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48_pkg_0120b.xlsx" sheetId="1" r:id="rId1"/>
  </sheets>
  <definedNames>
    <definedName name="_xlnm._FilterDatabase" localSheetId="0" hidden="1">bdl130048_pkg_0120b.xlsx!$A$1:$K$2493</definedName>
    <definedName name="pkg_0120b">bdl130048_pkg_0120b.xlsx!$A$1:$AW$2493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</calcChain>
</file>

<file path=xl/sharedStrings.xml><?xml version="1.0" encoding="utf-8"?>
<sst xmlns="http://schemas.openxmlformats.org/spreadsheetml/2006/main" count="10017" uniqueCount="9685">
  <si>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</si>
  <si>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</si>
  <si>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</si>
  <si>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</si>
  <si>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</si>
  <si>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</si>
  <si>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</si>
  <si>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</si>
  <si>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</si>
  <si>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</si>
  <si>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</si>
  <si>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</si>
  <si>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</si>
  <si>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</si>
  <si>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</si>
  <si>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</si>
  <si>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</si>
  <si>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</si>
  <si>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</si>
  <si>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</si>
  <si>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</si>
  <si>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</si>
  <si>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</si>
  <si>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</si>
  <si>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</si>
  <si>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</si>
  <si>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</si>
  <si>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</si>
  <si>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</si>
  <si>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</si>
  <si>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</si>
  <si>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</si>
  <si>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</si>
  <si>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</si>
  <si>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</si>
  <si>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</si>
  <si>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</si>
  <si>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</si>
  <si>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</si>
  <si>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</si>
  <si>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</si>
  <si>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</si>
  <si>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</si>
  <si>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</si>
  <si>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</si>
  <si>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</si>
  <si>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</si>
  <si>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</si>
  <si>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Wt_ICPMS</t>
  </si>
  <si>
    <t>MP980001:1:0</t>
  </si>
  <si>
    <t>13:0041:000001</t>
  </si>
  <si>
    <t>13:0013:000001</t>
  </si>
  <si>
    <t>13:0013:000001:0001:0001:00</t>
  </si>
  <si>
    <t>MP980002:1:0</t>
  </si>
  <si>
    <t>13:0041:000002</t>
  </si>
  <si>
    <t>13:0013:000002</t>
  </si>
  <si>
    <t>13:0013:000002:0001:0001:00</t>
  </si>
  <si>
    <t>MP980003:1:1</t>
  </si>
  <si>
    <t>13:0041:000003</t>
  </si>
  <si>
    <t>13:0013:000003</t>
  </si>
  <si>
    <t>13:0013:000003:0001:0001:01</t>
  </si>
  <si>
    <t>MP980003:1:2</t>
  </si>
  <si>
    <t>13:0041:000004</t>
  </si>
  <si>
    <t>13:0013:000003:0001:0001:02</t>
  </si>
  <si>
    <t>MP980004:1:0</t>
  </si>
  <si>
    <t>13:0041:000005</t>
  </si>
  <si>
    <t>13:0013:000004</t>
  </si>
  <si>
    <t>13:0013:000004:0001:0001:00</t>
  </si>
  <si>
    <t>MP980004:2:0</t>
  </si>
  <si>
    <t>13:0041:000006</t>
  </si>
  <si>
    <t>13:0013:000004:0002:0001:00</t>
  </si>
  <si>
    <t>MP980005:1:0</t>
  </si>
  <si>
    <t>13:0041:000007</t>
  </si>
  <si>
    <t>13:0013:000005</t>
  </si>
  <si>
    <t>13:0013:000005:0001:0001:00</t>
  </si>
  <si>
    <t>MP980006:1:0</t>
  </si>
  <si>
    <t>13:0041:000008</t>
  </si>
  <si>
    <t>13:0013:000006</t>
  </si>
  <si>
    <t>13:0013:000006:0001:0001:00</t>
  </si>
  <si>
    <t>MP980007:1:0</t>
  </si>
  <si>
    <t>13:0041:000009</t>
  </si>
  <si>
    <t>13:0013:000007</t>
  </si>
  <si>
    <t>13:0013:000007:0001:0001:00</t>
  </si>
  <si>
    <t>MP980008:1:0</t>
  </si>
  <si>
    <t>13:0041:000010</t>
  </si>
  <si>
    <t>13:0013:000008</t>
  </si>
  <si>
    <t>13:0013:000008:0001:0001:00</t>
  </si>
  <si>
    <t>MP980009:1:0</t>
  </si>
  <si>
    <t>13:0041:000011</t>
  </si>
  <si>
    <t>13:0013:000009</t>
  </si>
  <si>
    <t>13:0013:000009:0001:0001:00</t>
  </si>
  <si>
    <t>MP980010:1:0</t>
  </si>
  <si>
    <t>13:0041:000012</t>
  </si>
  <si>
    <t>13:0013:000010</t>
  </si>
  <si>
    <t>13:0013:000010:0001:0001:00</t>
  </si>
  <si>
    <t>MP980011:1:0</t>
  </si>
  <si>
    <t>13:0041:000013</t>
  </si>
  <si>
    <t>13:0013:000011</t>
  </si>
  <si>
    <t>13:0013:000011:0001:0001:00</t>
  </si>
  <si>
    <t>MP980012:1:0</t>
  </si>
  <si>
    <t>13:0041:000014</t>
  </si>
  <si>
    <t>13:0013:000012</t>
  </si>
  <si>
    <t>13:0013:000012:0001:0001:00</t>
  </si>
  <si>
    <t>MP980013:1:0</t>
  </si>
  <si>
    <t>13:0041:000015</t>
  </si>
  <si>
    <t>13:0013:000013</t>
  </si>
  <si>
    <t>13:0013:000013:0001:0001:00</t>
  </si>
  <si>
    <t>MP980014:1:0</t>
  </si>
  <si>
    <t>13:0041:000016</t>
  </si>
  <si>
    <t>13:0013:000014</t>
  </si>
  <si>
    <t>13:0013:000014:0001:0001:00</t>
  </si>
  <si>
    <t>MP980015:1:0</t>
  </si>
  <si>
    <t>13:0041:000017</t>
  </si>
  <si>
    <t>13:0013:000015</t>
  </si>
  <si>
    <t>13:0013:000015:0001:0001:00</t>
  </si>
  <si>
    <t>MP980016:1:0</t>
  </si>
  <si>
    <t>13:0041:000018</t>
  </si>
  <si>
    <t>13:0013:000016</t>
  </si>
  <si>
    <t>13:0013:000016:0001:0001:00</t>
  </si>
  <si>
    <t>MP980017:1:0</t>
  </si>
  <si>
    <t>13:0041:000019</t>
  </si>
  <si>
    <t>13:0013:000017</t>
  </si>
  <si>
    <t>13:0013:000017:0001:0001:00</t>
  </si>
  <si>
    <t>MP980018:1:0</t>
  </si>
  <si>
    <t>13:0041:000020</t>
  </si>
  <si>
    <t>13:0013:000018</t>
  </si>
  <si>
    <t>13:0013:000018:0001:0001:00</t>
  </si>
  <si>
    <t>MP980019:1:0</t>
  </si>
  <si>
    <t>13:0041:000021</t>
  </si>
  <si>
    <t>13:0013:000019</t>
  </si>
  <si>
    <t>13:0013:000019:0001:0001:00</t>
  </si>
  <si>
    <t>MP980020:1:0</t>
  </si>
  <si>
    <t>13:0041:000022</t>
  </si>
  <si>
    <t>13:0013:000020</t>
  </si>
  <si>
    <t>13:0013:000020:0001:0001:00</t>
  </si>
  <si>
    <t>MP990101:1:0</t>
  </si>
  <si>
    <t>13:0041:000023</t>
  </si>
  <si>
    <t>13:0013:000021</t>
  </si>
  <si>
    <t>13:0013:000021:0001:0001:00</t>
  </si>
  <si>
    <t>MP990102:1:0</t>
  </si>
  <si>
    <t>13:0041:000024</t>
  </si>
  <si>
    <t>13:0013:000022</t>
  </si>
  <si>
    <t>13:0013:000022:0001:0001:00</t>
  </si>
  <si>
    <t>MP990103:1:0</t>
  </si>
  <si>
    <t>13:0041:000025</t>
  </si>
  <si>
    <t>13:0013:000023</t>
  </si>
  <si>
    <t>13:0013:000023:0001:0001:00</t>
  </si>
  <si>
    <t>MP990104:1:0</t>
  </si>
  <si>
    <t>13:0041:000026</t>
  </si>
  <si>
    <t>13:0013:000024</t>
  </si>
  <si>
    <t>13:0013:000024:0001:0001:00</t>
  </si>
  <si>
    <t>MP990104:2:0</t>
  </si>
  <si>
    <t>13:0041:000027</t>
  </si>
  <si>
    <t>13:0013:000024:0002:0001:00</t>
  </si>
  <si>
    <t>MP990105:1:0</t>
  </si>
  <si>
    <t>13:0041:000028</t>
  </si>
  <si>
    <t>13:0013:000025</t>
  </si>
  <si>
    <t>13:0013:000025:0001:0001:00</t>
  </si>
  <si>
    <t>MP990106:1:0</t>
  </si>
  <si>
    <t>13:0041:000029</t>
  </si>
  <si>
    <t>13:0013:000026</t>
  </si>
  <si>
    <t>13:0013:000026:0001:0001:00</t>
  </si>
  <si>
    <t>MP990107:1:0</t>
  </si>
  <si>
    <t>13:0041:000030</t>
  </si>
  <si>
    <t>13:0013:000027</t>
  </si>
  <si>
    <t>13:0013:000027:0001:0001:00</t>
  </si>
  <si>
    <t>MP990108:1:0</t>
  </si>
  <si>
    <t>13:0041:000031</t>
  </si>
  <si>
    <t>13:0013:000028</t>
  </si>
  <si>
    <t>13:0013:000028:0001:0001:00</t>
  </si>
  <si>
    <t>MP990109:1:0</t>
  </si>
  <si>
    <t>13:0041:000032</t>
  </si>
  <si>
    <t>13:0013:000029</t>
  </si>
  <si>
    <t>13:0013:000029:0001:0001:00</t>
  </si>
  <si>
    <t>MP990109:2:0</t>
  </si>
  <si>
    <t>13:0041:000033</t>
  </si>
  <si>
    <t>13:0013:000029:0002:0001:00</t>
  </si>
  <si>
    <t>MP990110:1:0</t>
  </si>
  <si>
    <t>13:0041:000034</t>
  </si>
  <si>
    <t>13:0013:000030</t>
  </si>
  <si>
    <t>13:0013:000030:0001:0001:00</t>
  </si>
  <si>
    <t>MP990111:1:0</t>
  </si>
  <si>
    <t>13:0041:000035</t>
  </si>
  <si>
    <t>13:0013:000031</t>
  </si>
  <si>
    <t>13:0013:000031:0001:0001:00</t>
  </si>
  <si>
    <t>MP990112:1:0</t>
  </si>
  <si>
    <t>13:0041:000036</t>
  </si>
  <si>
    <t>13:0013:000032</t>
  </si>
  <si>
    <t>13:0013:000032:0001:0001:00</t>
  </si>
  <si>
    <t>MP990113:1:0</t>
  </si>
  <si>
    <t>13:0041:000037</t>
  </si>
  <si>
    <t>13:0013:000033</t>
  </si>
  <si>
    <t>13:0013:000033:0001:0001:00</t>
  </si>
  <si>
    <t>MP990114:1:0</t>
  </si>
  <si>
    <t>13:0041:000038</t>
  </si>
  <si>
    <t>13:0013:000034</t>
  </si>
  <si>
    <t>13:0013:000034:0001:0001:00</t>
  </si>
  <si>
    <t>MP990115:1:0</t>
  </si>
  <si>
    <t>13:0041:000039</t>
  </si>
  <si>
    <t>13:0013:000035</t>
  </si>
  <si>
    <t>13:0013:000035:0001:0001:00</t>
  </si>
  <si>
    <t>MP990116:1:0</t>
  </si>
  <si>
    <t>13:0041:000040</t>
  </si>
  <si>
    <t>13:0013:000036</t>
  </si>
  <si>
    <t>13:0013:000036:0001:0001:00</t>
  </si>
  <si>
    <t>MP990117:1:0</t>
  </si>
  <si>
    <t>13:0041:000041</t>
  </si>
  <si>
    <t>13:0013:000037</t>
  </si>
  <si>
    <t>13:0013:000037:0001:0001:00</t>
  </si>
  <si>
    <t>MP990118:1:0</t>
  </si>
  <si>
    <t>13:0041:000042</t>
  </si>
  <si>
    <t>13:0013:000038</t>
  </si>
  <si>
    <t>13:0013:000038:0001:0001:00</t>
  </si>
  <si>
    <t>MP990119:1:1</t>
  </si>
  <si>
    <t>13:0041:000043</t>
  </si>
  <si>
    <t>13:0013:000039</t>
  </si>
  <si>
    <t>13:0013:000039:0001:0001:01</t>
  </si>
  <si>
    <t>MP990119:1:2</t>
  </si>
  <si>
    <t>13:0041:000044</t>
  </si>
  <si>
    <t>13:0013:000039:0001:0001:02</t>
  </si>
  <si>
    <t>MP990120:1:0</t>
  </si>
  <si>
    <t>13:0041:000045</t>
  </si>
  <si>
    <t>13:0013:000040</t>
  </si>
  <si>
    <t>13:0013:000040:0001:0001:00</t>
  </si>
  <si>
    <t>MP990121:1:0</t>
  </si>
  <si>
    <t>13:0041:000046</t>
  </si>
  <si>
    <t>13:0013:000041</t>
  </si>
  <si>
    <t>13:0013:000041:0001:0001:00</t>
  </si>
  <si>
    <t>MP990122:1:0</t>
  </si>
  <si>
    <t>13:0041:000047</t>
  </si>
  <si>
    <t>13:0013:000042</t>
  </si>
  <si>
    <t>13:0013:000042:0001:0001:00</t>
  </si>
  <si>
    <t>MP990123:1:0</t>
  </si>
  <si>
    <t>13:0041:000048</t>
  </si>
  <si>
    <t>13:0013:000043</t>
  </si>
  <si>
    <t>13:0013:000043:0001:0001:00</t>
  </si>
  <si>
    <t>MP990124:1:0</t>
  </si>
  <si>
    <t>13:0041:000049</t>
  </si>
  <si>
    <t>13:0013:000044</t>
  </si>
  <si>
    <t>13:0013:000044:0001:0001:00</t>
  </si>
  <si>
    <t>MP990125:1:0</t>
  </si>
  <si>
    <t>13:0041:000050</t>
  </si>
  <si>
    <t>13:0013:000045</t>
  </si>
  <si>
    <t>13:0013:000045:0001:0001:00</t>
  </si>
  <si>
    <t>MP990126:1:1</t>
  </si>
  <si>
    <t>13:0041:000051</t>
  </si>
  <si>
    <t>13:0013:000046</t>
  </si>
  <si>
    <t>13:0013:000046:0001:0001:01</t>
  </si>
  <si>
    <t>MP990126:1:2</t>
  </si>
  <si>
    <t>13:0041:000052</t>
  </si>
  <si>
    <t>13:0013:000046:0001:0001:02</t>
  </si>
  <si>
    <t>MP990127:1:0</t>
  </si>
  <si>
    <t>13:0041:000053</t>
  </si>
  <si>
    <t>13:0013:000047</t>
  </si>
  <si>
    <t>13:0013:000047:0001:0001:00</t>
  </si>
  <si>
    <t>MP990128:1:0</t>
  </si>
  <si>
    <t>13:0041:000054</t>
  </si>
  <si>
    <t>13:0013:000048</t>
  </si>
  <si>
    <t>13:0013:000048:0001:0001:00</t>
  </si>
  <si>
    <t>MP990129:1:0</t>
  </si>
  <si>
    <t>13:0041:000055</t>
  </si>
  <si>
    <t>13:0013:000049</t>
  </si>
  <si>
    <t>13:0013:000049:0001:0001:00</t>
  </si>
  <si>
    <t>MP990130:1:0</t>
  </si>
  <si>
    <t>13:0041:000056</t>
  </si>
  <si>
    <t>13:0013:000050</t>
  </si>
  <si>
    <t>13:0013:000050:0001:0001:00</t>
  </si>
  <si>
    <t>MP990131:1:0</t>
  </si>
  <si>
    <t>13:0041:000057</t>
  </si>
  <si>
    <t>13:0013:000051</t>
  </si>
  <si>
    <t>13:0013:000051:0001:0001:00</t>
  </si>
  <si>
    <t>MP990132:1:0</t>
  </si>
  <si>
    <t>13:0041:000058</t>
  </si>
  <si>
    <t>13:0013:000052</t>
  </si>
  <si>
    <t>13:0013:000052:0001:0001:00</t>
  </si>
  <si>
    <t>MP990133:1:0</t>
  </si>
  <si>
    <t>13:0041:000059</t>
  </si>
  <si>
    <t>13:0013:000053</t>
  </si>
  <si>
    <t>13:0013:000053:0001:0001:00</t>
  </si>
  <si>
    <t>MP990134:1:0</t>
  </si>
  <si>
    <t>13:0041:000060</t>
  </si>
  <si>
    <t>13:0013:000054</t>
  </si>
  <si>
    <t>13:0013:000054:0001:0001:00</t>
  </si>
  <si>
    <t>MP990135:1:0</t>
  </si>
  <si>
    <t>13:0041:000061</t>
  </si>
  <si>
    <t>13:0013:000055</t>
  </si>
  <si>
    <t>13:0013:000055:0001:0001:00</t>
  </si>
  <si>
    <t>MP990136:1:0</t>
  </si>
  <si>
    <t>13:0041:000062</t>
  </si>
  <si>
    <t>13:0013:000056</t>
  </si>
  <si>
    <t>13:0013:000056:0001:0001:00</t>
  </si>
  <si>
    <t>MP990137:1:0</t>
  </si>
  <si>
    <t>13:0041:000063</t>
  </si>
  <si>
    <t>13:0013:000057</t>
  </si>
  <si>
    <t>13:0013:000057:0001:0001:00</t>
  </si>
  <si>
    <t>MP990138:1:0</t>
  </si>
  <si>
    <t>13:0041:000064</t>
  </si>
  <si>
    <t>13:0013:000058</t>
  </si>
  <si>
    <t>13:0013:000058:0001:0001:00</t>
  </si>
  <si>
    <t>MP990139:1:0</t>
  </si>
  <si>
    <t>13:0041:000065</t>
  </si>
  <si>
    <t>13:0013:000059</t>
  </si>
  <si>
    <t>13:0013:000059:0001:0001:00</t>
  </si>
  <si>
    <t>MP990140:1:0</t>
  </si>
  <si>
    <t>13:0041:000066</t>
  </si>
  <si>
    <t>13:0013:000060</t>
  </si>
  <si>
    <t>13:0013:000060:0001:0001:00</t>
  </si>
  <si>
    <t>MP990140:2:0</t>
  </si>
  <si>
    <t>13:0041:000067</t>
  </si>
  <si>
    <t>13:0013:000060:0002:0001:00</t>
  </si>
  <si>
    <t>MP990141:1:0</t>
  </si>
  <si>
    <t>13:0041:000068</t>
  </si>
  <si>
    <t>13:0013:000061</t>
  </si>
  <si>
    <t>13:0013:000061:0001:0001:00</t>
  </si>
  <si>
    <t>MP990142:1:0</t>
  </si>
  <si>
    <t>13:0041:000069</t>
  </si>
  <si>
    <t>13:0013:000062</t>
  </si>
  <si>
    <t>13:0013:000062:0001:0001:00</t>
  </si>
  <si>
    <t>MP990143:1:0</t>
  </si>
  <si>
    <t>13:0041:000070</t>
  </si>
  <si>
    <t>13:0013:000063</t>
  </si>
  <si>
    <t>13:0013:000063:0001:0001:00</t>
  </si>
  <si>
    <t>MP990144:1:0</t>
  </si>
  <si>
    <t>13:0041:000071</t>
  </si>
  <si>
    <t>13:0013:000064</t>
  </si>
  <si>
    <t>13:0013:000064:0001:0001:00</t>
  </si>
  <si>
    <t>MP990145:1:0</t>
  </si>
  <si>
    <t>13:0041:000072</t>
  </si>
  <si>
    <t>13:0013:000065</t>
  </si>
  <si>
    <t>13:0013:000065:0001:0001:00</t>
  </si>
  <si>
    <t>MP990146:1:0</t>
  </si>
  <si>
    <t>13:0041:000073</t>
  </si>
  <si>
    <t>13:0013:000066</t>
  </si>
  <si>
    <t>13:0013:000066:0001:0001:00</t>
  </si>
  <si>
    <t>MP990147:1:0</t>
  </si>
  <si>
    <t>13:0041:000074</t>
  </si>
  <si>
    <t>13:0013:000067</t>
  </si>
  <si>
    <t>13:0013:000067:0001:0001:00</t>
  </si>
  <si>
    <t>MP990148:1:0</t>
  </si>
  <si>
    <t>13:0041:000075</t>
  </si>
  <si>
    <t>13:0013:000068</t>
  </si>
  <si>
    <t>13:0013:000068:0001:0001:00</t>
  </si>
  <si>
    <t>MP990149:1:0</t>
  </si>
  <si>
    <t>13:0041:000076</t>
  </si>
  <si>
    <t>13:0013:000069</t>
  </si>
  <si>
    <t>13:0013:000069:0001:0001:00</t>
  </si>
  <si>
    <t>MP990150:1:0</t>
  </si>
  <si>
    <t>13:0041:000077</t>
  </si>
  <si>
    <t>13:0013:000070</t>
  </si>
  <si>
    <t>13:0013:000070:0001:0001:00</t>
  </si>
  <si>
    <t>MP990151:1:0</t>
  </si>
  <si>
    <t>13:0041:000078</t>
  </si>
  <si>
    <t>13:0013:000071</t>
  </si>
  <si>
    <t>13:0013:000071:0001:0001:00</t>
  </si>
  <si>
    <t>MP990151:2:0</t>
  </si>
  <si>
    <t>13:0041:000079</t>
  </si>
  <si>
    <t>13:0013:000071:0002:0001:00</t>
  </si>
  <si>
    <t>MP990152:1:0</t>
  </si>
  <si>
    <t>13:0041:000080</t>
  </si>
  <si>
    <t>13:0013:000072</t>
  </si>
  <si>
    <t>13:0013:000072:0001:0001:00</t>
  </si>
  <si>
    <t>MP990153:1:0</t>
  </si>
  <si>
    <t>13:0041:000081</t>
  </si>
  <si>
    <t>13:0013:000073</t>
  </si>
  <si>
    <t>13:0013:000073:0001:0001:00</t>
  </si>
  <si>
    <t>MP990154:1:0</t>
  </si>
  <si>
    <t>13:0041:000082</t>
  </si>
  <si>
    <t>13:0013:000074</t>
  </si>
  <si>
    <t>13:0013:000074:0001:0001:00</t>
  </si>
  <si>
    <t>MP990156:1:0</t>
  </si>
  <si>
    <t>13:0041:000083</t>
  </si>
  <si>
    <t>13:0013:000075</t>
  </si>
  <si>
    <t>13:0013:000075:0001:0001:00</t>
  </si>
  <si>
    <t>MP990157:1:0</t>
  </si>
  <si>
    <t>13:0041:000084</t>
  </si>
  <si>
    <t>13:0013:000076</t>
  </si>
  <si>
    <t>13:0013:000076:0001:0001:00</t>
  </si>
  <si>
    <t>MP990158:1:0</t>
  </si>
  <si>
    <t>13:0041:000085</t>
  </si>
  <si>
    <t>13:0013:000077</t>
  </si>
  <si>
    <t>13:0013:000077:0001:0001:00</t>
  </si>
  <si>
    <t>MP990159:1:0</t>
  </si>
  <si>
    <t>13:0041:000086</t>
  </si>
  <si>
    <t>13:0013:000078</t>
  </si>
  <si>
    <t>13:0013:000078:0001:0001:00</t>
  </si>
  <si>
    <t>MP990160:1:0</t>
  </si>
  <si>
    <t>13:0041:000087</t>
  </si>
  <si>
    <t>13:0013:000079</t>
  </si>
  <si>
    <t>13:0013:000079:0001:0001:00</t>
  </si>
  <si>
    <t>MP990161:1:0</t>
  </si>
  <si>
    <t>13:0041:000088</t>
  </si>
  <si>
    <t>13:0013:000080</t>
  </si>
  <si>
    <t>13:0013:000080:0001:0001:00</t>
  </si>
  <si>
    <t>MP990162:1:0</t>
  </si>
  <si>
    <t>13:0041:000089</t>
  </si>
  <si>
    <t>13:0013:000081</t>
  </si>
  <si>
    <t>13:0013:000081:0001:0001:00</t>
  </si>
  <si>
    <t>MP990163:1:0</t>
  </si>
  <si>
    <t>13:0041:000090</t>
  </si>
  <si>
    <t>13:0013:000082</t>
  </si>
  <si>
    <t>13:0013:000082:0001:0001:00</t>
  </si>
  <si>
    <t>MP990163:2:0</t>
  </si>
  <si>
    <t>13:0041:000091</t>
  </si>
  <si>
    <t>13:0013:000082:0002:0001:00</t>
  </si>
  <si>
    <t>MP990164:1:1</t>
  </si>
  <si>
    <t>13:0041:000092</t>
  </si>
  <si>
    <t>13:0013:000083</t>
  </si>
  <si>
    <t>13:0013:000083:0001:0001:01</t>
  </si>
  <si>
    <t>MP990164:1:2</t>
  </si>
  <si>
    <t>13:0041:000093</t>
  </si>
  <si>
    <t>13:0013:000083:0001:0001:02</t>
  </si>
  <si>
    <t>MP990165:1:0</t>
  </si>
  <si>
    <t>13:0041:000094</t>
  </si>
  <si>
    <t>13:0013:000084</t>
  </si>
  <si>
    <t>13:0013:000084:0001:0001:00</t>
  </si>
  <si>
    <t>MP990166:1:0</t>
  </si>
  <si>
    <t>13:0041:000095</t>
  </si>
  <si>
    <t>13:0013:000085</t>
  </si>
  <si>
    <t>13:0013:000085:0001:0001:00</t>
  </si>
  <si>
    <t>MP990167:1:0</t>
  </si>
  <si>
    <t>13:0041:000096</t>
  </si>
  <si>
    <t>13:0013:000086</t>
  </si>
  <si>
    <t>13:0013:000086:0001:0001:00</t>
  </si>
  <si>
    <t>MP990168:1:0</t>
  </si>
  <si>
    <t>13:0041:000097</t>
  </si>
  <si>
    <t>13:0013:000087</t>
  </si>
  <si>
    <t>13:0013:000087:0001:0001:00</t>
  </si>
  <si>
    <t>MP990169:1:0</t>
  </si>
  <si>
    <t>13:0041:000098</t>
  </si>
  <si>
    <t>13:0013:000088</t>
  </si>
  <si>
    <t>13:0013:000088:0001:0001:00</t>
  </si>
  <si>
    <t>MP990170:1:0</t>
  </si>
  <si>
    <t>13:0041:000099</t>
  </si>
  <si>
    <t>13:0013:000089</t>
  </si>
  <si>
    <t>13:0013:000089:0001:0001:00</t>
  </si>
  <si>
    <t>MP990171:1:0</t>
  </si>
  <si>
    <t>13:0041:000100</t>
  </si>
  <si>
    <t>13:0013:000090</t>
  </si>
  <si>
    <t>13:0013:000090:0001:0001:00</t>
  </si>
  <si>
    <t>MP990172:1:0</t>
  </si>
  <si>
    <t>13:0041:000101</t>
  </si>
  <si>
    <t>13:0013:000091</t>
  </si>
  <si>
    <t>13:0013:000091:0001:0001:00</t>
  </si>
  <si>
    <t>MP990173:1:0</t>
  </si>
  <si>
    <t>13:0041:000102</t>
  </si>
  <si>
    <t>13:0013:000092</t>
  </si>
  <si>
    <t>13:0013:000092:0001:0001:00</t>
  </si>
  <si>
    <t>MP990174:1:0</t>
  </si>
  <si>
    <t>13:0041:000103</t>
  </si>
  <si>
    <t>13:0013:000093</t>
  </si>
  <si>
    <t>13:0013:000093:0001:0001:00</t>
  </si>
  <si>
    <t>MP990175:1:0</t>
  </si>
  <si>
    <t>13:0041:000104</t>
  </si>
  <si>
    <t>13:0013:000094</t>
  </si>
  <si>
    <t>13:0013:000094:0001:0001:00</t>
  </si>
  <si>
    <t>MP990176:1:0</t>
  </si>
  <si>
    <t>13:0041:000105</t>
  </si>
  <si>
    <t>13:0013:000095</t>
  </si>
  <si>
    <t>13:0013:000095:0001:0001:00</t>
  </si>
  <si>
    <t>MP990177:1:0</t>
  </si>
  <si>
    <t>13:0041:000106</t>
  </si>
  <si>
    <t>13:0013:000096</t>
  </si>
  <si>
    <t>13:0013:000096:0001:0001:00</t>
  </si>
  <si>
    <t>MP990178:1:0</t>
  </si>
  <si>
    <t>13:0041:000107</t>
  </si>
  <si>
    <t>13:0013:000097</t>
  </si>
  <si>
    <t>13:0013:000097:0001:0001:00</t>
  </si>
  <si>
    <t>MP990179:1:0</t>
  </si>
  <si>
    <t>13:0041:000108</t>
  </si>
  <si>
    <t>13:0013:000098</t>
  </si>
  <si>
    <t>13:0013:000098:0001:0001:00</t>
  </si>
  <si>
    <t>MP990180:1:0</t>
  </si>
  <si>
    <t>13:0041:000109</t>
  </si>
  <si>
    <t>13:0013:000099</t>
  </si>
  <si>
    <t>13:0013:000099:0001:0001:00</t>
  </si>
  <si>
    <t>MP990181:1:0</t>
  </si>
  <si>
    <t>13:0041:000110</t>
  </si>
  <si>
    <t>13:0013:000100</t>
  </si>
  <si>
    <t>13:0013:000100:0001:0001:00</t>
  </si>
  <si>
    <t>MP990182:1:0</t>
  </si>
  <si>
    <t>13:0041:000111</t>
  </si>
  <si>
    <t>13:0013:000101</t>
  </si>
  <si>
    <t>13:0013:000101:0001:0001:00</t>
  </si>
  <si>
    <t>MP990183:1:0</t>
  </si>
  <si>
    <t>13:0041:000112</t>
  </si>
  <si>
    <t>13:0013:000102</t>
  </si>
  <si>
    <t>13:0013:000102:0001:0001:00</t>
  </si>
  <si>
    <t>MP990184:1:0</t>
  </si>
  <si>
    <t>13:0041:000113</t>
  </si>
  <si>
    <t>13:0013:000103</t>
  </si>
  <si>
    <t>13:0013:000103:0001:0001:00</t>
  </si>
  <si>
    <t>MP990185:1:0</t>
  </si>
  <si>
    <t>13:0041:000114</t>
  </si>
  <si>
    <t>13:0013:000104</t>
  </si>
  <si>
    <t>13:0013:000104:0001:0001:00</t>
  </si>
  <si>
    <t>MP990186:1:0</t>
  </si>
  <si>
    <t>13:0041:000115</t>
  </si>
  <si>
    <t>13:0013:000105</t>
  </si>
  <si>
    <t>13:0013:000105:0001:0001:00</t>
  </si>
  <si>
    <t>MP990187:1:0</t>
  </si>
  <si>
    <t>13:0041:000116</t>
  </si>
  <si>
    <t>13:0013:000106</t>
  </si>
  <si>
    <t>13:0013:000106:0001:0001:00</t>
  </si>
  <si>
    <t>MP990188:1:0</t>
  </si>
  <si>
    <t>13:0041:000117</t>
  </si>
  <si>
    <t>13:0013:000107</t>
  </si>
  <si>
    <t>13:0013:000107:0001:0001:00</t>
  </si>
  <si>
    <t>MP990189:1:0</t>
  </si>
  <si>
    <t>13:0041:000118</t>
  </si>
  <si>
    <t>13:0013:000108</t>
  </si>
  <si>
    <t>13:0013:000108:0001:0001:00</t>
  </si>
  <si>
    <t>MP990190:1:0</t>
  </si>
  <si>
    <t>13:0041:000119</t>
  </si>
  <si>
    <t>13:0013:000109</t>
  </si>
  <si>
    <t>13:0013:000109:0001:0001:00</t>
  </si>
  <si>
    <t>MP990191:1:0</t>
  </si>
  <si>
    <t>13:0041:000120</t>
  </si>
  <si>
    <t>13:0013:000110</t>
  </si>
  <si>
    <t>13:0013:000110:0001:0001:00</t>
  </si>
  <si>
    <t>MP990192:1:0</t>
  </si>
  <si>
    <t>13:0041:000121</t>
  </si>
  <si>
    <t>13:0013:000111</t>
  </si>
  <si>
    <t>13:0013:000111:0001:0001:00</t>
  </si>
  <si>
    <t>MP990193:1:0</t>
  </si>
  <si>
    <t>13:0041:000122</t>
  </si>
  <si>
    <t>13:0013:000112</t>
  </si>
  <si>
    <t>13:0013:000112:0001:0001:00</t>
  </si>
  <si>
    <t>MP990194:1:0</t>
  </si>
  <si>
    <t>13:0041:000123</t>
  </si>
  <si>
    <t>13:0013:000113</t>
  </si>
  <si>
    <t>13:0013:000113:0001:0001:00</t>
  </si>
  <si>
    <t>MP990195:1:0</t>
  </si>
  <si>
    <t>13:0041:000124</t>
  </si>
  <si>
    <t>13:0013:000114</t>
  </si>
  <si>
    <t>13:0013:000114:0001:0001:00</t>
  </si>
  <si>
    <t>MP990196:1:0</t>
  </si>
  <si>
    <t>13:0041:000125</t>
  </si>
  <si>
    <t>13:0013:000115</t>
  </si>
  <si>
    <t>13:0013:000115:0001:0001:00</t>
  </si>
  <si>
    <t>MP990196:2:0</t>
  </si>
  <si>
    <t>13:0041:000126</t>
  </si>
  <si>
    <t>13:0013:000115:0002:0001:00</t>
  </si>
  <si>
    <t>MP990197:1:0</t>
  </si>
  <si>
    <t>13:0041:000127</t>
  </si>
  <si>
    <t>13:0013:000116</t>
  </si>
  <si>
    <t>13:0013:000116:0001:0001:00</t>
  </si>
  <si>
    <t>MP990198:1:1</t>
  </si>
  <si>
    <t>13:0041:000128</t>
  </si>
  <si>
    <t>13:0013:000117</t>
  </si>
  <si>
    <t>13:0013:000117:0001:0001:01</t>
  </si>
  <si>
    <t>MP990198:1:2</t>
  </si>
  <si>
    <t>13:0041:000129</t>
  </si>
  <si>
    <t>13:0013:000117:0001:0001:02</t>
  </si>
  <si>
    <t>MP990199:1:0</t>
  </si>
  <si>
    <t>13:0041:000130</t>
  </si>
  <si>
    <t>13:0013:000118</t>
  </si>
  <si>
    <t>13:0013:000118:0001:0001:00</t>
  </si>
  <si>
    <t>MP990199:2:0</t>
  </si>
  <si>
    <t>13:0041:000131</t>
  </si>
  <si>
    <t>13:0013:000118:0002:0001:00</t>
  </si>
  <si>
    <t>MP990200:1:0</t>
  </si>
  <si>
    <t>13:0041:000132</t>
  </si>
  <si>
    <t>13:0013:000119</t>
  </si>
  <si>
    <t>13:0013:000119:0001:0001:00</t>
  </si>
  <si>
    <t>MP990201:1:0</t>
  </si>
  <si>
    <t>13:0041:000133</t>
  </si>
  <si>
    <t>13:0013:000120</t>
  </si>
  <si>
    <t>13:0013:000120:0001:0001:00</t>
  </si>
  <si>
    <t>MP990202:1:0</t>
  </si>
  <si>
    <t>13:0041:000134</t>
  </si>
  <si>
    <t>13:0013:000121</t>
  </si>
  <si>
    <t>13:0013:000121:0001:0001:00</t>
  </si>
  <si>
    <t>MP990203:1:0</t>
  </si>
  <si>
    <t>13:0041:000135</t>
  </si>
  <si>
    <t>13:0013:000122</t>
  </si>
  <si>
    <t>13:0013:000122:0001:0001:00</t>
  </si>
  <si>
    <t>MP990204:1:0</t>
  </si>
  <si>
    <t>13:0041:000136</t>
  </si>
  <si>
    <t>13:0013:000123</t>
  </si>
  <si>
    <t>13:0013:000123:0001:0001:00</t>
  </si>
  <si>
    <t>MP990205:1:0</t>
  </si>
  <si>
    <t>13:0041:000137</t>
  </si>
  <si>
    <t>13:0013:000124</t>
  </si>
  <si>
    <t>13:0013:000124:0001:0001:00</t>
  </si>
  <si>
    <t>MP990206:1:0</t>
  </si>
  <si>
    <t>13:0041:000138</t>
  </si>
  <si>
    <t>13:0013:000125</t>
  </si>
  <si>
    <t>13:0013:000125:0001:0001:00</t>
  </si>
  <si>
    <t>MP990207:1:0</t>
  </si>
  <si>
    <t>13:0041:000139</t>
  </si>
  <si>
    <t>13:0013:000126</t>
  </si>
  <si>
    <t>13:0013:000126:0001:0001:00</t>
  </si>
  <si>
    <t>MP990208:1:0</t>
  </si>
  <si>
    <t>13:0041:000140</t>
  </si>
  <si>
    <t>13:0013:000127</t>
  </si>
  <si>
    <t>13:0013:000127:0001:0001:00</t>
  </si>
  <si>
    <t>MP990209:1:0</t>
  </si>
  <si>
    <t>13:0041:000141</t>
  </si>
  <si>
    <t>13:0013:000128</t>
  </si>
  <si>
    <t>13:0013:000128:0001:0001:00</t>
  </si>
  <si>
    <t>MP990210:1:0</t>
  </si>
  <si>
    <t>13:0041:000142</t>
  </si>
  <si>
    <t>13:0013:000129</t>
  </si>
  <si>
    <t>13:0013:000129:0001:0001:00</t>
  </si>
  <si>
    <t>MP990211:1:0</t>
  </si>
  <si>
    <t>13:0041:000143</t>
  </si>
  <si>
    <t>13:0013:000130</t>
  </si>
  <si>
    <t>13:0013:000130:0001:0001:00</t>
  </si>
  <si>
    <t>MP990212:1:0</t>
  </si>
  <si>
    <t>13:0041:000144</t>
  </si>
  <si>
    <t>13:0013:000131</t>
  </si>
  <si>
    <t>13:0013:000131:0001:0001:00</t>
  </si>
  <si>
    <t>MP990213:1:1</t>
  </si>
  <si>
    <t>13:0041:000145</t>
  </si>
  <si>
    <t>13:0013:000132</t>
  </si>
  <si>
    <t>13:0013:000132:0001:0001:01</t>
  </si>
  <si>
    <t>MP990213:1:2</t>
  </si>
  <si>
    <t>13:0041:000146</t>
  </si>
  <si>
    <t>13:0013:000132:0001:0001:02</t>
  </si>
  <si>
    <t>MP990214:1:0</t>
  </si>
  <si>
    <t>13:0041:000147</t>
  </si>
  <si>
    <t>13:0013:000133</t>
  </si>
  <si>
    <t>13:0013:000133:0001:0001:00</t>
  </si>
  <si>
    <t>MP990215:1:0</t>
  </si>
  <si>
    <t>13:0041:000148</t>
  </si>
  <si>
    <t>13:0013:000134</t>
  </si>
  <si>
    <t>13:0013:000134:0001:0001:00</t>
  </si>
  <si>
    <t>MP990216:1:0</t>
  </si>
  <si>
    <t>13:0041:000149</t>
  </si>
  <si>
    <t>13:0013:000135</t>
  </si>
  <si>
    <t>13:0013:000135:0001:0001:00</t>
  </si>
  <si>
    <t>MP990217:1:0</t>
  </si>
  <si>
    <t>13:0041:000150</t>
  </si>
  <si>
    <t>13:0013:000136</t>
  </si>
  <si>
    <t>13:0013:000136:0001:0001:00</t>
  </si>
  <si>
    <t>MP990218:1:0</t>
  </si>
  <si>
    <t>13:0041:000151</t>
  </si>
  <si>
    <t>13:0013:000137</t>
  </si>
  <si>
    <t>13:0013:000137:0001:0001:00</t>
  </si>
  <si>
    <t>MP990219:1:0</t>
  </si>
  <si>
    <t>13:0041:000152</t>
  </si>
  <si>
    <t>13:0013:000138</t>
  </si>
  <si>
    <t>13:0013:000138:0001:0001:00</t>
  </si>
  <si>
    <t>MP990220:1:0</t>
  </si>
  <si>
    <t>13:0041:000153</t>
  </si>
  <si>
    <t>13:0013:000139</t>
  </si>
  <si>
    <t>13:0013:000139:0001:0001:00</t>
  </si>
  <si>
    <t>MP990221:1:0</t>
  </si>
  <si>
    <t>13:0041:000154</t>
  </si>
  <si>
    <t>13:0013:000140</t>
  </si>
  <si>
    <t>13:0013:000140:0001:0001:00</t>
  </si>
  <si>
    <t>MP990222:1:0</t>
  </si>
  <si>
    <t>13:0041:000155</t>
  </si>
  <si>
    <t>13:0013:000141</t>
  </si>
  <si>
    <t>13:0013:000141:0001:0001:00</t>
  </si>
  <si>
    <t>MP990222:2:0</t>
  </si>
  <si>
    <t>13:0041:000156</t>
  </si>
  <si>
    <t>13:0013:000141:0002:0001:00</t>
  </si>
  <si>
    <t>MP990223:1:0</t>
  </si>
  <si>
    <t>13:0041:000157</t>
  </si>
  <si>
    <t>13:0013:000142</t>
  </si>
  <si>
    <t>13:0013:000142:0001:0001:00</t>
  </si>
  <si>
    <t>MP990224:1:0</t>
  </si>
  <si>
    <t>13:0041:000158</t>
  </si>
  <si>
    <t>13:0013:000143</t>
  </si>
  <si>
    <t>13:0013:000143:0001:0001:00</t>
  </si>
  <si>
    <t>MP990225:1:0</t>
  </si>
  <si>
    <t>13:0041:000159</t>
  </si>
  <si>
    <t>13:0013:000144</t>
  </si>
  <si>
    <t>13:0013:000144:0001:0001:00</t>
  </si>
  <si>
    <t>MP990226:1:0</t>
  </si>
  <si>
    <t>13:0041:000160</t>
  </si>
  <si>
    <t>13:0013:000145</t>
  </si>
  <si>
    <t>13:0013:000145:0001:0001:00</t>
  </si>
  <si>
    <t>MP990227:1:0</t>
  </si>
  <si>
    <t>13:0041:000161</t>
  </si>
  <si>
    <t>13:0013:000146</t>
  </si>
  <si>
    <t>13:0013:000146:0001:0001:00</t>
  </si>
  <si>
    <t>MP990228:1:0</t>
  </si>
  <si>
    <t>13:0041:000162</t>
  </si>
  <si>
    <t>13:0013:000147</t>
  </si>
  <si>
    <t>13:0013:000147:0001:0001:00</t>
  </si>
  <si>
    <t>MP990229:1:0</t>
  </si>
  <si>
    <t>13:0041:000163</t>
  </si>
  <si>
    <t>13:0013:000148</t>
  </si>
  <si>
    <t>13:0013:000148:0001:0001:00</t>
  </si>
  <si>
    <t>MP990230:1:0</t>
  </si>
  <si>
    <t>13:0041:000164</t>
  </si>
  <si>
    <t>13:0013:000149</t>
  </si>
  <si>
    <t>13:0013:000149:0001:0001:00</t>
  </si>
  <si>
    <t>MP990231:1:0</t>
  </si>
  <si>
    <t>13:0041:000165</t>
  </si>
  <si>
    <t>13:0013:000150</t>
  </si>
  <si>
    <t>13:0013:000150:0001:0001:00</t>
  </si>
  <si>
    <t>MP990232:1:0</t>
  </si>
  <si>
    <t>13:0041:000166</t>
  </si>
  <si>
    <t>13:0013:000151</t>
  </si>
  <si>
    <t>13:0013:000151:0001:0001:00</t>
  </si>
  <si>
    <t>MP990233:1:0</t>
  </si>
  <si>
    <t>13:0041:000167</t>
  </si>
  <si>
    <t>13:0013:000152</t>
  </si>
  <si>
    <t>13:0013:000152:0001:0001:00</t>
  </si>
  <si>
    <t>MP990234:1:0</t>
  </si>
  <si>
    <t>13:0041:000168</t>
  </si>
  <si>
    <t>13:0013:000153</t>
  </si>
  <si>
    <t>13:0013:000153:0001:0001:00</t>
  </si>
  <si>
    <t>MP990235:1:0</t>
  </si>
  <si>
    <t>13:0041:000169</t>
  </si>
  <si>
    <t>13:0013:000154</t>
  </si>
  <si>
    <t>13:0013:000154:0001:0001:00</t>
  </si>
  <si>
    <t>MP990236:1:0</t>
  </si>
  <si>
    <t>13:0041:000170</t>
  </si>
  <si>
    <t>13:0013:000155</t>
  </si>
  <si>
    <t>13:0013:000155:0001:0001:00</t>
  </si>
  <si>
    <t>MP990237:1:0</t>
  </si>
  <si>
    <t>13:0041:000171</t>
  </si>
  <si>
    <t>13:0013:000156</t>
  </si>
  <si>
    <t>13:0013:000156:0001:0001:00</t>
  </si>
  <si>
    <t>MP990238:1:0</t>
  </si>
  <si>
    <t>13:0041:000172</t>
  </si>
  <si>
    <t>13:0013:000157</t>
  </si>
  <si>
    <t>13:0013:000157:0001:0001:00</t>
  </si>
  <si>
    <t>MP990239:1:0</t>
  </si>
  <si>
    <t>13:0041:000173</t>
  </si>
  <si>
    <t>13:0013:000158</t>
  </si>
  <si>
    <t>13:0013:000158:0001:0001:00</t>
  </si>
  <si>
    <t>MP000301:1:0</t>
  </si>
  <si>
    <t>13:0041:000174</t>
  </si>
  <si>
    <t>13:0013:000159</t>
  </si>
  <si>
    <t>13:0013:000159:0001:0001:00</t>
  </si>
  <si>
    <t>MP000302:1:0</t>
  </si>
  <si>
    <t>13:0041:000175</t>
  </si>
  <si>
    <t>13:0013:000160</t>
  </si>
  <si>
    <t>13:0013:000160:0001:0001:00</t>
  </si>
  <si>
    <t>MP000303:1:0</t>
  </si>
  <si>
    <t>13:0041:000176</t>
  </si>
  <si>
    <t>13:0013:000161</t>
  </si>
  <si>
    <t>13:0013:000161:0001:0001:00</t>
  </si>
  <si>
    <t>MP000304:1:0</t>
  </si>
  <si>
    <t>13:0041:000177</t>
  </si>
  <si>
    <t>13:0013:000162</t>
  </si>
  <si>
    <t>13:0013:000162:0001:0001:00</t>
  </si>
  <si>
    <t>MP000305:1:0</t>
  </si>
  <si>
    <t>13:0041:000178</t>
  </si>
  <si>
    <t>13:0013:000163</t>
  </si>
  <si>
    <t>13:0013:000163:0001:0001:00</t>
  </si>
  <si>
    <t>MP000306:1:0</t>
  </si>
  <si>
    <t>13:0041:000179</t>
  </si>
  <si>
    <t>13:0013:000164</t>
  </si>
  <si>
    <t>13:0013:000164:0001:0001:00</t>
  </si>
  <si>
    <t>MP000307:1:0</t>
  </si>
  <si>
    <t>13:0041:000180</t>
  </si>
  <si>
    <t>13:0013:000165</t>
  </si>
  <si>
    <t>13:0013:000165:0001:0001:00</t>
  </si>
  <si>
    <t>MP000308:1:0</t>
  </si>
  <si>
    <t>13:0041:000181</t>
  </si>
  <si>
    <t>13:0013:000166</t>
  </si>
  <si>
    <t>13:0013:000166:0001:0001:00</t>
  </si>
  <si>
    <t>MP000309:1:0</t>
  </si>
  <si>
    <t>13:0041:000182</t>
  </si>
  <si>
    <t>13:0013:000167</t>
  </si>
  <si>
    <t>13:0013:000167:0001:0001:00</t>
  </si>
  <si>
    <t>MP000310:1:0</t>
  </si>
  <si>
    <t>13:0041:000183</t>
  </si>
  <si>
    <t>13:0013:000168</t>
  </si>
  <si>
    <t>13:0013:000168:0001:0001:00</t>
  </si>
  <si>
    <t>MP000311:1:0</t>
  </si>
  <si>
    <t>13:0041:000184</t>
  </si>
  <si>
    <t>13:0013:000169</t>
  </si>
  <si>
    <t>13:0013:000169:0001:0001:00</t>
  </si>
  <si>
    <t>MP000312:1:0</t>
  </si>
  <si>
    <t>13:0041:000185</t>
  </si>
  <si>
    <t>13:0013:000170</t>
  </si>
  <si>
    <t>13:0013:000170:0001:0001:00</t>
  </si>
  <si>
    <t>MP000313:1:0</t>
  </si>
  <si>
    <t>13:0041:000186</t>
  </si>
  <si>
    <t>13:0013:000171</t>
  </si>
  <si>
    <t>13:0013:000171:0001:0001:00</t>
  </si>
  <si>
    <t>MP000314:1:0</t>
  </si>
  <si>
    <t>13:0041:000187</t>
  </si>
  <si>
    <t>13:0013:000172</t>
  </si>
  <si>
    <t>13:0013:000172:0001:0001:00</t>
  </si>
  <si>
    <t>MP000315:1:0</t>
  </si>
  <si>
    <t>13:0041:000188</t>
  </si>
  <si>
    <t>13:0013:000173</t>
  </si>
  <si>
    <t>13:0013:000173:0001:0001:00</t>
  </si>
  <si>
    <t>MP000316:1:1</t>
  </si>
  <si>
    <t>13:0041:000189</t>
  </si>
  <si>
    <t>13:0013:000174</t>
  </si>
  <si>
    <t>13:0013:000174:0001:0001:01</t>
  </si>
  <si>
    <t>MP000316:1:2</t>
  </si>
  <si>
    <t>13:0041:000190</t>
  </si>
  <si>
    <t>13:0013:000174:0001:0001:02</t>
  </si>
  <si>
    <t>MP000317:1:0</t>
  </si>
  <si>
    <t>13:0041:000191</t>
  </si>
  <si>
    <t>13:0013:000175</t>
  </si>
  <si>
    <t>13:0013:000175:0001:0001:00</t>
  </si>
  <si>
    <t>MP000317:2:0</t>
  </si>
  <si>
    <t>13:0041:000192</t>
  </si>
  <si>
    <t>13:0013:000175:0002:0001:00</t>
  </si>
  <si>
    <t>MP000318:1:0</t>
  </si>
  <si>
    <t>13:0041:000193</t>
  </si>
  <si>
    <t>13:0013:000176</t>
  </si>
  <si>
    <t>13:0013:000176:0001:0001:00</t>
  </si>
  <si>
    <t>MP000319:1:0</t>
  </si>
  <si>
    <t>13:0041:000194</t>
  </si>
  <si>
    <t>13:0013:000177</t>
  </si>
  <si>
    <t>13:0013:000177:0001:0001:00</t>
  </si>
  <si>
    <t>MP000320:1:0</t>
  </si>
  <si>
    <t>13:0041:000195</t>
  </si>
  <si>
    <t>13:0013:000178</t>
  </si>
  <si>
    <t>13:0013:000178:0001:0001:00</t>
  </si>
  <si>
    <t>MP000321:1:0</t>
  </si>
  <si>
    <t>13:0041:000196</t>
  </si>
  <si>
    <t>13:0013:000179</t>
  </si>
  <si>
    <t>13:0013:000179:0001:0001:00</t>
  </si>
  <si>
    <t>MP000322:1:0</t>
  </si>
  <si>
    <t>13:0041:000197</t>
  </si>
  <si>
    <t>13:0013:000180</t>
  </si>
  <si>
    <t>13:0013:000180:0001:0001:00</t>
  </si>
  <si>
    <t>MP000323:1:0</t>
  </si>
  <si>
    <t>13:0041:000198</t>
  </si>
  <si>
    <t>13:0013:000181</t>
  </si>
  <si>
    <t>13:0013:000181:0001:0001:00</t>
  </si>
  <si>
    <t>MP000324:1:0</t>
  </si>
  <si>
    <t>13:0041:000199</t>
  </si>
  <si>
    <t>13:0013:000182</t>
  </si>
  <si>
    <t>13:0013:000182:0001:0001:00</t>
  </si>
  <si>
    <t>MP000325:1:0</t>
  </si>
  <si>
    <t>13:0041:000200</t>
  </si>
  <si>
    <t>13:0013:000183</t>
  </si>
  <si>
    <t>13:0013:000183:0001:0001:00</t>
  </si>
  <si>
    <t>MP000326:1:0</t>
  </si>
  <si>
    <t>13:0041:000201</t>
  </si>
  <si>
    <t>13:0013:000184</t>
  </si>
  <si>
    <t>13:0013:000184:0001:0001:00</t>
  </si>
  <si>
    <t>MP000327:1:0</t>
  </si>
  <si>
    <t>13:0041:000202</t>
  </si>
  <si>
    <t>13:0013:000185</t>
  </si>
  <si>
    <t>13:0013:000185:0001:0001:00</t>
  </si>
  <si>
    <t>MP000328:1:0</t>
  </si>
  <si>
    <t>13:0041:000203</t>
  </si>
  <si>
    <t>13:0013:000186</t>
  </si>
  <si>
    <t>13:0013:000186:0001:0001:00</t>
  </si>
  <si>
    <t>MP000329:1:0</t>
  </si>
  <si>
    <t>13:0041:000204</t>
  </si>
  <si>
    <t>13:0013:000187</t>
  </si>
  <si>
    <t>13:0013:000187:0001:0001:00</t>
  </si>
  <si>
    <t>MP000330:1:0</t>
  </si>
  <si>
    <t>13:0041:000205</t>
  </si>
  <si>
    <t>13:0013:000188</t>
  </si>
  <si>
    <t>13:0013:000188:0001:0001:00</t>
  </si>
  <si>
    <t>MP000331:1:1</t>
  </si>
  <si>
    <t>13:0041:000206</t>
  </si>
  <si>
    <t>13:0013:000189</t>
  </si>
  <si>
    <t>13:0013:000189:0001:0001:01</t>
  </si>
  <si>
    <t>MP000331:1:2</t>
  </si>
  <si>
    <t>13:0041:000207</t>
  </si>
  <si>
    <t>13:0013:000189:0001:0001:02</t>
  </si>
  <si>
    <t>MP000332:1:0</t>
  </si>
  <si>
    <t>13:0041:000208</t>
  </si>
  <si>
    <t>13:0013:000190</t>
  </si>
  <si>
    <t>13:0013:000190:0001:0001:00</t>
  </si>
  <si>
    <t>MP000333:1:0</t>
  </si>
  <si>
    <t>13:0041:000209</t>
  </si>
  <si>
    <t>13:0013:000191</t>
  </si>
  <si>
    <t>13:0013:000191:0001:0001:00</t>
  </si>
  <si>
    <t>MP000334:1:0</t>
  </si>
  <si>
    <t>13:0041:000210</t>
  </si>
  <si>
    <t>13:0013:000192</t>
  </si>
  <si>
    <t>13:0013:000192:0001:0001:00</t>
  </si>
  <si>
    <t>MP000335:1:0</t>
  </si>
  <si>
    <t>13:0041:000211</t>
  </si>
  <si>
    <t>13:0013:000193</t>
  </si>
  <si>
    <t>13:0013:000193:0001:0001:00</t>
  </si>
  <si>
    <t>MP000336:1:0</t>
  </si>
  <si>
    <t>13:0041:000212</t>
  </si>
  <si>
    <t>13:0013:000194</t>
  </si>
  <si>
    <t>13:0013:000194:0001:0001:00</t>
  </si>
  <si>
    <t>MP000337:1:0</t>
  </si>
  <si>
    <t>13:0041:000213</t>
  </si>
  <si>
    <t>13:0013:000195</t>
  </si>
  <si>
    <t>13:0013:000195:0001:0001:00</t>
  </si>
  <si>
    <t>MP000338:1:0</t>
  </si>
  <si>
    <t>13:0041:000214</t>
  </si>
  <si>
    <t>13:0013:000196</t>
  </si>
  <si>
    <t>13:0013:000196:0001:0001:00</t>
  </si>
  <si>
    <t>MP000339:1:0</t>
  </si>
  <si>
    <t>13:0041:000215</t>
  </si>
  <si>
    <t>13:0013:000197</t>
  </si>
  <si>
    <t>13:0013:000197:0001:0001:00</t>
  </si>
  <si>
    <t>MP000340:1:0</t>
  </si>
  <si>
    <t>13:0041:000216</t>
  </si>
  <si>
    <t>13:0013:000198</t>
  </si>
  <si>
    <t>13:0013:000198:0001:0001:00</t>
  </si>
  <si>
    <t>MP000341:1:0</t>
  </si>
  <si>
    <t>13:0041:000217</t>
  </si>
  <si>
    <t>13:0013:000199</t>
  </si>
  <si>
    <t>13:0013:000199:0001:0001:00</t>
  </si>
  <si>
    <t>MP000342:1:0</t>
  </si>
  <si>
    <t>13:0041:000218</t>
  </si>
  <si>
    <t>13:0013:000200</t>
  </si>
  <si>
    <t>13:0013:000200:0001:0001:00</t>
  </si>
  <si>
    <t>MP000343:1:0</t>
  </si>
  <si>
    <t>13:0041:000219</t>
  </si>
  <si>
    <t>13:0013:000201</t>
  </si>
  <si>
    <t>13:0013:000201:0001:0001:00</t>
  </si>
  <si>
    <t>MP000343:2:0</t>
  </si>
  <si>
    <t>13:0041:000220</t>
  </si>
  <si>
    <t>13:0013:000201:0002:0001:00</t>
  </si>
  <si>
    <t>MP000344:1:0</t>
  </si>
  <si>
    <t>13:0041:000221</t>
  </si>
  <si>
    <t>13:0013:000202</t>
  </si>
  <si>
    <t>13:0013:000202:0001:0001:00</t>
  </si>
  <si>
    <t>MP000345:1:0</t>
  </si>
  <si>
    <t>13:0041:000222</t>
  </si>
  <si>
    <t>13:0013:000203</t>
  </si>
  <si>
    <t>13:0013:000203:0001:0001:00</t>
  </si>
  <si>
    <t>MP000346:1:0</t>
  </si>
  <si>
    <t>13:0041:000223</t>
  </si>
  <si>
    <t>13:0013:000204</t>
  </si>
  <si>
    <t>13:0013:000204:0001:0001:00</t>
  </si>
  <si>
    <t>MP000347:1:1</t>
  </si>
  <si>
    <t>13:0041:000224</t>
  </si>
  <si>
    <t>13:0013:000205</t>
  </si>
  <si>
    <t>13:0013:000205:0001:0001:01</t>
  </si>
  <si>
    <t>MP000347:1:2</t>
  </si>
  <si>
    <t>13:0041:000225</t>
  </si>
  <si>
    <t>13:0013:000205:0001:0001:02</t>
  </si>
  <si>
    <t>MP000348:1:0</t>
  </si>
  <si>
    <t>13:0041:000226</t>
  </si>
  <si>
    <t>13:0013:000206</t>
  </si>
  <si>
    <t>13:0013:000206:0001:0001:00</t>
  </si>
  <si>
    <t>MP000349:1:0</t>
  </si>
  <si>
    <t>13:0041:000227</t>
  </si>
  <si>
    <t>13:0013:000207</t>
  </si>
  <si>
    <t>13:0013:000207:0001:0001:00</t>
  </si>
  <si>
    <t>MP000350:1:0</t>
  </si>
  <si>
    <t>13:0041:000228</t>
  </si>
  <si>
    <t>13:0013:000208</t>
  </si>
  <si>
    <t>13:0013:000208:0001:0001:00</t>
  </si>
  <si>
    <t>MP000351:1:0</t>
  </si>
  <si>
    <t>13:0041:000229</t>
  </si>
  <si>
    <t>13:0013:000209</t>
  </si>
  <si>
    <t>13:0013:000209:0001:0001:00</t>
  </si>
  <si>
    <t>MP000352:1:0</t>
  </si>
  <si>
    <t>13:0041:000230</t>
  </si>
  <si>
    <t>13:0013:000210</t>
  </si>
  <si>
    <t>13:0013:000210:0001:0001:00</t>
  </si>
  <si>
    <t>MP000353:1:0</t>
  </si>
  <si>
    <t>13:0041:000231</t>
  </si>
  <si>
    <t>13:0013:000211</t>
  </si>
  <si>
    <t>13:0013:000211:0001:0001:00</t>
  </si>
  <si>
    <t>MP000354:1:0</t>
  </si>
  <si>
    <t>13:0041:000232</t>
  </si>
  <si>
    <t>13:0013:000212</t>
  </si>
  <si>
    <t>13:0013:000212:0001:0001:00</t>
  </si>
  <si>
    <t>MP000355:1:0</t>
  </si>
  <si>
    <t>13:0041:000233</t>
  </si>
  <si>
    <t>13:0013:000213</t>
  </si>
  <si>
    <t>13:0013:000213:0001:0001:00</t>
  </si>
  <si>
    <t>MP000356:1:0</t>
  </si>
  <si>
    <t>13:0041:000234</t>
  </si>
  <si>
    <t>13:0013:000214</t>
  </si>
  <si>
    <t>13:0013:000214:0001:0001:00</t>
  </si>
  <si>
    <t>MP000357:1:0</t>
  </si>
  <si>
    <t>13:0041:000235</t>
  </si>
  <si>
    <t>13:0013:000215</t>
  </si>
  <si>
    <t>13:0013:000215:0001:0001:00</t>
  </si>
  <si>
    <t>MP000358:1:0</t>
  </si>
  <si>
    <t>13:0041:000236</t>
  </si>
  <si>
    <t>13:0013:000216</t>
  </si>
  <si>
    <t>13:0013:000216:0001:0001:00</t>
  </si>
  <si>
    <t>MP000359:1:0</t>
  </si>
  <si>
    <t>13:0041:000237</t>
  </si>
  <si>
    <t>13:0013:000217</t>
  </si>
  <si>
    <t>13:0013:000217:0001:0001:00</t>
  </si>
  <si>
    <t>MP000360:1:0</t>
  </si>
  <si>
    <t>13:0041:000238</t>
  </si>
  <si>
    <t>13:0013:000218</t>
  </si>
  <si>
    <t>13:0013:000218:0001:0001:00</t>
  </si>
  <si>
    <t>MP000361:1:0</t>
  </si>
  <si>
    <t>13:0041:000239</t>
  </si>
  <si>
    <t>13:0013:000219</t>
  </si>
  <si>
    <t>13:0013:000219:0001:0001:00</t>
  </si>
  <si>
    <t>MP000362:1:0</t>
  </si>
  <si>
    <t>13:0041:000240</t>
  </si>
  <si>
    <t>13:0013:000220</t>
  </si>
  <si>
    <t>13:0013:000220:0001:0001:00</t>
  </si>
  <si>
    <t>MP000363:1:0</t>
  </si>
  <si>
    <t>13:0041:000241</t>
  </si>
  <si>
    <t>13:0013:000221</t>
  </si>
  <si>
    <t>13:0013:000221:0001:0001:00</t>
  </si>
  <si>
    <t>MP000364:1:0</t>
  </si>
  <si>
    <t>13:0041:000242</t>
  </si>
  <si>
    <t>13:0013:000222</t>
  </si>
  <si>
    <t>13:0013:000222:0001:0001:00</t>
  </si>
  <si>
    <t>MP000365:1:0</t>
  </si>
  <si>
    <t>13:0041:000243</t>
  </si>
  <si>
    <t>13:0013:000223</t>
  </si>
  <si>
    <t>13:0013:000223:0001:0001:00</t>
  </si>
  <si>
    <t>MP000365:2:0</t>
  </si>
  <si>
    <t>13:0041:000244</t>
  </si>
  <si>
    <t>13:0013:000223:0002:0001:00</t>
  </si>
  <si>
    <t>MP000366:1:0</t>
  </si>
  <si>
    <t>13:0041:000245</t>
  </si>
  <si>
    <t>13:0013:000224</t>
  </si>
  <si>
    <t>13:0013:000224:0001:0001:00</t>
  </si>
  <si>
    <t>MP000367:1:0</t>
  </si>
  <si>
    <t>13:0041:000246</t>
  </si>
  <si>
    <t>13:0013:000225</t>
  </si>
  <si>
    <t>13:0013:000225:0001:0001:00</t>
  </si>
  <si>
    <t>MP000368:1:0</t>
  </si>
  <si>
    <t>13:0041:000247</t>
  </si>
  <si>
    <t>13:0013:000226</t>
  </si>
  <si>
    <t>13:0013:000226:0001:0001:00</t>
  </si>
  <si>
    <t>MP000369:1:0</t>
  </si>
  <si>
    <t>13:0041:000248</t>
  </si>
  <si>
    <t>13:0013:000227</t>
  </si>
  <si>
    <t>13:0013:000227:0001:0001:00</t>
  </si>
  <si>
    <t>MP000369:2:0</t>
  </si>
  <si>
    <t>13:0041:000249</t>
  </si>
  <si>
    <t>13:0013:000227:0002:0001:00</t>
  </si>
  <si>
    <t>MP000370:1:1</t>
  </si>
  <si>
    <t>13:0041:000250</t>
  </si>
  <si>
    <t>13:0013:000228</t>
  </si>
  <si>
    <t>13:0013:000228:0001:0001:01</t>
  </si>
  <si>
    <t>MP000370:1:2</t>
  </si>
  <si>
    <t>13:0041:000251</t>
  </si>
  <si>
    <t>13:0013:000228:0001:0001:02</t>
  </si>
  <si>
    <t>MP000371:1:0</t>
  </si>
  <si>
    <t>13:0041:000252</t>
  </si>
  <si>
    <t>13:0013:000229</t>
  </si>
  <si>
    <t>13:0013:000229:0001:0001:00</t>
  </si>
  <si>
    <t>MP000372:1:0</t>
  </si>
  <si>
    <t>13:0041:000253</t>
  </si>
  <si>
    <t>13:0013:000230</t>
  </si>
  <si>
    <t>13:0013:000230:0001:0001:00</t>
  </si>
  <si>
    <t>MP000373:1:0</t>
  </si>
  <si>
    <t>13:0041:000254</t>
  </si>
  <si>
    <t>13:0013:000231</t>
  </si>
  <si>
    <t>13:0013:000231:0001:0001:00</t>
  </si>
  <si>
    <t>MP000374:1:0</t>
  </si>
  <si>
    <t>13:0041:000255</t>
  </si>
  <si>
    <t>13:0013:000232</t>
  </si>
  <si>
    <t>13:0013:000232:0001:0001:00</t>
  </si>
  <si>
    <t>MP000375:1:0</t>
  </si>
  <si>
    <t>13:0041:000256</t>
  </si>
  <si>
    <t>13:0013:000233</t>
  </si>
  <si>
    <t>13:0013:000233:0001:0001:00</t>
  </si>
  <si>
    <t>MP000376:1:0</t>
  </si>
  <si>
    <t>13:0041:000257</t>
  </si>
  <si>
    <t>13:0013:000234</t>
  </si>
  <si>
    <t>13:0013:000234:0001:0001:00</t>
  </si>
  <si>
    <t>MP000377:1:0</t>
  </si>
  <si>
    <t>13:0041:000258</t>
  </si>
  <si>
    <t>13:0013:000235</t>
  </si>
  <si>
    <t>13:0013:000235:0001:0001:00</t>
  </si>
  <si>
    <t>MP000378:1:0</t>
  </si>
  <si>
    <t>13:0041:000259</t>
  </si>
  <si>
    <t>13:0013:000236</t>
  </si>
  <si>
    <t>13:0013:000236:0001:0001:00</t>
  </si>
  <si>
    <t>MP000379:1:0</t>
  </si>
  <si>
    <t>13:0041:000260</t>
  </si>
  <si>
    <t>13:0013:000237</t>
  </si>
  <si>
    <t>13:0013:000237:0001:0001:00</t>
  </si>
  <si>
    <t>MP000380:1:0</t>
  </si>
  <si>
    <t>13:0041:000261</t>
  </si>
  <si>
    <t>13:0013:000238</t>
  </si>
  <si>
    <t>13:0013:000238:0001:0001:00</t>
  </si>
  <si>
    <t>MP000381:1:0</t>
  </si>
  <si>
    <t>13:0041:000262</t>
  </si>
  <si>
    <t>13:0013:000239</t>
  </si>
  <si>
    <t>13:0013:000239:0001:0001:00</t>
  </si>
  <si>
    <t>MP000382:1:0</t>
  </si>
  <si>
    <t>13:0041:000263</t>
  </si>
  <si>
    <t>13:0013:000240</t>
  </si>
  <si>
    <t>13:0013:000240:0001:0001:00</t>
  </si>
  <si>
    <t>MP000383:1:0</t>
  </si>
  <si>
    <t>13:0041:000264</t>
  </si>
  <si>
    <t>13:0013:000241</t>
  </si>
  <si>
    <t>13:0013:000241:0001:0001:00</t>
  </si>
  <si>
    <t>MP000384:1:0</t>
  </si>
  <si>
    <t>13:0041:000265</t>
  </si>
  <si>
    <t>13:0013:000242</t>
  </si>
  <si>
    <t>13:0013:000242:0001:0001:00</t>
  </si>
  <si>
    <t>MP000384:2:0</t>
  </si>
  <si>
    <t>13:0041:000266</t>
  </si>
  <si>
    <t>13:0013:000242:0002:0001:00</t>
  </si>
  <si>
    <t>MP000385:1:0</t>
  </si>
  <si>
    <t>13:0041:000267</t>
  </si>
  <si>
    <t>13:0013:000243</t>
  </si>
  <si>
    <t>13:0013:000243:0001:0001:00</t>
  </si>
  <si>
    <t>MP000386:1:0</t>
  </si>
  <si>
    <t>13:0041:000268</t>
  </si>
  <si>
    <t>13:0013:000244</t>
  </si>
  <si>
    <t>13:0013:000244:0001:0001:00</t>
  </si>
  <si>
    <t>MP000387:1:0</t>
  </si>
  <si>
    <t>13:0041:000269</t>
  </si>
  <si>
    <t>13:0013:000245</t>
  </si>
  <si>
    <t>13:0013:000245:0001:0001:00</t>
  </si>
  <si>
    <t>MP000388:1:0</t>
  </si>
  <si>
    <t>13:0041:000270</t>
  </si>
  <si>
    <t>13:0013:000246</t>
  </si>
  <si>
    <t>13:0013:000246:0001:0001:00</t>
  </si>
  <si>
    <t>MP000389:1:0</t>
  </si>
  <si>
    <t>13:0041:000271</t>
  </si>
  <si>
    <t>13:0013:000247</t>
  </si>
  <si>
    <t>13:0013:000247:0001:0001:00</t>
  </si>
  <si>
    <t>MP000390:1:0</t>
  </si>
  <si>
    <t>13:0041:000272</t>
  </si>
  <si>
    <t>13:0013:000248</t>
  </si>
  <si>
    <t>13:0013:000248:0001:0001:00</t>
  </si>
  <si>
    <t>MP000391:1:1</t>
  </si>
  <si>
    <t>13:0041:000273</t>
  </si>
  <si>
    <t>13:0013:000249</t>
  </si>
  <si>
    <t>13:0013:000249:0001:0001:01</t>
  </si>
  <si>
    <t>MP000391:1:2</t>
  </si>
  <si>
    <t>13:0041:000274</t>
  </si>
  <si>
    <t>13:0013:000249:0001:0001:02</t>
  </si>
  <si>
    <t>MP000392:1:0</t>
  </si>
  <si>
    <t>13:0041:000275</t>
  </si>
  <si>
    <t>13:0013:000250</t>
  </si>
  <si>
    <t>13:0013:000250:0001:0001:00</t>
  </si>
  <si>
    <t>MP000393:1:0</t>
  </si>
  <si>
    <t>13:0041:000276</t>
  </si>
  <si>
    <t>13:0013:000251</t>
  </si>
  <si>
    <t>13:0013:000251:0001:0001:00</t>
  </si>
  <si>
    <t>MP000394:1:0</t>
  </si>
  <si>
    <t>13:0041:000277</t>
  </si>
  <si>
    <t>13:0013:000252</t>
  </si>
  <si>
    <t>13:0013:000252:0001:0001:00</t>
  </si>
  <si>
    <t>MP000395:1:0</t>
  </si>
  <si>
    <t>13:0041:000278</t>
  </si>
  <si>
    <t>13:0013:000253</t>
  </si>
  <si>
    <t>13:0013:000253:0001:0001:00</t>
  </si>
  <si>
    <t>MP000396:1:0</t>
  </si>
  <si>
    <t>13:0041:000279</t>
  </si>
  <si>
    <t>13:0013:000254</t>
  </si>
  <si>
    <t>13:0013:000254:0001:0001:00</t>
  </si>
  <si>
    <t>MP000396:2:0</t>
  </si>
  <si>
    <t>13:0041:000280</t>
  </si>
  <si>
    <t>13:0013:000254:0002:0001:00</t>
  </si>
  <si>
    <t>MP000397:1:0</t>
  </si>
  <si>
    <t>13:0041:000281</t>
  </si>
  <si>
    <t>13:0013:000255</t>
  </si>
  <si>
    <t>13:0013:000255:0001:0001:00</t>
  </si>
  <si>
    <t>MP000398:1:0</t>
  </si>
  <si>
    <t>13:0041:000282</t>
  </si>
  <si>
    <t>13:0013:000256</t>
  </si>
  <si>
    <t>13:0013:000256:0001:0001:00</t>
  </si>
  <si>
    <t>MP000399:1:0</t>
  </si>
  <si>
    <t>13:0041:000283</t>
  </si>
  <si>
    <t>13:0013:000257</t>
  </si>
  <si>
    <t>13:0013:000257:0001:0001:00</t>
  </si>
  <si>
    <t>MP000400:1:0</t>
  </si>
  <si>
    <t>13:0041:000284</t>
  </si>
  <si>
    <t>13:0013:000258</t>
  </si>
  <si>
    <t>13:0013:000258:0001:0001:00</t>
  </si>
  <si>
    <t>MP000401:1:0</t>
  </si>
  <si>
    <t>13:0041:000285</t>
  </si>
  <si>
    <t>13:0013:000259</t>
  </si>
  <si>
    <t>13:0013:000259:0001:0001:00</t>
  </si>
  <si>
    <t>MP000402:1:0</t>
  </si>
  <si>
    <t>13:0041:000286</t>
  </si>
  <si>
    <t>13:0013:000260</t>
  </si>
  <si>
    <t>13:0013:000260:0001:0001:00</t>
  </si>
  <si>
    <t>MP000403:1:0</t>
  </si>
  <si>
    <t>13:0041:000287</t>
  </si>
  <si>
    <t>13:0013:000261</t>
  </si>
  <si>
    <t>13:0013:000261:0001:0001:00</t>
  </si>
  <si>
    <t>MP000404:1:0</t>
  </si>
  <si>
    <t>13:0041:000288</t>
  </si>
  <si>
    <t>13:0013:000262</t>
  </si>
  <si>
    <t>13:0013:000262:0001:0001:00</t>
  </si>
  <si>
    <t>MP000405:1:0</t>
  </si>
  <si>
    <t>13:0041:000289</t>
  </si>
  <si>
    <t>13:0013:000263</t>
  </si>
  <si>
    <t>13:0013:000263:0001:0001:00</t>
  </si>
  <si>
    <t>MP000406:1:0</t>
  </si>
  <si>
    <t>13:0041:000290</t>
  </si>
  <si>
    <t>13:0013:000264</t>
  </si>
  <si>
    <t>13:0013:000264:0001:0001:00</t>
  </si>
  <si>
    <t>MP000407:1:0</t>
  </si>
  <si>
    <t>13:0041:000291</t>
  </si>
  <si>
    <t>13:0013:000265</t>
  </si>
  <si>
    <t>13:0013:000265:0001:0001:00</t>
  </si>
  <si>
    <t>MP000408:1:1</t>
  </si>
  <si>
    <t>13:0041:000292</t>
  </si>
  <si>
    <t>13:0013:000266</t>
  </si>
  <si>
    <t>13:0013:000266:0001:0001:01</t>
  </si>
  <si>
    <t>MP000408:1:2</t>
  </si>
  <si>
    <t>13:0041:000293</t>
  </si>
  <si>
    <t>13:0013:000266:0001:0001:02</t>
  </si>
  <si>
    <t>MP000409:1:0</t>
  </si>
  <si>
    <t>13:0041:000294</t>
  </si>
  <si>
    <t>13:0013:000267</t>
  </si>
  <si>
    <t>13:0013:000267:0001:0001:00</t>
  </si>
  <si>
    <t>MP000410:1:0</t>
  </si>
  <si>
    <t>13:0041:000295</t>
  </si>
  <si>
    <t>13:0013:000268</t>
  </si>
  <si>
    <t>13:0013:000268:0001:0001:00</t>
  </si>
  <si>
    <t>MP000411:1:0</t>
  </si>
  <si>
    <t>13:0041:000296</t>
  </si>
  <si>
    <t>13:0013:000269</t>
  </si>
  <si>
    <t>13:0013:000269:0001:0001:00</t>
  </si>
  <si>
    <t>MP000412:1:0</t>
  </si>
  <si>
    <t>13:0041:000297</t>
  </si>
  <si>
    <t>13:0013:000270</t>
  </si>
  <si>
    <t>13:0013:000270:0001:0001:00</t>
  </si>
  <si>
    <t>MP000413:1:0</t>
  </si>
  <si>
    <t>13:0041:000298</t>
  </si>
  <si>
    <t>13:0013:000271</t>
  </si>
  <si>
    <t>13:0013:000271:0001:0001:00</t>
  </si>
  <si>
    <t>MP010414:1:0</t>
  </si>
  <si>
    <t>13:0041:000299</t>
  </si>
  <si>
    <t>13:0013:000272</t>
  </si>
  <si>
    <t>13:0013:000272:0001:0001:00</t>
  </si>
  <si>
    <t>MP010415:1:0</t>
  </si>
  <si>
    <t>13:0041:000300</t>
  </si>
  <si>
    <t>13:0013:000273</t>
  </si>
  <si>
    <t>13:0013:000273:0001:0001:00</t>
  </si>
  <si>
    <t>MP010416:1:0</t>
  </si>
  <si>
    <t>13:0041:000301</t>
  </si>
  <si>
    <t>13:0013:000274</t>
  </si>
  <si>
    <t>13:0013:000274:0001:0001:00</t>
  </si>
  <si>
    <t>MP010417:1:0</t>
  </si>
  <si>
    <t>13:0041:000302</t>
  </si>
  <si>
    <t>13:0013:000275</t>
  </si>
  <si>
    <t>13:0013:000275:0001:0001:00</t>
  </si>
  <si>
    <t>MP010418:1:0</t>
  </si>
  <si>
    <t>13:0041:000303</t>
  </si>
  <si>
    <t>13:0013:000276</t>
  </si>
  <si>
    <t>13:0013:000276:0001:0001:00</t>
  </si>
  <si>
    <t>MP010419:1:1</t>
  </si>
  <si>
    <t>13:0041:000304</t>
  </si>
  <si>
    <t>13:0013:000277</t>
  </si>
  <si>
    <t>13:0013:000277:0001:0001:01</t>
  </si>
  <si>
    <t>MP010419:1:2</t>
  </si>
  <si>
    <t>13:0041:000305</t>
  </si>
  <si>
    <t>13:0013:000277:0001:0001:02</t>
  </si>
  <si>
    <t>MP010420:1:0</t>
  </si>
  <si>
    <t>13:0041:000306</t>
  </si>
  <si>
    <t>13:0013:000278</t>
  </si>
  <si>
    <t>13:0013:000278:0001:0001:00</t>
  </si>
  <si>
    <t>MP010421:1:0</t>
  </si>
  <si>
    <t>13:0041:000307</t>
  </si>
  <si>
    <t>13:0013:000279</t>
  </si>
  <si>
    <t>13:0013:000279:0001:0001:00</t>
  </si>
  <si>
    <t>MP010422:1:0</t>
  </si>
  <si>
    <t>13:0041:000308</t>
  </si>
  <si>
    <t>13:0013:000280</t>
  </si>
  <si>
    <t>13:0013:000280:0001:0001:00</t>
  </si>
  <si>
    <t>MP010423:1:0</t>
  </si>
  <si>
    <t>13:0041:000309</t>
  </si>
  <si>
    <t>13:0013:000281</t>
  </si>
  <si>
    <t>13:0013:000281:0001:0001:00</t>
  </si>
  <si>
    <t>MP010423:2:0</t>
  </si>
  <si>
    <t>13:0041:000310</t>
  </si>
  <si>
    <t>13:0013:000281:0002:0001:00</t>
  </si>
  <si>
    <t>MP010424:1:0</t>
  </si>
  <si>
    <t>13:0041:000311</t>
  </si>
  <si>
    <t>13:0013:000282</t>
  </si>
  <si>
    <t>13:0013:000282:0001:0001:00</t>
  </si>
  <si>
    <t>MP010425:1:0</t>
  </si>
  <si>
    <t>13:0041:000312</t>
  </si>
  <si>
    <t>13:0013:000283</t>
  </si>
  <si>
    <t>13:0013:000283:0001:0001:00</t>
  </si>
  <si>
    <t>MP010426:1:0</t>
  </si>
  <si>
    <t>13:0041:000313</t>
  </si>
  <si>
    <t>13:0013:000284</t>
  </si>
  <si>
    <t>13:0013:000284:0001:0001:00</t>
  </si>
  <si>
    <t>MP010427:1:0</t>
  </si>
  <si>
    <t>13:0041:000314</t>
  </si>
  <si>
    <t>13:0013:000285</t>
  </si>
  <si>
    <t>13:0013:000285:0001:0001:00</t>
  </si>
  <si>
    <t>MP010428:1:1</t>
  </si>
  <si>
    <t>13:0041:000315</t>
  </si>
  <si>
    <t>13:0013:000286</t>
  </si>
  <si>
    <t>13:0013:000286:0001:0001:01</t>
  </si>
  <si>
    <t>MP010428:1:2</t>
  </si>
  <si>
    <t>13:0041:000316</t>
  </si>
  <si>
    <t>13:0013:000286:0001:0001:02</t>
  </si>
  <si>
    <t>MP010429:1:0</t>
  </si>
  <si>
    <t>13:0041:000317</t>
  </si>
  <si>
    <t>13:0013:000287</t>
  </si>
  <si>
    <t>13:0013:000287:0001:0001:00</t>
  </si>
  <si>
    <t>MP010430:1:0</t>
  </si>
  <si>
    <t>13:0041:000318</t>
  </si>
  <si>
    <t>13:0013:000288</t>
  </si>
  <si>
    <t>13:0013:000288:0001:0001:00</t>
  </si>
  <si>
    <t>MP010431:1:0</t>
  </si>
  <si>
    <t>13:0041:000319</t>
  </si>
  <si>
    <t>13:0013:000289</t>
  </si>
  <si>
    <t>13:0013:000289:0001:0001:00</t>
  </si>
  <si>
    <t>MP010432:1:0</t>
  </si>
  <si>
    <t>13:0041:000320</t>
  </si>
  <si>
    <t>13:0013:000290</t>
  </si>
  <si>
    <t>13:0013:000290:0001:0001:00</t>
  </si>
  <si>
    <t>MP010433:1:0</t>
  </si>
  <si>
    <t>13:0041:000321</t>
  </si>
  <si>
    <t>13:0013:000291</t>
  </si>
  <si>
    <t>13:0013:000291:0001:0001:00</t>
  </si>
  <si>
    <t>MP010434:1:0</t>
  </si>
  <si>
    <t>13:0041:000322</t>
  </si>
  <si>
    <t>13:0013:000292</t>
  </si>
  <si>
    <t>13:0013:000292:0001:0001:00</t>
  </si>
  <si>
    <t>MP010435:1:0</t>
  </si>
  <si>
    <t>13:0041:000323</t>
  </si>
  <si>
    <t>13:0013:000293</t>
  </si>
  <si>
    <t>13:0013:000293:0001:0001:00</t>
  </si>
  <si>
    <t>MP000563:1:0</t>
  </si>
  <si>
    <t>13:0041:000324</t>
  </si>
  <si>
    <t>13:0013:000294</t>
  </si>
  <si>
    <t>13:0013:000294:0001:0001:00</t>
  </si>
  <si>
    <t>MP990155:1:0</t>
  </si>
  <si>
    <t>13:0041:000325</t>
  </si>
  <si>
    <t>13:0013:000295</t>
  </si>
  <si>
    <t>13:0013:000295:0001:0001:00</t>
  </si>
  <si>
    <t>MP000501:1:0</t>
  </si>
  <si>
    <t>13:0041:000326</t>
  </si>
  <si>
    <t>13:0013:000296</t>
  </si>
  <si>
    <t>13:0013:000296:0001:0001:00</t>
  </si>
  <si>
    <t>MP000502:1:0</t>
  </si>
  <si>
    <t>13:0041:000327</t>
  </si>
  <si>
    <t>13:0013:000297</t>
  </si>
  <si>
    <t>13:0013:000297:0001:0001:00</t>
  </si>
  <si>
    <t>MP000502:2:0</t>
  </si>
  <si>
    <t>13:0041:000328</t>
  </si>
  <si>
    <t>13:0013:000297:0002:0001:00</t>
  </si>
  <si>
    <t>MP000503:1:0</t>
  </si>
  <si>
    <t>13:0041:000329</t>
  </si>
  <si>
    <t>13:0013:000298</t>
  </si>
  <si>
    <t>13:0013:000298:0001:0001:00</t>
  </si>
  <si>
    <t>MP000504:1:0</t>
  </si>
  <si>
    <t>13:0041:000330</t>
  </si>
  <si>
    <t>13:0013:000299</t>
  </si>
  <si>
    <t>13:0013:000299:0001:0001:00</t>
  </si>
  <si>
    <t>MP000505:1:0</t>
  </si>
  <si>
    <t>13:0041:000331</t>
  </si>
  <si>
    <t>13:0013:000300</t>
  </si>
  <si>
    <t>13:0013:000300:0001:0001:00</t>
  </si>
  <si>
    <t>MP000506:1:0</t>
  </si>
  <si>
    <t>13:0041:000332</t>
  </si>
  <si>
    <t>13:0013:000301</t>
  </si>
  <si>
    <t>13:0013:000301:0001:0001:00</t>
  </si>
  <si>
    <t>MP000507:1:1</t>
  </si>
  <si>
    <t>13:0041:000333</t>
  </si>
  <si>
    <t>13:0013:000302</t>
  </si>
  <si>
    <t>13:0013:000302:0001:0001:01</t>
  </si>
  <si>
    <t>MP000507:1:2</t>
  </si>
  <si>
    <t>13:0041:000334</t>
  </si>
  <si>
    <t>13:0013:000302:0001:0001:02</t>
  </si>
  <si>
    <t>MP000508:1:0</t>
  </si>
  <si>
    <t>13:0041:000335</t>
  </si>
  <si>
    <t>13:0013:000303</t>
  </si>
  <si>
    <t>13:0013:000303:0001:0001:00</t>
  </si>
  <si>
    <t>MP000509:1:0</t>
  </si>
  <si>
    <t>13:0041:000336</t>
  </si>
  <si>
    <t>13:0013:000304</t>
  </si>
  <si>
    <t>13:0013:000304:0001:0001:00</t>
  </si>
  <si>
    <t>MP000510:1:0</t>
  </si>
  <si>
    <t>13:0041:000337</t>
  </si>
  <si>
    <t>13:0013:000305</t>
  </si>
  <si>
    <t>13:0013:000305:0001:0001:00</t>
  </si>
  <si>
    <t>MP000511:1:0</t>
  </si>
  <si>
    <t>13:0041:000338</t>
  </si>
  <si>
    <t>13:0013:000306</t>
  </si>
  <si>
    <t>13:0013:000306:0001:0001:00</t>
  </si>
  <si>
    <t>MP000512:1:0</t>
  </si>
  <si>
    <t>13:0041:000339</t>
  </si>
  <si>
    <t>13:0013:000307</t>
  </si>
  <si>
    <t>13:0013:000307:0001:0001:00</t>
  </si>
  <si>
    <t>MP000512:2:0</t>
  </si>
  <si>
    <t>13:0041:000340</t>
  </si>
  <si>
    <t>13:0013:000307:0002:0001:00</t>
  </si>
  <si>
    <t>MP000513:1:0</t>
  </si>
  <si>
    <t>13:0041:000341</t>
  </si>
  <si>
    <t>13:0013:000308</t>
  </si>
  <si>
    <t>13:0013:000308:0001:0001:00</t>
  </si>
  <si>
    <t>MP000514:1:0</t>
  </si>
  <si>
    <t>13:0041:000342</t>
  </si>
  <si>
    <t>13:0013:000309</t>
  </si>
  <si>
    <t>13:0013:000309:0001:0001:00</t>
  </si>
  <si>
    <t>MP000515:1:0</t>
  </si>
  <si>
    <t>13:0041:000343</t>
  </si>
  <si>
    <t>13:0013:000310</t>
  </si>
  <si>
    <t>13:0013:000310:0001:0001:00</t>
  </si>
  <si>
    <t>MP000516:1:0</t>
  </si>
  <si>
    <t>13:0041:000344</t>
  </si>
  <si>
    <t>13:0013:000311</t>
  </si>
  <si>
    <t>13:0013:000311:0001:0001:00</t>
  </si>
  <si>
    <t>MP000517:1:0</t>
  </si>
  <si>
    <t>13:0041:000345</t>
  </si>
  <si>
    <t>13:0013:000312</t>
  </si>
  <si>
    <t>13:0013:000312:0001:0001:00</t>
  </si>
  <si>
    <t>MP000518:1:0</t>
  </si>
  <si>
    <t>13:0041:000346</t>
  </si>
  <si>
    <t>13:0013:000313</t>
  </si>
  <si>
    <t>13:0013:000313:0001:0001:00</t>
  </si>
  <si>
    <t>MP000519:1:0</t>
  </si>
  <si>
    <t>13:0041:000347</t>
  </si>
  <si>
    <t>13:0013:000314</t>
  </si>
  <si>
    <t>13:0013:000314:0001:0001:00</t>
  </si>
  <si>
    <t>MP000520:1:0</t>
  </si>
  <si>
    <t>13:0041:000348</t>
  </si>
  <si>
    <t>13:0013:000315</t>
  </si>
  <si>
    <t>13:0013:000315:0001:0001:00</t>
  </si>
  <si>
    <t>MP000521:1:0</t>
  </si>
  <si>
    <t>13:0041:000349</t>
  </si>
  <si>
    <t>13:0013:000316</t>
  </si>
  <si>
    <t>13:0013:000316:0001:0001:00</t>
  </si>
  <si>
    <t>MP000522:1:0</t>
  </si>
  <si>
    <t>13:0041:000350</t>
  </si>
  <si>
    <t>13:0013:000317</t>
  </si>
  <si>
    <t>13:0013:000317:0001:0001:00</t>
  </si>
  <si>
    <t>MP000523:1:0</t>
  </si>
  <si>
    <t>13:0041:000351</t>
  </si>
  <si>
    <t>13:0013:000318</t>
  </si>
  <si>
    <t>13:0013:000318:0001:0001:00</t>
  </si>
  <si>
    <t>MP000524:1:0</t>
  </si>
  <si>
    <t>13:0041:000352</t>
  </si>
  <si>
    <t>13:0013:000319</t>
  </si>
  <si>
    <t>13:0013:000319:0001:0001:00</t>
  </si>
  <si>
    <t>MP000525:1:0</t>
  </si>
  <si>
    <t>13:0041:000353</t>
  </si>
  <si>
    <t>13:0013:000320</t>
  </si>
  <si>
    <t>13:0013:000320:0001:0001:00</t>
  </si>
  <si>
    <t>MP000526:1:0</t>
  </si>
  <si>
    <t>13:0041:000354</t>
  </si>
  <si>
    <t>13:0013:000321</t>
  </si>
  <si>
    <t>13:0013:000321:0001:0001:00</t>
  </si>
  <si>
    <t>MP000527:1:0</t>
  </si>
  <si>
    <t>13:0041:000355</t>
  </si>
  <si>
    <t>13:0013:000322</t>
  </si>
  <si>
    <t>13:0013:000322:0001:0001:00</t>
  </si>
  <si>
    <t>MP000528:1:0</t>
  </si>
  <si>
    <t>13:0041:000356</t>
  </si>
  <si>
    <t>13:0013:000323</t>
  </si>
  <si>
    <t>13:0013:000323:0001:0001:00</t>
  </si>
  <si>
    <t>MP000528:2:0</t>
  </si>
  <si>
    <t>13:0041:000357</t>
  </si>
  <si>
    <t>13:0013:000323:0002:0001:00</t>
  </si>
  <si>
    <t>MP000529:1:0</t>
  </si>
  <si>
    <t>13:0041:000358</t>
  </si>
  <si>
    <t>13:0013:000324</t>
  </si>
  <si>
    <t>13:0013:000324:0001:0001:00</t>
  </si>
  <si>
    <t>MP000530:1:0</t>
  </si>
  <si>
    <t>13:0041:000359</t>
  </si>
  <si>
    <t>13:0013:000325</t>
  </si>
  <si>
    <t>13:0013:000325:0001:0001:00</t>
  </si>
  <si>
    <t>MP000531:1:0</t>
  </si>
  <si>
    <t>13:0041:000360</t>
  </si>
  <si>
    <t>13:0013:000326</t>
  </si>
  <si>
    <t>13:0013:000326:0001:0001:00</t>
  </si>
  <si>
    <t>MP000532:1:0</t>
  </si>
  <si>
    <t>13:0041:000361</t>
  </si>
  <si>
    <t>13:0013:000327</t>
  </si>
  <si>
    <t>13:0013:000327:0001:0001:00</t>
  </si>
  <si>
    <t>MP000533:1:1</t>
  </si>
  <si>
    <t>13:0041:000362</t>
  </si>
  <si>
    <t>13:0013:000328</t>
  </si>
  <si>
    <t>13:0013:000328:0001:0001:01</t>
  </si>
  <si>
    <t>MP000533:1:2</t>
  </si>
  <si>
    <t>13:0041:000363</t>
  </si>
  <si>
    <t>13:0013:000328:0001:0001:02</t>
  </si>
  <si>
    <t>MP000534:1:0</t>
  </si>
  <si>
    <t>13:0041:000364</t>
  </si>
  <si>
    <t>13:0013:000329</t>
  </si>
  <si>
    <t>13:0013:000329:0001:0001:00</t>
  </si>
  <si>
    <t>MP000535:1:0</t>
  </si>
  <si>
    <t>13:0041:000365</t>
  </si>
  <si>
    <t>13:0013:000330</t>
  </si>
  <si>
    <t>13:0013:000330:0001:0001:00</t>
  </si>
  <si>
    <t>MP000536:1:0</t>
  </si>
  <si>
    <t>13:0041:000366</t>
  </si>
  <si>
    <t>13:0013:000331</t>
  </si>
  <si>
    <t>13:0013:000331:0001:0001:00</t>
  </si>
  <si>
    <t>MP000537:1:0</t>
  </si>
  <si>
    <t>13:0041:000367</t>
  </si>
  <si>
    <t>13:0013:000332</t>
  </si>
  <si>
    <t>13:0013:000332:0001:0001:00</t>
  </si>
  <si>
    <t>MP000538:1:0</t>
  </si>
  <si>
    <t>13:0041:000368</t>
  </si>
  <si>
    <t>13:0013:000333</t>
  </si>
  <si>
    <t>13:0013:000333:0001:0001:00</t>
  </si>
  <si>
    <t>MP000539:1:0</t>
  </si>
  <si>
    <t>13:0041:000369</t>
  </si>
  <si>
    <t>13:0013:000334</t>
  </si>
  <si>
    <t>13:0013:000334:0001:0001:00</t>
  </si>
  <si>
    <t>MP000540:1:0</t>
  </si>
  <si>
    <t>13:0041:000370</t>
  </si>
  <si>
    <t>13:0013:000335</t>
  </si>
  <si>
    <t>13:0013:000335:0001:0001:00</t>
  </si>
  <si>
    <t>MP000541:1:0</t>
  </si>
  <si>
    <t>13:0041:000371</t>
  </si>
  <si>
    <t>13:0013:000336</t>
  </si>
  <si>
    <t>13:0013:000336:0001:0001:00</t>
  </si>
  <si>
    <t>MP000542:1:0</t>
  </si>
  <si>
    <t>13:0041:000372</t>
  </si>
  <si>
    <t>13:0013:000337</t>
  </si>
  <si>
    <t>13:0013:000337:0001:0001:00</t>
  </si>
  <si>
    <t>MP000543:1:0</t>
  </si>
  <si>
    <t>13:0041:000373</t>
  </si>
  <si>
    <t>13:0013:000338</t>
  </si>
  <si>
    <t>13:0013:000338:0001:0001:00</t>
  </si>
  <si>
    <t>MP000543:2:0</t>
  </si>
  <si>
    <t>13:0041:000374</t>
  </si>
  <si>
    <t>13:0013:000338:0002:0001:00</t>
  </si>
  <si>
    <t>MP000544:1:0</t>
  </si>
  <si>
    <t>13:0041:000375</t>
  </si>
  <si>
    <t>13:0013:000339</t>
  </si>
  <si>
    <t>13:0013:000339:0001:0001:00</t>
  </si>
  <si>
    <t>MP000545:1:0</t>
  </si>
  <si>
    <t>13:0041:000376</t>
  </si>
  <si>
    <t>13:0013:000340</t>
  </si>
  <si>
    <t>13:0013:000340:0001:0001:00</t>
  </si>
  <si>
    <t>MP000546:1:1</t>
  </si>
  <si>
    <t>13:0041:000377</t>
  </si>
  <si>
    <t>13:0013:000341</t>
  </si>
  <si>
    <t>13:0013:000341:0001:0001:01</t>
  </si>
  <si>
    <t>MP000546:1:2</t>
  </si>
  <si>
    <t>13:0041:000378</t>
  </si>
  <si>
    <t>13:0013:000341:0001:0001:02</t>
  </si>
  <si>
    <t>MP000547:1:0</t>
  </si>
  <si>
    <t>13:0041:000379</t>
  </si>
  <si>
    <t>13:0013:000342</t>
  </si>
  <si>
    <t>13:0013:000342:0001:0001:00</t>
  </si>
  <si>
    <t>MP000548:1:0</t>
  </si>
  <si>
    <t>13:0041:000380</t>
  </si>
  <si>
    <t>13:0013:000343</t>
  </si>
  <si>
    <t>13:0013:000343:0001:0001:00</t>
  </si>
  <si>
    <t>MP000549:1:0</t>
  </si>
  <si>
    <t>13:0041:000381</t>
  </si>
  <si>
    <t>13:0013:000344</t>
  </si>
  <si>
    <t>13:0013:000344:0001:0001:00</t>
  </si>
  <si>
    <t>MP000550:1:0</t>
  </si>
  <si>
    <t>13:0041:000382</t>
  </si>
  <si>
    <t>13:0013:000345</t>
  </si>
  <si>
    <t>13:0013:000345:0001:0001:00</t>
  </si>
  <si>
    <t>MP000551:1:0</t>
  </si>
  <si>
    <t>13:0041:000383</t>
  </si>
  <si>
    <t>13:0013:000346</t>
  </si>
  <si>
    <t>13:0013:000346:0001:0001:00</t>
  </si>
  <si>
    <t>MP000552:1:0</t>
  </si>
  <si>
    <t>13:0041:000384</t>
  </si>
  <si>
    <t>13:0013:000347</t>
  </si>
  <si>
    <t>13:0013:000347:0001:0001:00</t>
  </si>
  <si>
    <t>MP000553:1:0</t>
  </si>
  <si>
    <t>13:0041:000385</t>
  </si>
  <si>
    <t>13:0013:000348</t>
  </si>
  <si>
    <t>13:0013:000348:0001:0001:00</t>
  </si>
  <si>
    <t>MP000554:1:0</t>
  </si>
  <si>
    <t>13:0041:000386</t>
  </si>
  <si>
    <t>13:0013:000349</t>
  </si>
  <si>
    <t>13:0013:000349:0001:0001:00</t>
  </si>
  <si>
    <t>MP000555:1:0</t>
  </si>
  <si>
    <t>13:0041:000387</t>
  </si>
  <si>
    <t>13:0013:000350</t>
  </si>
  <si>
    <t>13:0013:000350:0001:0001:00</t>
  </si>
  <si>
    <t>MP000556:1:0</t>
  </si>
  <si>
    <t>13:0041:000388</t>
  </si>
  <si>
    <t>13:0013:000351</t>
  </si>
  <si>
    <t>13:0013:000351:0001:0001:00</t>
  </si>
  <si>
    <t>MP000556:2:0</t>
  </si>
  <si>
    <t>13:0041:000389</t>
  </si>
  <si>
    <t>13:0013:000351:0002:0001:00</t>
  </si>
  <si>
    <t>MP000557:1:0</t>
  </si>
  <si>
    <t>13:0041:000390</t>
  </si>
  <si>
    <t>13:0013:000352</t>
  </si>
  <si>
    <t>13:0013:000352:0001:0001:00</t>
  </si>
  <si>
    <t>MP000558:1:0</t>
  </si>
  <si>
    <t>13:0041:000391</t>
  </si>
  <si>
    <t>13:0013:000353</t>
  </si>
  <si>
    <t>13:0013:000353:0001:0001:00</t>
  </si>
  <si>
    <t>MP000559:1:0</t>
  </si>
  <si>
    <t>13:0041:000392</t>
  </si>
  <si>
    <t>13:0013:000354</t>
  </si>
  <si>
    <t>13:0013:000354:0001:0001:00</t>
  </si>
  <si>
    <t>MP000560:1:0</t>
  </si>
  <si>
    <t>13:0041:000393</t>
  </si>
  <si>
    <t>13:0013:000355</t>
  </si>
  <si>
    <t>13:0013:000355:0001:0001:00</t>
  </si>
  <si>
    <t>MP000561:1:0</t>
  </si>
  <si>
    <t>13:0041:000394</t>
  </si>
  <si>
    <t>13:0013:000356</t>
  </si>
  <si>
    <t>13:0013:000356:0001:0001:00</t>
  </si>
  <si>
    <t>MP000562:1:0</t>
  </si>
  <si>
    <t>13:0041:000395</t>
  </si>
  <si>
    <t>13:0013:000357</t>
  </si>
  <si>
    <t>13:0013:000357:0001:0001:00</t>
  </si>
  <si>
    <t>MP000564:1:0</t>
  </si>
  <si>
    <t>13:0041:000396</t>
  </si>
  <si>
    <t>13:0013:000358</t>
  </si>
  <si>
    <t>13:0013:000358:0001:0001:00</t>
  </si>
  <si>
    <t>MP000565:1:0</t>
  </si>
  <si>
    <t>13:0041:000397</t>
  </si>
  <si>
    <t>13:0013:000359</t>
  </si>
  <si>
    <t>13:0013:000359:0001:0001:00</t>
  </si>
  <si>
    <t>MP000566:1:0</t>
  </si>
  <si>
    <t>13:0041:000398</t>
  </si>
  <si>
    <t>13:0013:000360</t>
  </si>
  <si>
    <t>13:0013:000360:0001:0001:00</t>
  </si>
  <si>
    <t>MP000567:1:1</t>
  </si>
  <si>
    <t>13:0041:000399</t>
  </si>
  <si>
    <t>13:0013:000361</t>
  </si>
  <si>
    <t>13:0013:000361:0001:0001:01</t>
  </si>
  <si>
    <t>MP000567:1:2</t>
  </si>
  <si>
    <t>13:0041:000400</t>
  </si>
  <si>
    <t>13:0013:000361:0001:0001:02</t>
  </si>
  <si>
    <t>MP000568:1:0</t>
  </si>
  <si>
    <t>13:0041:000401</t>
  </si>
  <si>
    <t>13:0013:000362</t>
  </si>
  <si>
    <t>13:0013:000362:0001:0001:00</t>
  </si>
  <si>
    <t>MP000569:1:0</t>
  </si>
  <si>
    <t>13:0041:000402</t>
  </si>
  <si>
    <t>13:0013:000363</t>
  </si>
  <si>
    <t>13:0013:000363:0001:0001:00</t>
  </si>
  <si>
    <t>MP000570:1:0</t>
  </si>
  <si>
    <t>13:0041:000403</t>
  </si>
  <si>
    <t>13:0013:000364</t>
  </si>
  <si>
    <t>13:0013:000364:0001:0001:00</t>
  </si>
  <si>
    <t>MP000571:1:0</t>
  </si>
  <si>
    <t>13:0041:000404</t>
  </si>
  <si>
    <t>13:0013:000365</t>
  </si>
  <si>
    <t>13:0013:000365:0001:0001:00</t>
  </si>
  <si>
    <t>MP000572:1:0</t>
  </si>
  <si>
    <t>13:0041:000405</t>
  </si>
  <si>
    <t>13:0013:000366</t>
  </si>
  <si>
    <t>13:0013:000366:0001:0001:00</t>
  </si>
  <si>
    <t>MP000573:1:0</t>
  </si>
  <si>
    <t>13:0041:000406</t>
  </si>
  <si>
    <t>13:0013:000367</t>
  </si>
  <si>
    <t>13:0013:000367:0001:0001:00</t>
  </si>
  <si>
    <t>MP000574:1:0</t>
  </si>
  <si>
    <t>13:0041:000407</t>
  </si>
  <si>
    <t>13:0013:000368</t>
  </si>
  <si>
    <t>13:0013:000368:0001:0001:00</t>
  </si>
  <si>
    <t>MP000575:1:0</t>
  </si>
  <si>
    <t>13:0041:000408</t>
  </si>
  <si>
    <t>13:0013:000369</t>
  </si>
  <si>
    <t>13:0013:000369:0001:0001:00</t>
  </si>
  <si>
    <t>MP000576:1:0</t>
  </si>
  <si>
    <t>13:0041:000409</t>
  </si>
  <si>
    <t>13:0013:000370</t>
  </si>
  <si>
    <t>13:0013:000370:0001:0001:00</t>
  </si>
  <si>
    <t>MP000577:1:0</t>
  </si>
  <si>
    <t>13:0041:000410</t>
  </si>
  <si>
    <t>13:0013:000371</t>
  </si>
  <si>
    <t>13:0013:000371:0001:0001:00</t>
  </si>
  <si>
    <t>MP000577:2:0</t>
  </si>
  <si>
    <t>13:0041:000411</t>
  </si>
  <si>
    <t>13:0013:000371:0002:0001:00</t>
  </si>
  <si>
    <t>MP000578:1:0</t>
  </si>
  <si>
    <t>13:0041:000412</t>
  </si>
  <si>
    <t>13:0013:000372</t>
  </si>
  <si>
    <t>13:0013:000372:0001:0001:00</t>
  </si>
  <si>
    <t>MP000579:1:0</t>
  </si>
  <si>
    <t>13:0041:000413</t>
  </si>
  <si>
    <t>13:0013:000373</t>
  </si>
  <si>
    <t>13:0013:000373:0001:0001:00</t>
  </si>
  <si>
    <t>MP000580:1:0</t>
  </si>
  <si>
    <t>13:0041:000414</t>
  </si>
  <si>
    <t>13:0013:000374</t>
  </si>
  <si>
    <t>13:0013:000374:0001:0001:00</t>
  </si>
  <si>
    <t>MP000581:1:0</t>
  </si>
  <si>
    <t>13:0041:000415</t>
  </si>
  <si>
    <t>13:0013:000375</t>
  </si>
  <si>
    <t>13:0013:000375:0001:0001:00</t>
  </si>
  <si>
    <t>MP000582:1:0</t>
  </si>
  <si>
    <t>13:0041:000416</t>
  </si>
  <si>
    <t>13:0013:000376</t>
  </si>
  <si>
    <t>13:0013:000376:0001:0001:00</t>
  </si>
  <si>
    <t>MP000583:1:0</t>
  </si>
  <si>
    <t>13:0041:000417</t>
  </si>
  <si>
    <t>13:0013:000377</t>
  </si>
  <si>
    <t>13:0013:000377:0001:0001:00</t>
  </si>
  <si>
    <t>MP000584:1:0</t>
  </si>
  <si>
    <t>13:0041:000418</t>
  </si>
  <si>
    <t>13:0013:000378</t>
  </si>
  <si>
    <t>13:0013:000378:0001:0001:00</t>
  </si>
  <si>
    <t>MP000585:1:0</t>
  </si>
  <si>
    <t>13:0041:000419</t>
  </si>
  <si>
    <t>13:0013:000379</t>
  </si>
  <si>
    <t>13:0013:000379:0001:0001:00</t>
  </si>
  <si>
    <t>MP000586:1:0</t>
  </si>
  <si>
    <t>13:0041:000420</t>
  </si>
  <si>
    <t>13:0013:000380</t>
  </si>
  <si>
    <t>13:0013:000380:0001:0001:00</t>
  </si>
  <si>
    <t>MP000587:1:0</t>
  </si>
  <si>
    <t>13:0041:000421</t>
  </si>
  <si>
    <t>13:0013:000381</t>
  </si>
  <si>
    <t>13:0013:000381:0001:0001:00</t>
  </si>
  <si>
    <t>MP000588:1:0</t>
  </si>
  <si>
    <t>13:0041:000422</t>
  </si>
  <si>
    <t>13:0013:000382</t>
  </si>
  <si>
    <t>13:0013:000382:0001:0001:00</t>
  </si>
  <si>
    <t>MP000589:1:0</t>
  </si>
  <si>
    <t>13:0041:000423</t>
  </si>
  <si>
    <t>13:0013:000383</t>
  </si>
  <si>
    <t>13:0013:000383:0001:0001:00</t>
  </si>
  <si>
    <t>MP000590:1:1</t>
  </si>
  <si>
    <t>13:0041:000424</t>
  </si>
  <si>
    <t>13:0013:000384</t>
  </si>
  <si>
    <t>13:0013:000384:0001:0001:01</t>
  </si>
  <si>
    <t>MP000590:2:0</t>
  </si>
  <si>
    <t>13:0041:000425</t>
  </si>
  <si>
    <t>13:0013:000384:0002:0001:00</t>
  </si>
  <si>
    <t>MP000590:1:2</t>
  </si>
  <si>
    <t>13:0041:000426</t>
  </si>
  <si>
    <t>13:0013:000384:0001:0001:02</t>
  </si>
  <si>
    <t>MP000591:1:0</t>
  </si>
  <si>
    <t>13:0041:000427</t>
  </si>
  <si>
    <t>13:0013:000385</t>
  </si>
  <si>
    <t>13:0013:000385:0001:0001:00</t>
  </si>
  <si>
    <t>MP000592:1:0</t>
  </si>
  <si>
    <t>13:0041:000428</t>
  </si>
  <si>
    <t>13:0013:000386</t>
  </si>
  <si>
    <t>13:0013:000386:0001:0001:00</t>
  </si>
  <si>
    <t>MP000593:1:0</t>
  </si>
  <si>
    <t>13:0041:000429</t>
  </si>
  <si>
    <t>13:0013:000387</t>
  </si>
  <si>
    <t>13:0013:000387:0001:0001:00</t>
  </si>
  <si>
    <t>MP000594:1:0</t>
  </si>
  <si>
    <t>13:0041:000430</t>
  </si>
  <si>
    <t>13:0013:000388</t>
  </si>
  <si>
    <t>13:0013:000388:0001:0001:00</t>
  </si>
  <si>
    <t>MP000595:1:0</t>
  </si>
  <si>
    <t>13:0041:000431</t>
  </si>
  <si>
    <t>13:0013:000389</t>
  </si>
  <si>
    <t>13:0013:000389:0001:0001:00</t>
  </si>
  <si>
    <t>MP000596:1:0</t>
  </si>
  <si>
    <t>13:0041:000432</t>
  </si>
  <si>
    <t>13:0013:000390</t>
  </si>
  <si>
    <t>13:0013:000390:0001:0001:00</t>
  </si>
  <si>
    <t>MP000597:1:0</t>
  </si>
  <si>
    <t>13:0041:000433</t>
  </si>
  <si>
    <t>13:0013:000391</t>
  </si>
  <si>
    <t>13:0013:000391:0001:0001:00</t>
  </si>
  <si>
    <t>MP000598:1:0</t>
  </si>
  <si>
    <t>13:0041:000434</t>
  </si>
  <si>
    <t>13:0013:000392</t>
  </si>
  <si>
    <t>13:0013:000392:0001:0001:00</t>
  </si>
  <si>
    <t>MP000599:1:0</t>
  </si>
  <si>
    <t>13:0041:000435</t>
  </si>
  <si>
    <t>13:0013:000393</t>
  </si>
  <si>
    <t>13:0013:000393:0001:0001:00</t>
  </si>
  <si>
    <t>MP000600:1:0</t>
  </si>
  <si>
    <t>13:0041:000436</t>
  </si>
  <si>
    <t>13:0013:000394</t>
  </si>
  <si>
    <t>13:0013:000394:0001:0001:00</t>
  </si>
  <si>
    <t>MP000601:1:0</t>
  </si>
  <si>
    <t>13:0041:000437</t>
  </si>
  <si>
    <t>13:0013:000395</t>
  </si>
  <si>
    <t>13:0013:000395:0001:0001:00</t>
  </si>
  <si>
    <t>MP000602:1:0</t>
  </si>
  <si>
    <t>13:0041:000438</t>
  </si>
  <si>
    <t>13:0013:000396</t>
  </si>
  <si>
    <t>13:0013:000396:0001:0001:00</t>
  </si>
  <si>
    <t>MP000603:1:0</t>
  </si>
  <si>
    <t>13:0041:000439</t>
  </si>
  <si>
    <t>13:0013:000397</t>
  </si>
  <si>
    <t>13:0013:000397:0001:0001:00</t>
  </si>
  <si>
    <t>MP000604:1:1</t>
  </si>
  <si>
    <t>13:0041:000440</t>
  </si>
  <si>
    <t>13:0013:000398</t>
  </si>
  <si>
    <t>13:0013:000398:0001:0001:01</t>
  </si>
  <si>
    <t>MP000604:1:2</t>
  </si>
  <si>
    <t>13:0041:000441</t>
  </si>
  <si>
    <t>13:0013:000398:0001:0001:02</t>
  </si>
  <si>
    <t>MP000605:1:0</t>
  </si>
  <si>
    <t>13:0041:000442</t>
  </si>
  <si>
    <t>13:0013:000399</t>
  </si>
  <si>
    <t>13:0013:000399:0001:0001:00</t>
  </si>
  <si>
    <t>MP000606:1:0</t>
  </si>
  <si>
    <t>13:0041:000443</t>
  </si>
  <si>
    <t>13:0013:000400</t>
  </si>
  <si>
    <t>13:0013:000400:0001:0001:00</t>
  </si>
  <si>
    <t>MP000607:1:0</t>
  </si>
  <si>
    <t>13:0041:000444</t>
  </si>
  <si>
    <t>13:0013:000401</t>
  </si>
  <si>
    <t>13:0013:000401:0001:0001:00</t>
  </si>
  <si>
    <t>MP000608:1:0</t>
  </si>
  <si>
    <t>13:0041:000445</t>
  </si>
  <si>
    <t>13:0013:000402</t>
  </si>
  <si>
    <t>13:0013:000402:0001:0001:00</t>
  </si>
  <si>
    <t>MP000609:1:0</t>
  </si>
  <si>
    <t>13:0041:000446</t>
  </si>
  <si>
    <t>13:0013:000403</t>
  </si>
  <si>
    <t>13:0013:000403:0001:0001:00</t>
  </si>
  <si>
    <t>MP000610:1:0</t>
  </si>
  <si>
    <t>13:0041:000447</t>
  </si>
  <si>
    <t>13:0013:000404</t>
  </si>
  <si>
    <t>13:0013:000404:0001:0001:00</t>
  </si>
  <si>
    <t>MP000611:1:0</t>
  </si>
  <si>
    <t>13:0041:000448</t>
  </si>
  <si>
    <t>13:0013:000405</t>
  </si>
  <si>
    <t>13:0013:000405:0001:0001:00</t>
  </si>
  <si>
    <t>MP000611:2:0</t>
  </si>
  <si>
    <t>13:0041:000449</t>
  </si>
  <si>
    <t>13:0013:000405:0002:0001:00</t>
  </si>
  <si>
    <t>MP000612:1:0</t>
  </si>
  <si>
    <t>13:0041:000450</t>
  </si>
  <si>
    <t>13:0013:000406</t>
  </si>
  <si>
    <t>13:0013:000406:0001:0001:00</t>
  </si>
  <si>
    <t>MP000613:1:0</t>
  </si>
  <si>
    <t>13:0041:000451</t>
  </si>
  <si>
    <t>13:0013:000407</t>
  </si>
  <si>
    <t>13:0013:000407:0001:0001:00</t>
  </si>
  <si>
    <t>MP000614:1:0</t>
  </si>
  <si>
    <t>13:0041:000452</t>
  </si>
  <si>
    <t>13:0013:000408</t>
  </si>
  <si>
    <t>13:0013:000408:0001:0001:00</t>
  </si>
  <si>
    <t>MP000615:1:0</t>
  </si>
  <si>
    <t>13:0041:000453</t>
  </si>
  <si>
    <t>13:0013:000409</t>
  </si>
  <si>
    <t>13:0013:000409:0001:0001:00</t>
  </si>
  <si>
    <t>MP000616:1:0</t>
  </si>
  <si>
    <t>13:0041:000454</t>
  </si>
  <si>
    <t>13:0013:000410</t>
  </si>
  <si>
    <t>13:0013:000410:0001:0001:00</t>
  </si>
  <si>
    <t>MP000617:1:0</t>
  </si>
  <si>
    <t>13:0041:000455</t>
  </si>
  <si>
    <t>13:0013:000411</t>
  </si>
  <si>
    <t>13:0013:000411:0001:0001:00</t>
  </si>
  <si>
    <t>MP000618:1:0</t>
  </si>
  <si>
    <t>13:0041:000456</t>
  </si>
  <si>
    <t>13:0013:000412</t>
  </si>
  <si>
    <t>13:0013:000412:0001:0001:00</t>
  </si>
  <si>
    <t>MP000619:1:0</t>
  </si>
  <si>
    <t>13:0041:000457</t>
  </si>
  <si>
    <t>13:0013:000413</t>
  </si>
  <si>
    <t>13:0013:000413:0001:0001:00</t>
  </si>
  <si>
    <t>MP000620:1:0</t>
  </si>
  <si>
    <t>13:0041:000458</t>
  </si>
  <si>
    <t>13:0013:000414</t>
  </si>
  <si>
    <t>13:0013:000414:0001:0001:00</t>
  </si>
  <si>
    <t>MP000621:1:0</t>
  </si>
  <si>
    <t>13:0041:000459</t>
  </si>
  <si>
    <t>13:0013:000415</t>
  </si>
  <si>
    <t>13:0013:000415:0001:0001:00</t>
  </si>
  <si>
    <t>MP000622:1:0</t>
  </si>
  <si>
    <t>13:0041:000460</t>
  </si>
  <si>
    <t>13:0013:000416</t>
  </si>
  <si>
    <t>13:0013:000416:0001:0001:00</t>
  </si>
  <si>
    <t>MP000623:1:0</t>
  </si>
  <si>
    <t>13:0041:000461</t>
  </si>
  <si>
    <t>13:0013:000417</t>
  </si>
  <si>
    <t>13:0013:000417:0001:0001:00</t>
  </si>
  <si>
    <t>MP000624:1:0</t>
  </si>
  <si>
    <t>13:0041:000462</t>
  </si>
  <si>
    <t>13:0013:000418</t>
  </si>
  <si>
    <t>13:0013:000418:0001:0001:00</t>
  </si>
  <si>
    <t>MP000625:1:0</t>
  </si>
  <si>
    <t>13:0041:000463</t>
  </si>
  <si>
    <t>13:0013:000419</t>
  </si>
  <si>
    <t>13:0013:000419:0001:0001:00</t>
  </si>
  <si>
    <t>MP000626:1:0</t>
  </si>
  <si>
    <t>13:0041:000464</t>
  </si>
  <si>
    <t>13:0013:000420</t>
  </si>
  <si>
    <t>13:0013:000420:0001:0001:00</t>
  </si>
  <si>
    <t>MP000627:1:0</t>
  </si>
  <si>
    <t>13:0041:000465</t>
  </si>
  <si>
    <t>13:0013:000421</t>
  </si>
  <si>
    <t>13:0013:000421:0001:0001:00</t>
  </si>
  <si>
    <t>MP000628:1:0</t>
  </si>
  <si>
    <t>13:0041:000466</t>
  </si>
  <si>
    <t>13:0013:000422</t>
  </si>
  <si>
    <t>13:0013:000422:0001:0001:00</t>
  </si>
  <si>
    <t>MP000629:1:1</t>
  </si>
  <si>
    <t>13:0041:000467</t>
  </si>
  <si>
    <t>13:0013:000423</t>
  </si>
  <si>
    <t>13:0013:000423:0001:0001:01</t>
  </si>
  <si>
    <t>MP000629:1:2</t>
  </si>
  <si>
    <t>13:0041:000468</t>
  </si>
  <si>
    <t>13:0013:000423:0001:0001:02</t>
  </si>
  <si>
    <t>MP000630:1:0</t>
  </si>
  <si>
    <t>13:0041:000469</t>
  </si>
  <si>
    <t>13:0013:000424</t>
  </si>
  <si>
    <t>13:0013:000424:0001:0001:00</t>
  </si>
  <si>
    <t>MP000631:1:0</t>
  </si>
  <si>
    <t>13:0041:000470</t>
  </si>
  <si>
    <t>13:0013:000425</t>
  </si>
  <si>
    <t>13:0013:000425:0001:0001:00</t>
  </si>
  <si>
    <t>MP000632:1:0</t>
  </si>
  <si>
    <t>13:0041:000471</t>
  </si>
  <si>
    <t>13:0013:000426</t>
  </si>
  <si>
    <t>13:0013:000426:0001:0001:00</t>
  </si>
  <si>
    <t>MP000633:1:0</t>
  </si>
  <si>
    <t>13:0041:000472</t>
  </si>
  <si>
    <t>13:0013:000427</t>
  </si>
  <si>
    <t>13:0013:000427:0001:0001:00</t>
  </si>
  <si>
    <t>MP000633:2:0</t>
  </si>
  <si>
    <t>13:0041:000473</t>
  </si>
  <si>
    <t>13:0013:000427:0002:0001:00</t>
  </si>
  <si>
    <t>MP000634:1:0</t>
  </si>
  <si>
    <t>13:0041:000474</t>
  </si>
  <si>
    <t>13:0013:000428</t>
  </si>
  <si>
    <t>13:0013:000428:0001:0001:00</t>
  </si>
  <si>
    <t>MP000635:1:0</t>
  </si>
  <si>
    <t>13:0041:000475</t>
  </si>
  <si>
    <t>13:0013:000429</t>
  </si>
  <si>
    <t>13:0013:000429:0001:0001:00</t>
  </si>
  <si>
    <t>MP000636:1:0</t>
  </si>
  <si>
    <t>13:0041:000476</t>
  </si>
  <si>
    <t>13:0013:000430</t>
  </si>
  <si>
    <t>13:0013:000430:0001:0001:00</t>
  </si>
  <si>
    <t>MP000637:1:0</t>
  </si>
  <si>
    <t>13:0041:000477</t>
  </si>
  <si>
    <t>13:0013:000431</t>
  </si>
  <si>
    <t>13:0013:000431:0001:0001:00</t>
  </si>
  <si>
    <t>MP000638:1:0</t>
  </si>
  <si>
    <t>13:0041:000478</t>
  </si>
  <si>
    <t>13:0013:000432</t>
  </si>
  <si>
    <t>13:0013:000432:0001:0001:00</t>
  </si>
  <si>
    <t>MP000639:1:0</t>
  </si>
  <si>
    <t>13:0041:000479</t>
  </si>
  <si>
    <t>13:0013:000433</t>
  </si>
  <si>
    <t>13:0013:000433:0001:0001:00</t>
  </si>
  <si>
    <t>MP000640:1:0</t>
  </si>
  <si>
    <t>13:0041:000480</t>
  </si>
  <si>
    <t>13:0013:000434</t>
  </si>
  <si>
    <t>13:0013:000434:0001:0001:00</t>
  </si>
  <si>
    <t>MP000641:1:0</t>
  </si>
  <si>
    <t>13:0041:000481</t>
  </si>
  <si>
    <t>13:0013:000435</t>
  </si>
  <si>
    <t>13:0013:000435:0001:0001:00</t>
  </si>
  <si>
    <t>MP000642:1:0</t>
  </si>
  <si>
    <t>13:0041:000482</t>
  </si>
  <si>
    <t>13:0013:000436</t>
  </si>
  <si>
    <t>13:0013:000436:0001:0001:00</t>
  </si>
  <si>
    <t>MP000643:1:0</t>
  </si>
  <si>
    <t>13:0041:000483</t>
  </si>
  <si>
    <t>13:0013:000437</t>
  </si>
  <si>
    <t>13:0013:000437:0001:0001:00</t>
  </si>
  <si>
    <t>MP000644:1:0</t>
  </si>
  <si>
    <t>13:0041:000484</t>
  </si>
  <si>
    <t>13:0013:000438</t>
  </si>
  <si>
    <t>13:0013:000438:0001:0001:00</t>
  </si>
  <si>
    <t>MP000645:1:0</t>
  </si>
  <si>
    <t>13:0041:000485</t>
  </si>
  <si>
    <t>13:0013:000439</t>
  </si>
  <si>
    <t>13:0013:000439:0001:0001:00</t>
  </si>
  <si>
    <t>MP000646:1:0</t>
  </si>
  <si>
    <t>13:0041:000486</t>
  </si>
  <si>
    <t>13:0013:000440</t>
  </si>
  <si>
    <t>13:0013:000440:0001:0001:00</t>
  </si>
  <si>
    <t>MP000647:1:0</t>
  </si>
  <si>
    <t>13:0041:000487</t>
  </si>
  <si>
    <t>13:0013:000441</t>
  </si>
  <si>
    <t>13:0013:000441:0001:0001:00</t>
  </si>
  <si>
    <t>MP000648:1:0</t>
  </si>
  <si>
    <t>13:0041:000488</t>
  </si>
  <si>
    <t>13:0013:000442</t>
  </si>
  <si>
    <t>13:0013:000442:0001:0001:00</t>
  </si>
  <si>
    <t>MP000649:1:0</t>
  </si>
  <si>
    <t>13:0041:000489</t>
  </si>
  <si>
    <t>13:0013:000443</t>
  </si>
  <si>
    <t>13:0013:000443:0001:0001:00</t>
  </si>
  <si>
    <t>MP000650:1:0</t>
  </si>
  <si>
    <t>13:0041:000490</t>
  </si>
  <si>
    <t>13:0013:000444</t>
  </si>
  <si>
    <t>13:0013:000444:0001:0001:00</t>
  </si>
  <si>
    <t>MP000651:1:0</t>
  </si>
  <si>
    <t>13:0041:000491</t>
  </si>
  <si>
    <t>13:0013:000445</t>
  </si>
  <si>
    <t>13:0013:000445:0001:0001:00</t>
  </si>
  <si>
    <t>MP000652:1:0</t>
  </si>
  <si>
    <t>13:0041:000492</t>
  </si>
  <si>
    <t>13:0013:000446</t>
  </si>
  <si>
    <t>13:0013:000446:0001:0001:00</t>
  </si>
  <si>
    <t>MP000653:1:0</t>
  </si>
  <si>
    <t>13:0041:000493</t>
  </si>
  <si>
    <t>13:0013:000447</t>
  </si>
  <si>
    <t>13:0013:000447:0001:0001:00</t>
  </si>
  <si>
    <t>MP000654:1:0</t>
  </si>
  <si>
    <t>13:0041:000494</t>
  </si>
  <si>
    <t>13:0013:000448</t>
  </si>
  <si>
    <t>13:0013:000448:0001:0001:00</t>
  </si>
  <si>
    <t>MP000654:2:0</t>
  </si>
  <si>
    <t>13:0041:000495</t>
  </si>
  <si>
    <t>13:0013:000448:0002:0001:00</t>
  </si>
  <si>
    <t>MP000655:1:0</t>
  </si>
  <si>
    <t>13:0041:000496</t>
  </si>
  <si>
    <t>13:0013:000449</t>
  </si>
  <si>
    <t>13:0013:000449:0001:0001:00</t>
  </si>
  <si>
    <t>MP000656:1:0</t>
  </si>
  <si>
    <t>13:0041:000497</t>
  </si>
  <si>
    <t>13:0013:000450</t>
  </si>
  <si>
    <t>13:0013:000450:0001:0001:00</t>
  </si>
  <si>
    <t>MP000657:1:1</t>
  </si>
  <si>
    <t>13:0041:000498</t>
  </si>
  <si>
    <t>13:0013:000451</t>
  </si>
  <si>
    <t>13:0013:000451:0001:0001:01</t>
  </si>
  <si>
    <t>MP000657:1:2</t>
  </si>
  <si>
    <t>13:0041:000499</t>
  </si>
  <si>
    <t>13:0013:000451:0001:0001:02</t>
  </si>
  <si>
    <t>MP000658:1:0</t>
  </si>
  <si>
    <t>13:0041:000500</t>
  </si>
  <si>
    <t>13:0013:000452</t>
  </si>
  <si>
    <t>13:0013:000452:0001:0001:00</t>
  </si>
  <si>
    <t>MP000659:1:0</t>
  </si>
  <si>
    <t>13:0041:000501</t>
  </si>
  <si>
    <t>13:0013:000453</t>
  </si>
  <si>
    <t>13:0013:000453:0001:0001:00</t>
  </si>
  <si>
    <t>MP000660:1:0</t>
  </si>
  <si>
    <t>13:0041:000502</t>
  </si>
  <si>
    <t>13:0013:000454</t>
  </si>
  <si>
    <t>13:0013:000454:0001:0001:00</t>
  </si>
  <si>
    <t>MP000661:1:0</t>
  </si>
  <si>
    <t>13:0041:000503</t>
  </si>
  <si>
    <t>13:0013:000455</t>
  </si>
  <si>
    <t>13:0013:000455:0001:0001:00</t>
  </si>
  <si>
    <t>MP000662:1:0</t>
  </si>
  <si>
    <t>13:0041:000504</t>
  </si>
  <si>
    <t>13:0013:000456</t>
  </si>
  <si>
    <t>13:0013:000456:0001:0001:00</t>
  </si>
  <si>
    <t>MP000663:1:0</t>
  </si>
  <si>
    <t>13:0041:000505</t>
  </si>
  <si>
    <t>13:0013:000457</t>
  </si>
  <si>
    <t>13:0013:000457:0001:0001:00</t>
  </si>
  <si>
    <t>MP000664:1:0</t>
  </si>
  <si>
    <t>13:0041:000506</t>
  </si>
  <si>
    <t>13:0013:000458</t>
  </si>
  <si>
    <t>13:0013:000458:0001:0001:00</t>
  </si>
  <si>
    <t>MP000665:1:0</t>
  </si>
  <si>
    <t>13:0041:000507</t>
  </si>
  <si>
    <t>13:0013:000459</t>
  </si>
  <si>
    <t>13:0013:000459:0001:0001:00</t>
  </si>
  <si>
    <t>MP000666:1:0</t>
  </si>
  <si>
    <t>13:0041:000508</t>
  </si>
  <si>
    <t>13:0013:000460</t>
  </si>
  <si>
    <t>13:0013:000460:0001:0001:00</t>
  </si>
  <si>
    <t>MP000667:1:0</t>
  </si>
  <si>
    <t>13:0041:000509</t>
  </si>
  <si>
    <t>13:0013:000461</t>
  </si>
  <si>
    <t>13:0013:000461:0001:0001:00</t>
  </si>
  <si>
    <t>MP000668:1:0</t>
  </si>
  <si>
    <t>13:0041:000510</t>
  </si>
  <si>
    <t>13:0013:000462</t>
  </si>
  <si>
    <t>13:0013:000462:0001:0001:00</t>
  </si>
  <si>
    <t>MP000669:1:0</t>
  </si>
  <si>
    <t>13:0041:000511</t>
  </si>
  <si>
    <t>13:0013:000463</t>
  </si>
  <si>
    <t>13:0013:000463:0001:0001:00</t>
  </si>
  <si>
    <t>MP000670:1:0</t>
  </si>
  <si>
    <t>13:0041:000512</t>
  </si>
  <si>
    <t>13:0013:000464</t>
  </si>
  <si>
    <t>13:0013:000464:0001:0001:00</t>
  </si>
  <si>
    <t>MP000670:2:0</t>
  </si>
  <si>
    <t>13:0041:000513</t>
  </si>
  <si>
    <t>13:0013:000464:0002:0001:00</t>
  </si>
  <si>
    <t>MP000671:1:1</t>
  </si>
  <si>
    <t>13:0041:000514</t>
  </si>
  <si>
    <t>13:0013:000465</t>
  </si>
  <si>
    <t>13:0013:000465:0001:0001:01</t>
  </si>
  <si>
    <t>MP000671:1:2</t>
  </si>
  <si>
    <t>13:0041:000515</t>
  </si>
  <si>
    <t>13:0013:000465:0001:0001:02</t>
  </si>
  <si>
    <t>MP000672:1:0</t>
  </si>
  <si>
    <t>13:0041:000516</t>
  </si>
  <si>
    <t>13:0013:000466</t>
  </si>
  <si>
    <t>13:0013:000466:0001:0001:00</t>
  </si>
  <si>
    <t>MP000673:1:0</t>
  </si>
  <si>
    <t>13:0041:000517</t>
  </si>
  <si>
    <t>13:0013:000467</t>
  </si>
  <si>
    <t>13:0013:000467:0001:0001:00</t>
  </si>
  <si>
    <t>MP000674:1:0</t>
  </si>
  <si>
    <t>13:0041:000518</t>
  </si>
  <si>
    <t>13:0013:000468</t>
  </si>
  <si>
    <t>13:0013:000468:0001:0001:00</t>
  </si>
  <si>
    <t>MP000675:1:0</t>
  </si>
  <si>
    <t>13:0041:000519</t>
  </si>
  <si>
    <t>13:0013:000469</t>
  </si>
  <si>
    <t>13:0013:000469:0001:0001:00</t>
  </si>
  <si>
    <t>MP000676:1:0</t>
  </si>
  <si>
    <t>13:0041:000520</t>
  </si>
  <si>
    <t>13:0013:000470</t>
  </si>
  <si>
    <t>13:0013:000470:0001:0001:00</t>
  </si>
  <si>
    <t>MP000677:1:0</t>
  </si>
  <si>
    <t>13:0041:000521</t>
  </si>
  <si>
    <t>13:0013:000471</t>
  </si>
  <si>
    <t>13:0013:000471:0001:0001:00</t>
  </si>
  <si>
    <t>MP000678:1:0</t>
  </si>
  <si>
    <t>13:0041:000522</t>
  </si>
  <si>
    <t>13:0013:000472</t>
  </si>
  <si>
    <t>13:0013:000472:0001:0001:00</t>
  </si>
  <si>
    <t>MP000679:1:0</t>
  </si>
  <si>
    <t>13:0041:000523</t>
  </si>
  <si>
    <t>13:0013:000473</t>
  </si>
  <si>
    <t>13:0013:000473:0001:0001:00</t>
  </si>
  <si>
    <t>MP000680:1:0</t>
  </si>
  <si>
    <t>13:0041:000524</t>
  </si>
  <si>
    <t>13:0013:000474</t>
  </si>
  <si>
    <t>13:0013:000474:0001:0001:00</t>
  </si>
  <si>
    <t>MP000681:1:0</t>
  </si>
  <si>
    <t>13:0041:000525</t>
  </si>
  <si>
    <t>13:0013:000475</t>
  </si>
  <si>
    <t>13:0013:000475:0001:0001:00</t>
  </si>
  <si>
    <t>MP000682:1:0</t>
  </si>
  <si>
    <t>13:0041:000526</t>
  </si>
  <si>
    <t>13:0013:000476</t>
  </si>
  <si>
    <t>13:0013:000476:0001:0001:00</t>
  </si>
  <si>
    <t>MP000683:1:0</t>
  </si>
  <si>
    <t>13:0041:000527</t>
  </si>
  <si>
    <t>13:0013:000477</t>
  </si>
  <si>
    <t>13:0013:000477:0001:0001:00</t>
  </si>
  <si>
    <t>MP000684:1:0</t>
  </si>
  <si>
    <t>13:0041:000528</t>
  </si>
  <si>
    <t>13:0013:000478</t>
  </si>
  <si>
    <t>13:0013:000478:0001:0001:00</t>
  </si>
  <si>
    <t>MP000685:1:0</t>
  </si>
  <si>
    <t>13:0041:000529</t>
  </si>
  <si>
    <t>13:0013:000479</t>
  </si>
  <si>
    <t>13:0013:000479:0001:0001:00</t>
  </si>
  <si>
    <t>MP000686:1:0</t>
  </si>
  <si>
    <t>13:0041:000530</t>
  </si>
  <si>
    <t>13:0013:000480</t>
  </si>
  <si>
    <t>13:0013:000480:0001:0001:00</t>
  </si>
  <si>
    <t>MP000687:1:0</t>
  </si>
  <si>
    <t>13:0041:000531</t>
  </si>
  <si>
    <t>13:0013:000481</t>
  </si>
  <si>
    <t>13:0013:000481:0001:0001:00</t>
  </si>
  <si>
    <t>MP000688:1:0</t>
  </si>
  <si>
    <t>13:0041:000532</t>
  </si>
  <si>
    <t>13:0013:000482</t>
  </si>
  <si>
    <t>13:0013:000482:0001:0001:00</t>
  </si>
  <si>
    <t>MP000689:1:0</t>
  </si>
  <si>
    <t>13:0041:000533</t>
  </si>
  <si>
    <t>13:0013:000483</t>
  </si>
  <si>
    <t>13:0013:000483:0001:0001:00</t>
  </si>
  <si>
    <t>MP000690:1:1</t>
  </si>
  <si>
    <t>13:0041:000534</t>
  </si>
  <si>
    <t>13:0013:000484</t>
  </si>
  <si>
    <t>13:0013:000484:0001:0001:01</t>
  </si>
  <si>
    <t>MP000690:1:2</t>
  </si>
  <si>
    <t>13:0041:000535</t>
  </si>
  <si>
    <t>13:0013:000484:0001:0001:02</t>
  </si>
  <si>
    <t>MP000691:1:0</t>
  </si>
  <si>
    <t>13:0041:000536</t>
  </si>
  <si>
    <t>13:0013:000485</t>
  </si>
  <si>
    <t>13:0013:000485:0001:0001:00</t>
  </si>
  <si>
    <t>MP000692:1:0</t>
  </si>
  <si>
    <t>13:0041:000537</t>
  </si>
  <si>
    <t>13:0013:000486</t>
  </si>
  <si>
    <t>13:0013:000486:0001:0001:00</t>
  </si>
  <si>
    <t>MP000693:1:0</t>
  </si>
  <si>
    <t>13:0041:000538</t>
  </si>
  <si>
    <t>13:0013:000487</t>
  </si>
  <si>
    <t>13:0013:000487:0001:0001:00</t>
  </si>
  <si>
    <t>MP000694:1:0</t>
  </si>
  <si>
    <t>13:0041:000539</t>
  </si>
  <si>
    <t>13:0013:000488</t>
  </si>
  <si>
    <t>13:0013:000488:0001:0001:00</t>
  </si>
  <si>
    <t>MP000694:2:0</t>
  </si>
  <si>
    <t>13:0041:000540</t>
  </si>
  <si>
    <t>13:0013:000488:0002:0001:00</t>
  </si>
  <si>
    <t>MP000695:1:0</t>
  </si>
  <si>
    <t>13:0041:000541</t>
  </si>
  <si>
    <t>13:0013:000489</t>
  </si>
  <si>
    <t>13:0013:000489:0001:0001:00</t>
  </si>
  <si>
    <t>MP000696:1:0</t>
  </si>
  <si>
    <t>13:0041:000542</t>
  </si>
  <si>
    <t>13:0013:000490</t>
  </si>
  <si>
    <t>13:0013:000490:0001:0001:00</t>
  </si>
  <si>
    <t>MP000696:2:0</t>
  </si>
  <si>
    <t>13:0041:000543</t>
  </si>
  <si>
    <t>13:0013:000490:0002:0001:00</t>
  </si>
  <si>
    <t>MP000697:1:0</t>
  </si>
  <si>
    <t>13:0041:000544</t>
  </si>
  <si>
    <t>13:0013:000491</t>
  </si>
  <si>
    <t>13:0013:000491:0001:0001:00</t>
  </si>
  <si>
    <t>MP000698:1:0</t>
  </si>
  <si>
    <t>13:0041:000545</t>
  </si>
  <si>
    <t>13:0013:000492</t>
  </si>
  <si>
    <t>13:0013:000492:0001:0001:00</t>
  </si>
  <si>
    <t>MP000699:1:0</t>
  </si>
  <si>
    <t>13:0041:000546</t>
  </si>
  <si>
    <t>13:0013:000493</t>
  </si>
  <si>
    <t>13:0013:000493:0001:0001:00</t>
  </si>
  <si>
    <t>MP000700:1:0</t>
  </si>
  <si>
    <t>13:0041:000547</t>
  </si>
  <si>
    <t>13:0013:000494</t>
  </si>
  <si>
    <t>13:0013:000494:0001:0001:00</t>
  </si>
  <si>
    <t>MP000701:1:0</t>
  </si>
  <si>
    <t>13:0041:000548</t>
  </si>
  <si>
    <t>13:0013:000495</t>
  </si>
  <si>
    <t>13:0013:000495:0001:0001:00</t>
  </si>
  <si>
    <t>MP000702:1:0</t>
  </si>
  <si>
    <t>13:0041:000549</t>
  </si>
  <si>
    <t>13:0013:000496</t>
  </si>
  <si>
    <t>13:0013:000496:0001:0001:00</t>
  </si>
  <si>
    <t>MP000703:1:0</t>
  </si>
  <si>
    <t>13:0041:000550</t>
  </si>
  <si>
    <t>13:0013:000497</t>
  </si>
  <si>
    <t>13:0013:000497:0001:0001:00</t>
  </si>
  <si>
    <t>MP000704:1:1</t>
  </si>
  <si>
    <t>13:0041:000551</t>
  </si>
  <si>
    <t>13:0013:000498</t>
  </si>
  <si>
    <t>13:0013:000498:0001:0001:01</t>
  </si>
  <si>
    <t>MP000704:1:2</t>
  </si>
  <si>
    <t>13:0041:000552</t>
  </si>
  <si>
    <t>13:0013:000498:0001:0001:02</t>
  </si>
  <si>
    <t>MP000705:1:0</t>
  </si>
  <si>
    <t>13:0041:000553</t>
  </si>
  <si>
    <t>13:0013:000499</t>
  </si>
  <si>
    <t>13:0013:000499:0001:0001:00</t>
  </si>
  <si>
    <t>MP000706:1:0</t>
  </si>
  <si>
    <t>13:0041:000554</t>
  </si>
  <si>
    <t>13:0013:000500</t>
  </si>
  <si>
    <t>13:0013:000500:0001:0001:00</t>
  </si>
  <si>
    <t>MP000707:1:0</t>
  </si>
  <si>
    <t>13:0041:000555</t>
  </si>
  <si>
    <t>13:0013:000501</t>
  </si>
  <si>
    <t>13:0013:000501:0001:0001:00</t>
  </si>
  <si>
    <t>MP000708:1:0</t>
  </si>
  <si>
    <t>13:0041:000556</t>
  </si>
  <si>
    <t>13:0013:000502</t>
  </si>
  <si>
    <t>13:0013:000502:0001:0001:00</t>
  </si>
  <si>
    <t>MP010709:1:0</t>
  </si>
  <si>
    <t>13:0041:000557</t>
  </si>
  <si>
    <t>13:0013:000503</t>
  </si>
  <si>
    <t>13:0013:000503:0001:0001:00</t>
  </si>
  <si>
    <t>MP010710:1:0</t>
  </si>
  <si>
    <t>13:0041:000558</t>
  </si>
  <si>
    <t>13:0013:000504</t>
  </si>
  <si>
    <t>13:0013:000504:0001:0001:00</t>
  </si>
  <si>
    <t>MP010711:1:0</t>
  </si>
  <si>
    <t>13:0041:000559</t>
  </si>
  <si>
    <t>13:0013:000505</t>
  </si>
  <si>
    <t>13:0013:000505:0001:0001:00</t>
  </si>
  <si>
    <t>MP010712:1:0</t>
  </si>
  <si>
    <t>13:0041:000560</t>
  </si>
  <si>
    <t>13:0013:000506</t>
  </si>
  <si>
    <t>13:0013:000506:0001:0001:00</t>
  </si>
  <si>
    <t>MP010712:2:0</t>
  </si>
  <si>
    <t>13:0041:000561</t>
  </si>
  <si>
    <t>13:0013:000506:0002:0001:00</t>
  </si>
  <si>
    <t>MP010713:1:0</t>
  </si>
  <si>
    <t>13:0041:000562</t>
  </si>
  <si>
    <t>13:0013:000507</t>
  </si>
  <si>
    <t>13:0013:000507:0001:0001:00</t>
  </si>
  <si>
    <t>MP010714:1:1</t>
  </si>
  <si>
    <t>13:0041:000563</t>
  </si>
  <si>
    <t>13:0013:000508</t>
  </si>
  <si>
    <t>13:0013:000508:0001:0001:01</t>
  </si>
  <si>
    <t>MP010714:1:2</t>
  </si>
  <si>
    <t>13:0041:000564</t>
  </si>
  <si>
    <t>13:0013:000508:0001:0001:02</t>
  </si>
  <si>
    <t>MP010715:1:0</t>
  </si>
  <si>
    <t>13:0041:000565</t>
  </si>
  <si>
    <t>13:0013:000509</t>
  </si>
  <si>
    <t>13:0013:000509:0001:0001:00</t>
  </si>
  <si>
    <t>MP010716:1:0</t>
  </si>
  <si>
    <t>13:0041:000566</t>
  </si>
  <si>
    <t>13:0013:000510</t>
  </si>
  <si>
    <t>13:0013:000510:0001:0001:00</t>
  </si>
  <si>
    <t>MP010717:1:0</t>
  </si>
  <si>
    <t>13:0041:000567</t>
  </si>
  <si>
    <t>13:0013:000511</t>
  </si>
  <si>
    <t>13:0013:000511:0001:0001:00</t>
  </si>
  <si>
    <t>MP010718:1:0</t>
  </si>
  <si>
    <t>13:0041:000568</t>
  </si>
  <si>
    <t>13:0013:000512</t>
  </si>
  <si>
    <t>13:0013:000512:0001:0001:00</t>
  </si>
  <si>
    <t>MP010719:1:0</t>
  </si>
  <si>
    <t>13:0041:000569</t>
  </si>
  <si>
    <t>13:0013:000513</t>
  </si>
  <si>
    <t>13:0013:000513:0001:0001:00</t>
  </si>
  <si>
    <t>MP010720:1:0</t>
  </si>
  <si>
    <t>13:0041:000570</t>
  </si>
  <si>
    <t>13:0013:000514</t>
  </si>
  <si>
    <t>13:0013:000514:0001:0001:00</t>
  </si>
  <si>
    <t>MP010721:1:0</t>
  </si>
  <si>
    <t>13:0041:000571</t>
  </si>
  <si>
    <t>13:0013:000515</t>
  </si>
  <si>
    <t>13:0013:000515:0001:0001:00</t>
  </si>
  <si>
    <t>MP010722:1:0</t>
  </si>
  <si>
    <t>13:0041:000572</t>
  </si>
  <si>
    <t>13:0013:000516</t>
  </si>
  <si>
    <t>13:0013:000516:0001:0001:00</t>
  </si>
  <si>
    <t>MP010723:1:1</t>
  </si>
  <si>
    <t>13:0041:000573</t>
  </si>
  <si>
    <t>13:0013:000517</t>
  </si>
  <si>
    <t>13:0013:000517:0001:0001:01</t>
  </si>
  <si>
    <t>MP010723:1:2</t>
  </si>
  <si>
    <t>13:0041:000574</t>
  </si>
  <si>
    <t>13:0013:000517:0001:0001:02</t>
  </si>
  <si>
    <t>MP010724:1:0</t>
  </si>
  <si>
    <t>13:0041:000575</t>
  </si>
  <si>
    <t>13:0013:000518</t>
  </si>
  <si>
    <t>13:0013:000518:0001:0001:00</t>
  </si>
  <si>
    <t>MP010725:1:0</t>
  </si>
  <si>
    <t>13:0041:000576</t>
  </si>
  <si>
    <t>13:0013:000519</t>
  </si>
  <si>
    <t>13:0013:000519:0001:0001:00</t>
  </si>
  <si>
    <t>MP010726:1:0</t>
  </si>
  <si>
    <t>13:0041:000577</t>
  </si>
  <si>
    <t>13:0013:000520</t>
  </si>
  <si>
    <t>13:0013:000520:0001:0001:00</t>
  </si>
  <si>
    <t>MP010727:1:0</t>
  </si>
  <si>
    <t>13:0041:000578</t>
  </si>
  <si>
    <t>13:0013:000521</t>
  </si>
  <si>
    <t>13:0013:000521:0001:0001:00</t>
  </si>
  <si>
    <t>MP011001:1:0</t>
  </si>
  <si>
    <t>13:0041:000579</t>
  </si>
  <si>
    <t>13:0013:000522</t>
  </si>
  <si>
    <t>13:0013:000522:0001:0001:00</t>
  </si>
  <si>
    <t>MP011001:2:0</t>
  </si>
  <si>
    <t>13:0041:000580</t>
  </si>
  <si>
    <t>13:0013:000522:0002:0001:00</t>
  </si>
  <si>
    <t>MP011002:1:0</t>
  </si>
  <si>
    <t>13:0041:000581</t>
  </si>
  <si>
    <t>13:0013:000523</t>
  </si>
  <si>
    <t>13:0013:000523:0001:0001:00</t>
  </si>
  <si>
    <t>MP011003:1:0</t>
  </si>
  <si>
    <t>13:0041:000582</t>
  </si>
  <si>
    <t>13:0013:000524</t>
  </si>
  <si>
    <t>13:0013:000524:0001:0001:00</t>
  </si>
  <si>
    <t>MP011004:1:0</t>
  </si>
  <si>
    <t>13:0041:000583</t>
  </si>
  <si>
    <t>13:0013:000525</t>
  </si>
  <si>
    <t>13:0013:000525:0001:0001:00</t>
  </si>
  <si>
    <t>MP011005:1:0</t>
  </si>
  <si>
    <t>13:0041:000584</t>
  </si>
  <si>
    <t>13:0013:000526</t>
  </si>
  <si>
    <t>13:0013:000526:0001:0001:00</t>
  </si>
  <si>
    <t>MP011006:1:0</t>
  </si>
  <si>
    <t>13:0041:000585</t>
  </si>
  <si>
    <t>13:0013:000527</t>
  </si>
  <si>
    <t>13:0013:000527:0001:0001:00</t>
  </si>
  <si>
    <t>MP011007:1:0</t>
  </si>
  <si>
    <t>13:0041:000586</t>
  </si>
  <si>
    <t>13:0013:000528</t>
  </si>
  <si>
    <t>13:0013:000528:0001:0001:00</t>
  </si>
  <si>
    <t>MP011008:1:0</t>
  </si>
  <si>
    <t>13:0041:000587</t>
  </si>
  <si>
    <t>13:0013:000529</t>
  </si>
  <si>
    <t>13:0013:000529:0001:0001:00</t>
  </si>
  <si>
    <t>MP011009:1:0</t>
  </si>
  <si>
    <t>13:0041:000588</t>
  </si>
  <si>
    <t>13:0013:000530</t>
  </si>
  <si>
    <t>13:0013:000530:0001:0001:00</t>
  </si>
  <si>
    <t>MP011010:1:0</t>
  </si>
  <si>
    <t>13:0041:000589</t>
  </si>
  <si>
    <t>13:0013:000531</t>
  </si>
  <si>
    <t>13:0013:000531:0001:0001:00</t>
  </si>
  <si>
    <t>MP011011:1:0</t>
  </si>
  <si>
    <t>13:0041:000590</t>
  </si>
  <si>
    <t>13:0013:000532</t>
  </si>
  <si>
    <t>13:0013:000532:0001:0001:00</t>
  </si>
  <si>
    <t>MP011012:1:0</t>
  </si>
  <si>
    <t>13:0041:000591</t>
  </si>
  <si>
    <t>13:0013:000533</t>
  </si>
  <si>
    <t>13:0013:000533:0001:0001:00</t>
  </si>
  <si>
    <t>MP011013:1:0</t>
  </si>
  <si>
    <t>13:0041:000592</t>
  </si>
  <si>
    <t>13:0013:000534</t>
  </si>
  <si>
    <t>13:0013:000534:0001:0001:00</t>
  </si>
  <si>
    <t>MP011014:1:0</t>
  </si>
  <si>
    <t>13:0041:000593</t>
  </si>
  <si>
    <t>13:0013:000535</t>
  </si>
  <si>
    <t>13:0013:000535:0001:0001:00</t>
  </si>
  <si>
    <t>MP011015:1:0</t>
  </si>
  <si>
    <t>13:0041:000594</t>
  </si>
  <si>
    <t>13:0013:000536</t>
  </si>
  <si>
    <t>13:0013:000536:0001:0001:00</t>
  </si>
  <si>
    <t>MP011016:1:0</t>
  </si>
  <si>
    <t>13:0041:000595</t>
  </si>
  <si>
    <t>13:0013:000537</t>
  </si>
  <si>
    <t>13:0013:000537:0001:0001:00</t>
  </si>
  <si>
    <t>MP011017:1:0</t>
  </si>
  <si>
    <t>13:0041:000596</t>
  </si>
  <si>
    <t>13:0013:000538</t>
  </si>
  <si>
    <t>13:0013:000538:0001:0001:00</t>
  </si>
  <si>
    <t>MP011018:1:0</t>
  </si>
  <si>
    <t>13:0041:000597</t>
  </si>
  <si>
    <t>13:0013:000539</t>
  </si>
  <si>
    <t>13:0013:000539:0001:0001:00</t>
  </si>
  <si>
    <t>MP011019:1:0</t>
  </si>
  <si>
    <t>13:0041:000598</t>
  </si>
  <si>
    <t>13:0013:000540</t>
  </si>
  <si>
    <t>13:0013:000540:0001:0001:00</t>
  </si>
  <si>
    <t>MP011020:1:0</t>
  </si>
  <si>
    <t>13:0041:000599</t>
  </si>
  <si>
    <t>13:0013:000541</t>
  </si>
  <si>
    <t>13:0013:000541:0001:0001:00</t>
  </si>
  <si>
    <t>MP011021:1:1</t>
  </si>
  <si>
    <t>13:0041:000600</t>
  </si>
  <si>
    <t>13:0013:000542</t>
  </si>
  <si>
    <t>13:0013:000542:0001:0001:01</t>
  </si>
  <si>
    <t>MP011021:1:2</t>
  </si>
  <si>
    <t>13:0041:000601</t>
  </si>
  <si>
    <t>13:0013:000542:0001:0001:02</t>
  </si>
  <si>
    <t>MP011022:1:0</t>
  </si>
  <si>
    <t>13:0041:000602</t>
  </si>
  <si>
    <t>13:0013:000543</t>
  </si>
  <si>
    <t>13:0013:000543:0001:0001:00</t>
  </si>
  <si>
    <t>MP011023:1:0</t>
  </si>
  <si>
    <t>13:0041:000603</t>
  </si>
  <si>
    <t>13:0013:000544</t>
  </si>
  <si>
    <t>13:0013:000544:0001:0001:00</t>
  </si>
  <si>
    <t>MP011024:1:0</t>
  </si>
  <si>
    <t>13:0041:000604</t>
  </si>
  <si>
    <t>13:0013:000545</t>
  </si>
  <si>
    <t>13:0013:000545:0001:0001:00</t>
  </si>
  <si>
    <t>MP011025:1:0</t>
  </si>
  <si>
    <t>13:0041:000605</t>
  </si>
  <si>
    <t>13:0013:000546</t>
  </si>
  <si>
    <t>13:0013:000546:0001:0001:00</t>
  </si>
  <si>
    <t>MP011026:1:0</t>
  </si>
  <si>
    <t>13:0041:000606</t>
  </si>
  <si>
    <t>13:0013:000547</t>
  </si>
  <si>
    <t>13:0013:000547:0001:0001:00</t>
  </si>
  <si>
    <t>MP011027:1:0</t>
  </si>
  <si>
    <t>13:0041:000607</t>
  </si>
  <si>
    <t>13:0013:000548</t>
  </si>
  <si>
    <t>13:0013:000548:0001:0001:00</t>
  </si>
  <si>
    <t>MP011028:1:0</t>
  </si>
  <si>
    <t>13:0041:000608</t>
  </si>
  <si>
    <t>13:0013:000549</t>
  </si>
  <si>
    <t>13:0013:000549:0001:0001:00</t>
  </si>
  <si>
    <t>MP011029:1:0</t>
  </si>
  <si>
    <t>13:0041:000609</t>
  </si>
  <si>
    <t>13:0013:000550</t>
  </si>
  <si>
    <t>13:0013:000550:0001:0001:00</t>
  </si>
  <si>
    <t>MP011030:1:0</t>
  </si>
  <si>
    <t>13:0041:000610</t>
  </si>
  <si>
    <t>13:0013:000551</t>
  </si>
  <si>
    <t>13:0013:000551:0001:0001:00</t>
  </si>
  <si>
    <t>MP011031:1:0</t>
  </si>
  <si>
    <t>13:0041:000611</t>
  </si>
  <si>
    <t>13:0013:000552</t>
  </si>
  <si>
    <t>13:0013:000552:0001:0001:00</t>
  </si>
  <si>
    <t>MP011032:1:0</t>
  </si>
  <si>
    <t>13:0041:000612</t>
  </si>
  <si>
    <t>13:0013:000553</t>
  </si>
  <si>
    <t>13:0013:000553:0001:0001:00</t>
  </si>
  <si>
    <t>MP011033:1:0</t>
  </si>
  <si>
    <t>13:0041:000613</t>
  </si>
  <si>
    <t>13:0013:000554</t>
  </si>
  <si>
    <t>13:0013:000554:0001:0001:00</t>
  </si>
  <si>
    <t>MP011033:2:0</t>
  </si>
  <si>
    <t>13:0041:000614</t>
  </si>
  <si>
    <t>13:0013:000554:0002:0001:00</t>
  </si>
  <si>
    <t>MP011034:1:0</t>
  </si>
  <si>
    <t>13:0041:000615</t>
  </si>
  <si>
    <t>13:0013:000555</t>
  </si>
  <si>
    <t>13:0013:000555:0001:0001:00</t>
  </si>
  <si>
    <t>MP011035:1:0</t>
  </si>
  <si>
    <t>13:0041:000616</t>
  </si>
  <si>
    <t>13:0013:000556</t>
  </si>
  <si>
    <t>13:0013:000556:0001:0001:00</t>
  </si>
  <si>
    <t>MP011036:1:0</t>
  </si>
  <si>
    <t>13:0041:000617</t>
  </si>
  <si>
    <t>13:0013:000557</t>
  </si>
  <si>
    <t>13:0013:000557:0001:0001:00</t>
  </si>
  <si>
    <t>MP011037:1:0</t>
  </si>
  <si>
    <t>13:0041:000618</t>
  </si>
  <si>
    <t>13:0013:000558</t>
  </si>
  <si>
    <t>13:0013:000558:0001:0001:00</t>
  </si>
  <si>
    <t>MP011038:1:0</t>
  </si>
  <si>
    <t>13:0041:000619</t>
  </si>
  <si>
    <t>13:0013:000559</t>
  </si>
  <si>
    <t>13:0013:000559:0001:0001:00</t>
  </si>
  <si>
    <t>MP011039:1:0</t>
  </si>
  <si>
    <t>13:0041:000620</t>
  </si>
  <si>
    <t>13:0013:000560</t>
  </si>
  <si>
    <t>13:0013:000560:0001:0001:00</t>
  </si>
  <si>
    <t>MP011040:1:0</t>
  </si>
  <si>
    <t>13:0041:000621</t>
  </si>
  <si>
    <t>13:0013:000561</t>
  </si>
  <si>
    <t>13:0013:000561:0001:0001:00</t>
  </si>
  <si>
    <t>MP011041:1:0</t>
  </si>
  <si>
    <t>13:0041:000622</t>
  </si>
  <si>
    <t>13:0013:000562</t>
  </si>
  <si>
    <t>13:0013:000562:0001:0001:00</t>
  </si>
  <si>
    <t>MP011042:1:0</t>
  </si>
  <si>
    <t>13:0041:000623</t>
  </si>
  <si>
    <t>13:0013:000563</t>
  </si>
  <si>
    <t>13:0013:000563:0001:0001:00</t>
  </si>
  <si>
    <t>MP011043:1:0</t>
  </si>
  <si>
    <t>13:0041:000624</t>
  </si>
  <si>
    <t>13:0013:000564</t>
  </si>
  <si>
    <t>13:0013:000564:0001:0001:00</t>
  </si>
  <si>
    <t>MP011044:1:0</t>
  </si>
  <si>
    <t>13:0041:000625</t>
  </si>
  <si>
    <t>13:0013:000565</t>
  </si>
  <si>
    <t>13:0013:000565:0001:0001:00</t>
  </si>
  <si>
    <t>MP011045:1:0</t>
  </si>
  <si>
    <t>13:0041:000626</t>
  </si>
  <si>
    <t>13:0013:000566</t>
  </si>
  <si>
    <t>13:0013:000566:0001:0001:00</t>
  </si>
  <si>
    <t>MP011046:1:0</t>
  </si>
  <si>
    <t>13:0041:000627</t>
  </si>
  <si>
    <t>13:0013:000567</t>
  </si>
  <si>
    <t>13:0013:000567:0001:0001:00</t>
  </si>
  <si>
    <t>MP011047:1:0</t>
  </si>
  <si>
    <t>13:0041:000628</t>
  </si>
  <si>
    <t>13:0013:000568</t>
  </si>
  <si>
    <t>13:0013:000568:0001:0001:00</t>
  </si>
  <si>
    <t>MP011048:1:0</t>
  </si>
  <si>
    <t>13:0041:000629</t>
  </si>
  <si>
    <t>13:0013:000569</t>
  </si>
  <si>
    <t>13:0013:000569:0001:0001:00</t>
  </si>
  <si>
    <t>MP011049:1:0</t>
  </si>
  <si>
    <t>13:0041:000630</t>
  </si>
  <si>
    <t>13:0013:000570</t>
  </si>
  <si>
    <t>13:0013:000570:0001:0001:00</t>
  </si>
  <si>
    <t>MP011050:1:0</t>
  </si>
  <si>
    <t>13:0041:000631</t>
  </si>
  <si>
    <t>13:0013:000571</t>
  </si>
  <si>
    <t>13:0013:000571:0001:0001:00</t>
  </si>
  <si>
    <t>MP011051:1:0</t>
  </si>
  <si>
    <t>13:0041:000632</t>
  </si>
  <si>
    <t>13:0013:000572</t>
  </si>
  <si>
    <t>13:0013:000572:0001:0001:00</t>
  </si>
  <si>
    <t>MP011052:1:0</t>
  </si>
  <si>
    <t>13:0041:000633</t>
  </si>
  <si>
    <t>13:0013:000573</t>
  </si>
  <si>
    <t>13:0013:000573:0001:0001:00</t>
  </si>
  <si>
    <t>MP011053:1:0</t>
  </si>
  <si>
    <t>13:0041:000634</t>
  </si>
  <si>
    <t>13:0013:000574</t>
  </si>
  <si>
    <t>13:0013:000574:0001:0001:00</t>
  </si>
  <si>
    <t>MP011054:1:0</t>
  </si>
  <si>
    <t>13:0041:000635</t>
  </si>
  <si>
    <t>13:0013:000575</t>
  </si>
  <si>
    <t>13:0013:000575:0001:0001:00</t>
  </si>
  <si>
    <t>MP011055:1:0</t>
  </si>
  <si>
    <t>13:0041:000636</t>
  </si>
  <si>
    <t>13:0013:000576</t>
  </si>
  <si>
    <t>13:0013:000576:0001:0001:00</t>
  </si>
  <si>
    <t>MP011056:1:0</t>
  </si>
  <si>
    <t>13:0041:000637</t>
  </si>
  <si>
    <t>13:0013:000577</t>
  </si>
  <si>
    <t>13:0013:000577:0001:0001:00</t>
  </si>
  <si>
    <t>MP011057:1:0</t>
  </si>
  <si>
    <t>13:0041:000638</t>
  </si>
  <si>
    <t>13:0013:000578</t>
  </si>
  <si>
    <t>13:0013:000578:0001:0001:00</t>
  </si>
  <si>
    <t>MP011058:1:1</t>
  </si>
  <si>
    <t>13:0041:000639</t>
  </si>
  <si>
    <t>13:0013:000579</t>
  </si>
  <si>
    <t>13:0013:000579:0001:0001:01</t>
  </si>
  <si>
    <t>MP011058:1:2</t>
  </si>
  <si>
    <t>13:0041:000640</t>
  </si>
  <si>
    <t>13:0013:000579:0001:0001:02</t>
  </si>
  <si>
    <t>MP011059:1:0</t>
  </si>
  <si>
    <t>13:0041:000641</t>
  </si>
  <si>
    <t>13:0013:000580</t>
  </si>
  <si>
    <t>13:0013:000580:0001:0001:00</t>
  </si>
  <si>
    <t>MP011060:1:0</t>
  </si>
  <si>
    <t>13:0041:000642</t>
  </si>
  <si>
    <t>13:0013:000581</t>
  </si>
  <si>
    <t>13:0013:000581:0001:0001:00</t>
  </si>
  <si>
    <t>MP011061:1:0</t>
  </si>
  <si>
    <t>13:0041:000643</t>
  </si>
  <si>
    <t>13:0013:000582</t>
  </si>
  <si>
    <t>13:0013:000582:0001:0001:00</t>
  </si>
  <si>
    <t>MP011062:1:0</t>
  </si>
  <si>
    <t>13:0041:000644</t>
  </si>
  <si>
    <t>13:0013:000583</t>
  </si>
  <si>
    <t>13:0013:000583:0001:0001:00</t>
  </si>
  <si>
    <t>MP011063:1:0</t>
  </si>
  <si>
    <t>13:0041:000645</t>
  </si>
  <si>
    <t>13:0013:000584</t>
  </si>
  <si>
    <t>13:0013:000584:0001:0001:00</t>
  </si>
  <si>
    <t>MP011064:1:0</t>
  </si>
  <si>
    <t>13:0041:000646</t>
  </si>
  <si>
    <t>13:0013:000585</t>
  </si>
  <si>
    <t>13:0013:000585:0001:0001:00</t>
  </si>
  <si>
    <t>MP011065:1:0</t>
  </si>
  <si>
    <t>13:0041:000647</t>
  </si>
  <si>
    <t>13:0013:000586</t>
  </si>
  <si>
    <t>13:0013:000586:0001:0001:00</t>
  </si>
  <si>
    <t>MP011066:1:0</t>
  </si>
  <si>
    <t>13:0041:000648</t>
  </si>
  <si>
    <t>13:0013:000587</t>
  </si>
  <si>
    <t>13:0013:000587:0001:0001:00</t>
  </si>
  <si>
    <t>MP011066:2:0</t>
  </si>
  <si>
    <t>13:0041:000649</t>
  </si>
  <si>
    <t>13:0013:000587:0002:0001:00</t>
  </si>
  <si>
    <t>MP011067:1:0</t>
  </si>
  <si>
    <t>13:0041:000650</t>
  </si>
  <si>
    <t>13:0013:000588</t>
  </si>
  <si>
    <t>13:0013:000588:0001:0001:00</t>
  </si>
  <si>
    <t>MP011068:1:0</t>
  </si>
  <si>
    <t>13:0041:000651</t>
  </si>
  <si>
    <t>13:0013:000589</t>
  </si>
  <si>
    <t>13:0013:000589:0001:0001:00</t>
  </si>
  <si>
    <t>MP011069:1:0</t>
  </si>
  <si>
    <t>13:0041:000652</t>
  </si>
  <si>
    <t>13:0013:000590</t>
  </si>
  <si>
    <t>13:0013:000590:0001:0001:00</t>
  </si>
  <si>
    <t>MP011070:1:0</t>
  </si>
  <si>
    <t>13:0041:000653</t>
  </si>
  <si>
    <t>13:0013:000591</t>
  </si>
  <si>
    <t>13:0013:000591:0001:0001:00</t>
  </si>
  <si>
    <t>MP011071:1:0</t>
  </si>
  <si>
    <t>13:0041:000654</t>
  </si>
  <si>
    <t>13:0013:000592</t>
  </si>
  <si>
    <t>13:0013:000592:0001:0001:00</t>
  </si>
  <si>
    <t>MP011072:1:0</t>
  </si>
  <si>
    <t>13:0041:000655</t>
  </si>
  <si>
    <t>13:0013:000593</t>
  </si>
  <si>
    <t>13:0013:000593:0001:0001:00</t>
  </si>
  <si>
    <t>MP011073:1:0</t>
  </si>
  <si>
    <t>13:0041:000656</t>
  </si>
  <si>
    <t>13:0013:000594</t>
  </si>
  <si>
    <t>13:0013:000594:0001:0001:00</t>
  </si>
  <si>
    <t>MP011074:1:0</t>
  </si>
  <si>
    <t>13:0041:000657</t>
  </si>
  <si>
    <t>13:0013:000595</t>
  </si>
  <si>
    <t>13:0013:000595:0001:0001:00</t>
  </si>
  <si>
    <t>MP011075:1:0</t>
  </si>
  <si>
    <t>13:0041:000658</t>
  </si>
  <si>
    <t>13:0013:000596</t>
  </si>
  <si>
    <t>13:0013:000596:0001:0001:00</t>
  </si>
  <si>
    <t>MP011076:1:0</t>
  </si>
  <si>
    <t>13:0041:000659</t>
  </si>
  <si>
    <t>13:0013:000597</t>
  </si>
  <si>
    <t>13:0013:000597:0001:0001:00</t>
  </si>
  <si>
    <t>MP011077:1:0</t>
  </si>
  <si>
    <t>13:0041:000660</t>
  </si>
  <si>
    <t>13:0013:000598</t>
  </si>
  <si>
    <t>13:0013:000598:0001:0001:00</t>
  </si>
  <si>
    <t>MP011078:1:0</t>
  </si>
  <si>
    <t>13:0041:000661</t>
  </si>
  <si>
    <t>13:0013:000599</t>
  </si>
  <si>
    <t>13:0013:000599:0001:0001:00</t>
  </si>
  <si>
    <t>MP011079:1:0</t>
  </si>
  <si>
    <t>13:0041:000662</t>
  </si>
  <si>
    <t>13:0013:000600</t>
  </si>
  <si>
    <t>13:0013:000600:0001:0001:00</t>
  </si>
  <si>
    <t>MP011080:1:0</t>
  </si>
  <si>
    <t>13:0041:000663</t>
  </si>
  <si>
    <t>13:0013:000601</t>
  </si>
  <si>
    <t>13:0013:000601:0001:0001:00</t>
  </si>
  <si>
    <t>MP011081:1:0</t>
  </si>
  <si>
    <t>13:0041:000664</t>
  </si>
  <si>
    <t>13:0013:000602</t>
  </si>
  <si>
    <t>13:0013:000602:0001:0001:00</t>
  </si>
  <si>
    <t>MP011082:1:0</t>
  </si>
  <si>
    <t>13:0041:000665</t>
  </si>
  <si>
    <t>13:0013:000603</t>
  </si>
  <si>
    <t>13:0013:000603:0001:0001:00</t>
  </si>
  <si>
    <t>MP011083:1:0</t>
  </si>
  <si>
    <t>13:0041:000666</t>
  </si>
  <si>
    <t>13:0013:000604</t>
  </si>
  <si>
    <t>13:0013:000604:0001:0001:00</t>
  </si>
  <si>
    <t>MP011084:1:0</t>
  </si>
  <si>
    <t>13:0041:000667</t>
  </si>
  <si>
    <t>13:0013:000605</t>
  </si>
  <si>
    <t>13:0013:000605:0001:0001:00</t>
  </si>
  <si>
    <t>MP011084:2:0</t>
  </si>
  <si>
    <t>13:0041:000668</t>
  </si>
  <si>
    <t>13:0013:000605:0002:0001:00</t>
  </si>
  <si>
    <t>MP011085:1:0</t>
  </si>
  <si>
    <t>13:0041:000669</t>
  </si>
  <si>
    <t>13:0013:000606</t>
  </si>
  <si>
    <t>13:0013:000606:0001:0001:00</t>
  </si>
  <si>
    <t>MP011086:1:0</t>
  </si>
  <si>
    <t>13:0041:000670</t>
  </si>
  <si>
    <t>13:0013:000607</t>
  </si>
  <si>
    <t>13:0013:000607:0001:0001:00</t>
  </si>
  <si>
    <t>MP011087:1:0</t>
  </si>
  <si>
    <t>13:0041:000671</t>
  </si>
  <si>
    <t>13:0013:000608</t>
  </si>
  <si>
    <t>13:0013:000608:0001:0001:00</t>
  </si>
  <si>
    <t>MP011088:1:0</t>
  </si>
  <si>
    <t>13:0041:000672</t>
  </si>
  <si>
    <t>13:0013:000609</t>
  </si>
  <si>
    <t>13:0013:000609:0001:0001:00</t>
  </si>
  <si>
    <t>MP011089:1:0</t>
  </si>
  <si>
    <t>13:0041:000673</t>
  </si>
  <si>
    <t>13:0013:000610</t>
  </si>
  <si>
    <t>13:0013:000610:0001:0001:00</t>
  </si>
  <si>
    <t>MP011090:1:1</t>
  </si>
  <si>
    <t>13:0041:000674</t>
  </si>
  <si>
    <t>13:0013:000611</t>
  </si>
  <si>
    <t>13:0013:000611:0001:0001:01</t>
  </si>
  <si>
    <t>MP011090:1:2</t>
  </si>
  <si>
    <t>13:0041:000675</t>
  </si>
  <si>
    <t>13:0013:000611:0001:0001:02</t>
  </si>
  <si>
    <t>MP011091:1:0</t>
  </si>
  <si>
    <t>13:0041:000676</t>
  </si>
  <si>
    <t>13:0013:000612</t>
  </si>
  <si>
    <t>13:0013:000612:0001:0001:00</t>
  </si>
  <si>
    <t>MP011092:1:0</t>
  </si>
  <si>
    <t>13:0041:000677</t>
  </si>
  <si>
    <t>13:0013:000613</t>
  </si>
  <si>
    <t>13:0013:000613:0001:0001:00</t>
  </si>
  <si>
    <t>MP011092:2:0</t>
  </si>
  <si>
    <t>13:0041:000678</t>
  </si>
  <si>
    <t>13:0013:000613:0002:0001:00</t>
  </si>
  <si>
    <t>MP011093:1:0</t>
  </si>
  <si>
    <t>13:0041:000679</t>
  </si>
  <si>
    <t>13:0013:000614</t>
  </si>
  <si>
    <t>13:0013:000614:0001:0001:00</t>
  </si>
  <si>
    <t>MP011094:1:0</t>
  </si>
  <si>
    <t>13:0041:000680</t>
  </si>
  <si>
    <t>13:0013:000615</t>
  </si>
  <si>
    <t>13:0013:000615:0001:0001:00</t>
  </si>
  <si>
    <t>MP011095:1:0</t>
  </si>
  <si>
    <t>13:0041:000681</t>
  </si>
  <si>
    <t>13:0013:000616</t>
  </si>
  <si>
    <t>13:0013:000616:0001:0001:00</t>
  </si>
  <si>
    <t>MP011096:1:0</t>
  </si>
  <si>
    <t>13:0041:000682</t>
  </si>
  <si>
    <t>13:0013:000617</t>
  </si>
  <si>
    <t>13:0013:000617:0001:0001:00</t>
  </si>
  <si>
    <t>MP011097:1:0</t>
  </si>
  <si>
    <t>13:0041:000683</t>
  </si>
  <si>
    <t>13:0013:000618</t>
  </si>
  <si>
    <t>13:0013:000618:0001:0001:00</t>
  </si>
  <si>
    <t>MP011098:1:0</t>
  </si>
  <si>
    <t>13:0041:000684</t>
  </si>
  <si>
    <t>13:0013:000619</t>
  </si>
  <si>
    <t>13:0013:000619:0001:0001:00</t>
  </si>
  <si>
    <t>MP011099:1:0</t>
  </si>
  <si>
    <t>13:0041:000685</t>
  </si>
  <si>
    <t>13:0013:000620</t>
  </si>
  <si>
    <t>13:0013:000620:0001:0001:00</t>
  </si>
  <si>
    <t>MP011100:1:0</t>
  </si>
  <si>
    <t>13:0041:000686</t>
  </si>
  <si>
    <t>13:0013:000621</t>
  </si>
  <si>
    <t>13:0013:000621:0001:0001:00</t>
  </si>
  <si>
    <t>MP011101:1:0</t>
  </si>
  <si>
    <t>13:0041:000687</t>
  </si>
  <si>
    <t>13:0013:000622</t>
  </si>
  <si>
    <t>13:0013:000622:0001:0001:00</t>
  </si>
  <si>
    <t>MP011101:2:0</t>
  </si>
  <si>
    <t>13:0041:000688</t>
  </si>
  <si>
    <t>13:0013:000622:0002:0001:00</t>
  </si>
  <si>
    <t>MP011102:1:0</t>
  </si>
  <si>
    <t>13:0041:000689</t>
  </si>
  <si>
    <t>13:0013:000623</t>
  </si>
  <si>
    <t>13:0013:000623:0001:0001:00</t>
  </si>
  <si>
    <t>MP011103:1:0</t>
  </si>
  <si>
    <t>13:0041:000690</t>
  </si>
  <si>
    <t>13:0013:000624</t>
  </si>
  <si>
    <t>13:0013:000624:0001:0001:00</t>
  </si>
  <si>
    <t>MP011104:1:0</t>
  </si>
  <si>
    <t>13:0041:000691</t>
  </si>
  <si>
    <t>13:0013:000625</t>
  </si>
  <si>
    <t>13:0013:000625:0001:0001:00</t>
  </si>
  <si>
    <t>MP011105:1:0</t>
  </si>
  <si>
    <t>13:0041:000692</t>
  </si>
  <si>
    <t>13:0013:000626</t>
  </si>
  <si>
    <t>13:0013:000626:0001:0001:00</t>
  </si>
  <si>
    <t>MP011106:1:0</t>
  </si>
  <si>
    <t>13:0041:000693</t>
  </si>
  <si>
    <t>13:0013:000627</t>
  </si>
  <si>
    <t>13:0013:000627:0001:0001:00</t>
  </si>
  <si>
    <t>MP011107:1:0</t>
  </si>
  <si>
    <t>13:0041:000694</t>
  </si>
  <si>
    <t>13:0013:000628</t>
  </si>
  <si>
    <t>13:0013:000628:0001:0001:00</t>
  </si>
  <si>
    <t>MP011108:1:0</t>
  </si>
  <si>
    <t>13:0041:000695</t>
  </si>
  <si>
    <t>13:0013:000629</t>
  </si>
  <si>
    <t>13:0013:000629:0001:0001:00</t>
  </si>
  <si>
    <t>MP011109:1:0</t>
  </si>
  <si>
    <t>13:0041:000696</t>
  </si>
  <si>
    <t>13:0013:000630</t>
  </si>
  <si>
    <t>13:0013:000630:0001:0001:00</t>
  </si>
  <si>
    <t>MP011110:1:0</t>
  </si>
  <si>
    <t>13:0041:000697</t>
  </si>
  <si>
    <t>13:0013:000631</t>
  </si>
  <si>
    <t>13:0013:000631:0001:0001:00</t>
  </si>
  <si>
    <t>MP011111:1:0</t>
  </si>
  <si>
    <t>13:0041:000698</t>
  </si>
  <si>
    <t>13:0013:000632</t>
  </si>
  <si>
    <t>13:0013:000632:0001:0001:00</t>
  </si>
  <si>
    <t>MP011112:1:0</t>
  </si>
  <si>
    <t>13:0041:000699</t>
  </si>
  <si>
    <t>13:0013:000633</t>
  </si>
  <si>
    <t>13:0013:000633:0001:0001:00</t>
  </si>
  <si>
    <t>MP011112:2:0</t>
  </si>
  <si>
    <t>13:0041:000700</t>
  </si>
  <si>
    <t>13:0013:000633:0002:0001:00</t>
  </si>
  <si>
    <t>MP011113:1:1</t>
  </si>
  <si>
    <t>13:0041:000701</t>
  </si>
  <si>
    <t>13:0013:000634</t>
  </si>
  <si>
    <t>13:0013:000634:0001:0001:01</t>
  </si>
  <si>
    <t>MP011113:1:2</t>
  </si>
  <si>
    <t>13:0041:000702</t>
  </si>
  <si>
    <t>13:0013:000634:0001:0001:02</t>
  </si>
  <si>
    <t>MP011114:1:0</t>
  </si>
  <si>
    <t>13:0041:000703</t>
  </si>
  <si>
    <t>13:0013:000635</t>
  </si>
  <si>
    <t>13:0013:000635:0001:0001:00</t>
  </si>
  <si>
    <t>MP011115:1:0</t>
  </si>
  <si>
    <t>13:0041:000704</t>
  </si>
  <si>
    <t>13:0013:000636</t>
  </si>
  <si>
    <t>13:0013:000636:0001:0001:00</t>
  </si>
  <si>
    <t>MP011115:2:0</t>
  </si>
  <si>
    <t>13:0041:000705</t>
  </si>
  <si>
    <t>13:0013:000636:0002:0001:00</t>
  </si>
  <si>
    <t>MP011116:1:0</t>
  </si>
  <si>
    <t>13:0041:000706</t>
  </si>
  <si>
    <t>13:0013:000637</t>
  </si>
  <si>
    <t>13:0013:000637:0001:0001:00</t>
  </si>
  <si>
    <t>MP011117:1:0</t>
  </si>
  <si>
    <t>13:0041:000707</t>
  </si>
  <si>
    <t>13:0013:000638</t>
  </si>
  <si>
    <t>13:0013:000638:0001:0001:00</t>
  </si>
  <si>
    <t>MP011118:1:0</t>
  </si>
  <si>
    <t>13:0041:000708</t>
  </si>
  <si>
    <t>13:0013:000639</t>
  </si>
  <si>
    <t>13:0013:000639:0001:0001:00</t>
  </si>
  <si>
    <t>MP011119:1:0</t>
  </si>
  <si>
    <t>13:0041:000709</t>
  </si>
  <si>
    <t>13:0013:000640</t>
  </si>
  <si>
    <t>13:0013:000640:0001:0001:00</t>
  </si>
  <si>
    <t>MP011120:1:0</t>
  </si>
  <si>
    <t>13:0041:000710</t>
  </si>
  <si>
    <t>13:0013:000641</t>
  </si>
  <si>
    <t>13:0013:000641:0001:0001:00</t>
  </si>
  <si>
    <t>MP011121:1:0</t>
  </si>
  <si>
    <t>13:0041:000711</t>
  </si>
  <si>
    <t>13:0013:000642</t>
  </si>
  <si>
    <t>13:0013:000642:0001:0001:00</t>
  </si>
  <si>
    <t>MP011122:1:0</t>
  </si>
  <si>
    <t>13:0041:000712</t>
  </si>
  <si>
    <t>13:0013:000643</t>
  </si>
  <si>
    <t>13:0013:000643:0001:0001:00</t>
  </si>
  <si>
    <t>MP011123:1:0</t>
  </si>
  <si>
    <t>13:0041:000713</t>
  </si>
  <si>
    <t>13:0013:000644</t>
  </si>
  <si>
    <t>13:0013:000644:0001:0001:00</t>
  </si>
  <si>
    <t>MP011124:1:0</t>
  </si>
  <si>
    <t>13:0041:000714</t>
  </si>
  <si>
    <t>13:0013:000645</t>
  </si>
  <si>
    <t>13:0013:000645:0001:0001:00</t>
  </si>
  <si>
    <t>MP011125:1:0</t>
  </si>
  <si>
    <t>13:0041:000715</t>
  </si>
  <si>
    <t>13:0013:000646</t>
  </si>
  <si>
    <t>13:0013:000646:0001:0001:00</t>
  </si>
  <si>
    <t>MP011126:1:0</t>
  </si>
  <si>
    <t>13:0041:000716</t>
  </si>
  <si>
    <t>13:0013:000647</t>
  </si>
  <si>
    <t>13:0013:000647:0001:0001:00</t>
  </si>
  <si>
    <t>MP011127:1:0</t>
  </si>
  <si>
    <t>13:0041:000717</t>
  </si>
  <si>
    <t>13:0013:000648</t>
  </si>
  <si>
    <t>13:0013:000648:0001:0001:00</t>
  </si>
  <si>
    <t>MP011128:1:0</t>
  </si>
  <si>
    <t>13:0041:000718</t>
  </si>
  <si>
    <t>13:0013:000649</t>
  </si>
  <si>
    <t>13:0013:000649:0001:0001:00</t>
  </si>
  <si>
    <t>MP011129:1:0</t>
  </si>
  <si>
    <t>13:0041:000719</t>
  </si>
  <si>
    <t>13:0013:000650</t>
  </si>
  <si>
    <t>13:0013:000650:0001:0001:00</t>
  </si>
  <si>
    <t>MP011130:1:0</t>
  </si>
  <si>
    <t>13:0041:000720</t>
  </si>
  <si>
    <t>13:0013:000651</t>
  </si>
  <si>
    <t>13:0013:000651:0001:0001:00</t>
  </si>
  <si>
    <t>MP011131:1:0</t>
  </si>
  <si>
    <t>13:0041:000721</t>
  </si>
  <si>
    <t>13:0013:000652</t>
  </si>
  <si>
    <t>13:0013:000652:0001:0001:00</t>
  </si>
  <si>
    <t>MP011132:1:0</t>
  </si>
  <si>
    <t>13:0041:000722</t>
  </si>
  <si>
    <t>13:0013:000653</t>
  </si>
  <si>
    <t>13:0013:000653:0001:0001:00</t>
  </si>
  <si>
    <t>MP011133:1:0</t>
  </si>
  <si>
    <t>13:0041:000723</t>
  </si>
  <si>
    <t>13:0013:000654</t>
  </si>
  <si>
    <t>13:0013:000654:0001:0001:00</t>
  </si>
  <si>
    <t>MP011134:1:0</t>
  </si>
  <si>
    <t>13:0041:000724</t>
  </si>
  <si>
    <t>13:0013:000655</t>
  </si>
  <si>
    <t>13:0013:000655:0001:0001:00</t>
  </si>
  <si>
    <t>MP011135:1:0</t>
  </si>
  <si>
    <t>13:0041:000725</t>
  </si>
  <si>
    <t>13:0013:000656</t>
  </si>
  <si>
    <t>13:0013:000656:0001:0001:00</t>
  </si>
  <si>
    <t>MP011136:1:0</t>
  </si>
  <si>
    <t>13:0041:000726</t>
  </si>
  <si>
    <t>13:0013:000657</t>
  </si>
  <si>
    <t>13:0013:000657:0001:0001:00</t>
  </si>
  <si>
    <t>MP011137:1:0</t>
  </si>
  <si>
    <t>13:0041:000727</t>
  </si>
  <si>
    <t>13:0013:000658</t>
  </si>
  <si>
    <t>13:0013:000658:0001:0001:00</t>
  </si>
  <si>
    <t>MP011138:1:0</t>
  </si>
  <si>
    <t>13:0041:000728</t>
  </si>
  <si>
    <t>13:0013:000659</t>
  </si>
  <si>
    <t>13:0013:000659:0001:0001:00</t>
  </si>
  <si>
    <t>MP011139:1:0</t>
  </si>
  <si>
    <t>13:0041:000729</t>
  </si>
  <si>
    <t>13:0013:000660</t>
  </si>
  <si>
    <t>13:0013:000660:0001:0001:00</t>
  </si>
  <si>
    <t>MP011140:1:1</t>
  </si>
  <si>
    <t>13:0041:000730</t>
  </si>
  <si>
    <t>13:0013:000661</t>
  </si>
  <si>
    <t>13:0013:000661:0001:0001:01</t>
  </si>
  <si>
    <t>MP011140:1:2</t>
  </si>
  <si>
    <t>13:0041:000731</t>
  </si>
  <si>
    <t>13:0013:000661:0001:0001:02</t>
  </si>
  <si>
    <t>MP011141:1:0</t>
  </si>
  <si>
    <t>13:0041:000732</t>
  </si>
  <si>
    <t>13:0013:000662</t>
  </si>
  <si>
    <t>13:0013:000662:0001:0001:00</t>
  </si>
  <si>
    <t>MP011142:1:0</t>
  </si>
  <si>
    <t>13:0041:000733</t>
  </si>
  <si>
    <t>13:0013:000663</t>
  </si>
  <si>
    <t>13:0013:000663:0001:0001:00</t>
  </si>
  <si>
    <t>MP011143:1:0</t>
  </si>
  <si>
    <t>13:0041:000734</t>
  </si>
  <si>
    <t>13:0013:000664</t>
  </si>
  <si>
    <t>13:0013:000664:0001:0001:00</t>
  </si>
  <si>
    <t>MP011144:1:0</t>
  </si>
  <si>
    <t>13:0041:000735</t>
  </si>
  <si>
    <t>13:0013:000665</t>
  </si>
  <si>
    <t>13:0013:000665:0001:0001:00</t>
  </si>
  <si>
    <t>MP011145:1:0</t>
  </si>
  <si>
    <t>13:0041:000736</t>
  </si>
  <si>
    <t>13:0013:000666</t>
  </si>
  <si>
    <t>13:0013:000666:0001:0001:00</t>
  </si>
  <si>
    <t>MP011145:2:0</t>
  </si>
  <si>
    <t>13:0041:000737</t>
  </si>
  <si>
    <t>13:0013:000666:0002:0001:00</t>
  </si>
  <si>
    <t>MP011146:1:0</t>
  </si>
  <si>
    <t>13:0041:000738</t>
  </si>
  <si>
    <t>13:0013:000667</t>
  </si>
  <si>
    <t>13:0013:000667:0001:0001:00</t>
  </si>
  <si>
    <t>MP011147:1:0</t>
  </si>
  <si>
    <t>13:0041:000739</t>
  </si>
  <si>
    <t>13:0013:000668</t>
  </si>
  <si>
    <t>13:0013:000668:0001:0001:00</t>
  </si>
  <si>
    <t>MP011148:1:0</t>
  </si>
  <si>
    <t>13:0041:000740</t>
  </si>
  <si>
    <t>13:0013:000669</t>
  </si>
  <si>
    <t>13:0013:000669:0001:0001:00</t>
  </si>
  <si>
    <t>MP011149:1:0</t>
  </si>
  <si>
    <t>13:0041:000741</t>
  </si>
  <si>
    <t>13:0013:000670</t>
  </si>
  <si>
    <t>13:0013:000670:0001:0001:00</t>
  </si>
  <si>
    <t>MP011150:1:0</t>
  </si>
  <si>
    <t>13:0041:000742</t>
  </si>
  <si>
    <t>13:0013:000671</t>
  </si>
  <si>
    <t>13:0013:000671:0001:0001:00</t>
  </si>
  <si>
    <t>MP011151:1:0</t>
  </si>
  <si>
    <t>13:0041:000743</t>
  </si>
  <si>
    <t>13:0013:000672</t>
  </si>
  <si>
    <t>13:0013:000672:0001:0001:00</t>
  </si>
  <si>
    <t>MP011152:1:0</t>
  </si>
  <si>
    <t>13:0041:000744</t>
  </si>
  <si>
    <t>13:0013:000673</t>
  </si>
  <si>
    <t>13:0013:000673:0001:0001:00</t>
  </si>
  <si>
    <t>MP011153:1:0</t>
  </si>
  <si>
    <t>13:0041:000745</t>
  </si>
  <si>
    <t>13:0013:000674</t>
  </si>
  <si>
    <t>13:0013:000674:0001:0001:00</t>
  </si>
  <si>
    <t>MP011154:1:0</t>
  </si>
  <si>
    <t>13:0041:000746</t>
  </si>
  <si>
    <t>13:0013:000675</t>
  </si>
  <si>
    <t>13:0013:000675:0001:0001:00</t>
  </si>
  <si>
    <t>MP011155:1:0</t>
  </si>
  <si>
    <t>13:0041:000747</t>
  </si>
  <si>
    <t>13:0013:000676</t>
  </si>
  <si>
    <t>13:0013:000676:0001:0001:00</t>
  </si>
  <si>
    <t>MP011156:1:0</t>
  </si>
  <si>
    <t>13:0041:000748</t>
  </si>
  <si>
    <t>13:0013:000677</t>
  </si>
  <si>
    <t>13:0013:000677:0001:0001:00</t>
  </si>
  <si>
    <t>MP011156:2:0</t>
  </si>
  <si>
    <t>13:0041:000749</t>
  </si>
  <si>
    <t>13:0013:000677:0002:0001:00</t>
  </si>
  <si>
    <t>MP011157:1:0</t>
  </si>
  <si>
    <t>13:0041:000750</t>
  </si>
  <si>
    <t>13:0013:000678</t>
  </si>
  <si>
    <t>13:0013:000678:0001:0001:00</t>
  </si>
  <si>
    <t>MP011158:1:1</t>
  </si>
  <si>
    <t>13:0041:000751</t>
  </si>
  <si>
    <t>13:0013:000679</t>
  </si>
  <si>
    <t>13:0013:000679:0001:0001:01</t>
  </si>
  <si>
    <t>MP011158:1:2</t>
  </si>
  <si>
    <t>13:0041:000752</t>
  </si>
  <si>
    <t>13:0013:000679:0001:0001:02</t>
  </si>
  <si>
    <t>MP011159:1:0</t>
  </si>
  <si>
    <t>13:0041:000753</t>
  </si>
  <si>
    <t>13:0013:000680</t>
  </si>
  <si>
    <t>13:0013:000680:0001:0001:00</t>
  </si>
  <si>
    <t>MP011160:1:0</t>
  </si>
  <si>
    <t>13:0041:000754</t>
  </si>
  <si>
    <t>13:0013:000681</t>
  </si>
  <si>
    <t>13:0013:000681:0001:0001:00</t>
  </si>
  <si>
    <t>MP011161:1:0</t>
  </si>
  <si>
    <t>13:0041:000755</t>
  </si>
  <si>
    <t>13:0013:000682</t>
  </si>
  <si>
    <t>13:0013:000682:0001:0001:00</t>
  </si>
  <si>
    <t>MP011162:1:0</t>
  </si>
  <si>
    <t>13:0041:000756</t>
  </si>
  <si>
    <t>13:0013:000683</t>
  </si>
  <si>
    <t>13:0013:000683:0001:0001:00</t>
  </si>
  <si>
    <t>MP011163:1:0</t>
  </si>
  <si>
    <t>13:0041:000757</t>
  </si>
  <si>
    <t>13:0013:000684</t>
  </si>
  <si>
    <t>13:0013:000684:0001:0001:00</t>
  </si>
  <si>
    <t>MP011164:1:0</t>
  </si>
  <si>
    <t>13:0041:000758</t>
  </si>
  <si>
    <t>13:0013:000685</t>
  </si>
  <si>
    <t>13:0013:000685:0001:0001:00</t>
  </si>
  <si>
    <t>MP011165:1:0</t>
  </si>
  <si>
    <t>13:0041:000759</t>
  </si>
  <si>
    <t>13:0013:000686</t>
  </si>
  <si>
    <t>13:0013:000686:0001:0001:00</t>
  </si>
  <si>
    <t>MP011166:1:0</t>
  </si>
  <si>
    <t>13:0041:000760</t>
  </si>
  <si>
    <t>13:0013:000687</t>
  </si>
  <si>
    <t>13:0013:000687:0001:0001:00</t>
  </si>
  <si>
    <t>MP011167:1:0</t>
  </si>
  <si>
    <t>13:0041:000761</t>
  </si>
  <si>
    <t>13:0013:000688</t>
  </si>
  <si>
    <t>13:0013:000688:0001:0001:00</t>
  </si>
  <si>
    <t>MP011168:1:0</t>
  </si>
  <si>
    <t>13:0041:000762</t>
  </si>
  <si>
    <t>13:0013:000689</t>
  </si>
  <si>
    <t>13:0013:000689:0001:0001:00</t>
  </si>
  <si>
    <t>MP011169:1:0</t>
  </si>
  <si>
    <t>13:0041:000763</t>
  </si>
  <si>
    <t>13:0013:000690</t>
  </si>
  <si>
    <t>13:0013:000690:0001:0001:00</t>
  </si>
  <si>
    <t>MP011170:1:0</t>
  </si>
  <si>
    <t>13:0041:000764</t>
  </si>
  <si>
    <t>13:0013:000691</t>
  </si>
  <si>
    <t>13:0013:000691:0001:0001:00</t>
  </si>
  <si>
    <t>MP011171:1:0</t>
  </si>
  <si>
    <t>13:0041:000765</t>
  </si>
  <si>
    <t>13:0013:000692</t>
  </si>
  <si>
    <t>13:0013:000692:0001:0001:00</t>
  </si>
  <si>
    <t>MP011172:1:0</t>
  </si>
  <si>
    <t>13:0041:000766</t>
  </si>
  <si>
    <t>13:0013:000693</t>
  </si>
  <si>
    <t>13:0013:000693:0001:0001:00</t>
  </si>
  <si>
    <t>MP011172:2:0</t>
  </si>
  <si>
    <t>13:0041:000767</t>
  </si>
  <si>
    <t>13:0013:000693:0002:0001:00</t>
  </si>
  <si>
    <t>MP011173:1:0</t>
  </si>
  <si>
    <t>13:0041:000768</t>
  </si>
  <si>
    <t>13:0013:000694</t>
  </si>
  <si>
    <t>13:0013:000694:0001:0001:00</t>
  </si>
  <si>
    <t>MP011174:1:0</t>
  </si>
  <si>
    <t>13:0041:000769</t>
  </si>
  <si>
    <t>13:0013:000695</t>
  </si>
  <si>
    <t>13:0013:000695:0001:0001:00</t>
  </si>
  <si>
    <t>MP011175:1:0</t>
  </si>
  <si>
    <t>13:0041:000770</t>
  </si>
  <si>
    <t>13:0013:000696</t>
  </si>
  <si>
    <t>13:0013:000696:0001:0001:00</t>
  </si>
  <si>
    <t>MP011176:1:0</t>
  </si>
  <si>
    <t>13:0041:000771</t>
  </si>
  <si>
    <t>13:0013:000697</t>
  </si>
  <si>
    <t>13:0013:000697:0001:0001:00</t>
  </si>
  <si>
    <t>MP011177:1:0</t>
  </si>
  <si>
    <t>13:0041:000772</t>
  </si>
  <si>
    <t>13:0013:000698</t>
  </si>
  <si>
    <t>13:0013:000698:0001:0001:00</t>
  </si>
  <si>
    <t>MP011178:1:0</t>
  </si>
  <si>
    <t>13:0041:000773</t>
  </si>
  <si>
    <t>13:0013:000699</t>
  </si>
  <si>
    <t>13:0013:000699:0001:0001:00</t>
  </si>
  <si>
    <t>MP011179:1:0</t>
  </si>
  <si>
    <t>13:0041:000774</t>
  </si>
  <si>
    <t>13:0013:000700</t>
  </si>
  <si>
    <t>13:0013:000700:0001:0001:00</t>
  </si>
  <si>
    <t>MP011180:1:0</t>
  </si>
  <si>
    <t>13:0041:000775</t>
  </si>
  <si>
    <t>13:0013:000701</t>
  </si>
  <si>
    <t>13:0013:000701:0001:0001:00</t>
  </si>
  <si>
    <t>MP011181:1:0</t>
  </si>
  <si>
    <t>13:0041:000776</t>
  </si>
  <si>
    <t>13:0013:000702</t>
  </si>
  <si>
    <t>13:0013:000702:0001:0001:00</t>
  </si>
  <si>
    <t>MP011182:1:0</t>
  </si>
  <si>
    <t>13:0041:000777</t>
  </si>
  <si>
    <t>13:0013:000703</t>
  </si>
  <si>
    <t>13:0013:000703:0001:0001:00</t>
  </si>
  <si>
    <t>MP011183:1:0</t>
  </si>
  <si>
    <t>13:0041:000778</t>
  </si>
  <si>
    <t>13:0013:000704</t>
  </si>
  <si>
    <t>13:0013:000704:0001:0001:00</t>
  </si>
  <si>
    <t>MP011184:1:0</t>
  </si>
  <si>
    <t>13:0041:000779</t>
  </si>
  <si>
    <t>13:0013:000705</t>
  </si>
  <si>
    <t>13:0013:000705:0001:0001:00</t>
  </si>
  <si>
    <t>MP011185:1:0</t>
  </si>
  <si>
    <t>13:0041:000780</t>
  </si>
  <si>
    <t>13:0013:000706</t>
  </si>
  <si>
    <t>13:0013:000706:0001:0001:00</t>
  </si>
  <si>
    <t>MP011186:1:0</t>
  </si>
  <si>
    <t>13:0041:000781</t>
  </si>
  <si>
    <t>13:0013:000707</t>
  </si>
  <si>
    <t>13:0013:000707:0001:0001:00</t>
  </si>
  <si>
    <t>MP011187:1:0</t>
  </si>
  <si>
    <t>13:0041:000782</t>
  </si>
  <si>
    <t>13:0013:000708</t>
  </si>
  <si>
    <t>13:0013:000708:0001:0001:00</t>
  </si>
  <si>
    <t>MP011188:1:0</t>
  </si>
  <si>
    <t>13:0041:000783</t>
  </si>
  <si>
    <t>13:0013:000709</t>
  </si>
  <si>
    <t>13:0013:000709:0001:0001:00</t>
  </si>
  <si>
    <t>MP011189:1:0</t>
  </si>
  <si>
    <t>13:0041:000784</t>
  </si>
  <si>
    <t>13:0013:000710</t>
  </si>
  <si>
    <t>13:0013:000710:0001:0001:00</t>
  </si>
  <si>
    <t>MP011190:1:0</t>
  </si>
  <si>
    <t>13:0041:000785</t>
  </si>
  <si>
    <t>13:0013:000711</t>
  </si>
  <si>
    <t>13:0013:000711:0001:0001:00</t>
  </si>
  <si>
    <t>MP011191:1:0</t>
  </si>
  <si>
    <t>13:0041:000786</t>
  </si>
  <si>
    <t>13:0013:000712</t>
  </si>
  <si>
    <t>13:0013:000712:0001:0001:00</t>
  </si>
  <si>
    <t>MP011192:1:0</t>
  </si>
  <si>
    <t>13:0041:000787</t>
  </si>
  <si>
    <t>13:0013:000713</t>
  </si>
  <si>
    <t>13:0013:000713:0001:0001:00</t>
  </si>
  <si>
    <t>MP011193:1:1</t>
  </si>
  <si>
    <t>13:0041:000788</t>
  </si>
  <si>
    <t>13:0013:000714</t>
  </si>
  <si>
    <t>13:0013:000714:0001:0001:01</t>
  </si>
  <si>
    <t>MP011193:1:2</t>
  </si>
  <si>
    <t>13:0041:000789</t>
  </si>
  <si>
    <t>13:0013:000714:0001:0001:02</t>
  </si>
  <si>
    <t>MP011194:1:0</t>
  </si>
  <si>
    <t>13:0041:000790</t>
  </si>
  <si>
    <t>13:0013:000715</t>
  </si>
  <si>
    <t>13:0013:000715:0001:0001:00</t>
  </si>
  <si>
    <t>MP011195:1:0</t>
  </si>
  <si>
    <t>13:0041:000791</t>
  </si>
  <si>
    <t>13:0013:000716</t>
  </si>
  <si>
    <t>13:0013:000716:0001:0001:00</t>
  </si>
  <si>
    <t>MP011196:1:0</t>
  </si>
  <si>
    <t>13:0041:000792</t>
  </si>
  <si>
    <t>13:0013:000717</t>
  </si>
  <si>
    <t>13:0013:000717:0001:0001:00</t>
  </si>
  <si>
    <t>MP011197:1:0</t>
  </si>
  <si>
    <t>13:0041:000793</t>
  </si>
  <si>
    <t>13:0013:000718</t>
  </si>
  <si>
    <t>13:0013:000718:0001:0001:00</t>
  </si>
  <si>
    <t>MP011198:1:0</t>
  </si>
  <si>
    <t>13:0041:000794</t>
  </si>
  <si>
    <t>13:0013:000719</t>
  </si>
  <si>
    <t>13:0013:000719:0001:0001:00</t>
  </si>
  <si>
    <t>MP011199:1:0</t>
  </si>
  <si>
    <t>13:0041:000795</t>
  </si>
  <si>
    <t>13:0013:000720</t>
  </si>
  <si>
    <t>13:0013:000720:0001:0001:00</t>
  </si>
  <si>
    <t>MP011200:1:0</t>
  </si>
  <si>
    <t>13:0041:000796</t>
  </si>
  <si>
    <t>13:0013:000721</t>
  </si>
  <si>
    <t>13:0013:000721:0001:0001:00</t>
  </si>
  <si>
    <t>MP011201:1:0</t>
  </si>
  <si>
    <t>13:0041:000797</t>
  </si>
  <si>
    <t>13:0013:000722</t>
  </si>
  <si>
    <t>13:0013:000722:0001:0001:00</t>
  </si>
  <si>
    <t>MP011202:1:0</t>
  </si>
  <si>
    <t>13:0041:000798</t>
  </si>
  <si>
    <t>13:0013:000723</t>
  </si>
  <si>
    <t>13:0013:000723:0001:0001:00</t>
  </si>
  <si>
    <t>MP011203:1:0</t>
  </si>
  <si>
    <t>13:0041:000799</t>
  </si>
  <si>
    <t>13:0013:000724</t>
  </si>
  <si>
    <t>13:0013:000724:0001:0001:00</t>
  </si>
  <si>
    <t>MP011203:2:0</t>
  </si>
  <si>
    <t>13:0041:000800</t>
  </si>
  <si>
    <t>13:0013:000724:0002:0001:00</t>
  </si>
  <si>
    <t>MP011204:1:0</t>
  </si>
  <si>
    <t>13:0041:000801</t>
  </si>
  <si>
    <t>13:0013:000725</t>
  </si>
  <si>
    <t>13:0013:000725:0001:0001:00</t>
  </si>
  <si>
    <t>MP011205:1:0</t>
  </si>
  <si>
    <t>13:0041:000802</t>
  </si>
  <si>
    <t>13:0013:000726</t>
  </si>
  <si>
    <t>13:0013:000726:0001:0001:00</t>
  </si>
  <si>
    <t>MP011206:1:0</t>
  </si>
  <si>
    <t>13:0041:000803</t>
  </si>
  <si>
    <t>13:0013:000727</t>
  </si>
  <si>
    <t>13:0013:000727:0001:0001:00</t>
  </si>
  <si>
    <t>MP011207:1:0</t>
  </si>
  <si>
    <t>13:0041:000804</t>
  </si>
  <si>
    <t>13:0013:000728</t>
  </si>
  <si>
    <t>13:0013:000728:0001:0001:00</t>
  </si>
  <si>
    <t>MP011208:1:0</t>
  </si>
  <si>
    <t>13:0041:000805</t>
  </si>
  <si>
    <t>13:0013:000729</t>
  </si>
  <si>
    <t>13:0013:000729:0001:0001:00</t>
  </si>
  <si>
    <t>MP011209:1:0</t>
  </si>
  <si>
    <t>13:0041:000806</t>
  </si>
  <si>
    <t>13:0013:000730</t>
  </si>
  <si>
    <t>13:0013:000730:0001:0001:00</t>
  </si>
  <si>
    <t>MP011210:1:0</t>
  </si>
  <si>
    <t>13:0041:000807</t>
  </si>
  <si>
    <t>13:0013:000731</t>
  </si>
  <si>
    <t>13:0013:000731:0001:0001:00</t>
  </si>
  <si>
    <t>MP011211:1:0</t>
  </si>
  <si>
    <t>13:0041:000808</t>
  </si>
  <si>
    <t>13:0013:000732</t>
  </si>
  <si>
    <t>13:0013:000732:0001:0001:00</t>
  </si>
  <si>
    <t>MP011212:1:0</t>
  </si>
  <si>
    <t>13:0041:000809</t>
  </si>
  <si>
    <t>13:0013:000733</t>
  </si>
  <si>
    <t>13:0013:000733:0001:0001:00</t>
  </si>
  <si>
    <t>MP011213:1:0</t>
  </si>
  <si>
    <t>13:0041:000810</t>
  </si>
  <si>
    <t>13:0013:000734</t>
  </si>
  <si>
    <t>13:0013:000734:0001:0001:00</t>
  </si>
  <si>
    <t>MP011214:1:0</t>
  </si>
  <si>
    <t>13:0041:000811</t>
  </si>
  <si>
    <t>13:0013:000735</t>
  </si>
  <si>
    <t>13:0013:000735:0001:0001:00</t>
  </si>
  <si>
    <t>MP011215:1:0</t>
  </si>
  <si>
    <t>13:0041:000812</t>
  </si>
  <si>
    <t>13:0013:000736</t>
  </si>
  <si>
    <t>13:0013:000736:0001:0001:00</t>
  </si>
  <si>
    <t>MP011216:1:0</t>
  </si>
  <si>
    <t>13:0041:000813</t>
  </si>
  <si>
    <t>13:0013:000737</t>
  </si>
  <si>
    <t>13:0013:000737:0001:0001:00</t>
  </si>
  <si>
    <t>MP011216:2:0</t>
  </si>
  <si>
    <t>13:0041:000814</t>
  </si>
  <si>
    <t>13:0013:000737:0002:0001:00</t>
  </si>
  <si>
    <t>MP011217:1:0</t>
  </si>
  <si>
    <t>13:0041:000815</t>
  </si>
  <si>
    <t>13:0013:000738</t>
  </si>
  <si>
    <t>13:0013:000738:0001:0001:00</t>
  </si>
  <si>
    <t>MP011218:1:0</t>
  </si>
  <si>
    <t>13:0041:000816</t>
  </si>
  <si>
    <t>13:0013:000739</t>
  </si>
  <si>
    <t>13:0013:000739:0001:0001:00</t>
  </si>
  <si>
    <t>MP011219:1:0</t>
  </si>
  <si>
    <t>13:0041:000817</t>
  </si>
  <si>
    <t>13:0013:000740</t>
  </si>
  <si>
    <t>13:0013:000740:0001:0001:00</t>
  </si>
  <si>
    <t>MP011220:1:0</t>
  </si>
  <si>
    <t>13:0041:000818</t>
  </si>
  <si>
    <t>13:0013:000741</t>
  </si>
  <si>
    <t>13:0013:000741:0001:0001:00</t>
  </si>
  <si>
    <t>MP011221:1:0</t>
  </si>
  <si>
    <t>13:0041:000819</t>
  </si>
  <si>
    <t>13:0013:000742</t>
  </si>
  <si>
    <t>13:0013:000742:0001:0001:00</t>
  </si>
  <si>
    <t>MP011222:1:0</t>
  </si>
  <si>
    <t>13:0041:000820</t>
  </si>
  <si>
    <t>13:0013:000743</t>
  </si>
  <si>
    <t>13:0013:000743:0001:0001:00</t>
  </si>
  <si>
    <t>MP011223:1:0</t>
  </si>
  <si>
    <t>13:0041:000821</t>
  </si>
  <si>
    <t>13:0013:000744</t>
  </si>
  <si>
    <t>13:0013:000744:0001:0001:00</t>
  </si>
  <si>
    <t>MP011224:1:0</t>
  </si>
  <si>
    <t>13:0041:000822</t>
  </si>
  <si>
    <t>13:0013:000745</t>
  </si>
  <si>
    <t>13:0013:000745:0001:0001:00</t>
  </si>
  <si>
    <t>MP011225:1:0</t>
  </si>
  <si>
    <t>13:0041:000823</t>
  </si>
  <si>
    <t>13:0013:000746</t>
  </si>
  <si>
    <t>13:0013:000746:0001:0001:00</t>
  </si>
  <si>
    <t>MP011226:1:0</t>
  </si>
  <si>
    <t>13:0041:000824</t>
  </si>
  <si>
    <t>13:0013:000747</t>
  </si>
  <si>
    <t>13:0013:000747:0001:0001:00</t>
  </si>
  <si>
    <t>MP011227:1:0</t>
  </si>
  <si>
    <t>13:0041:000825</t>
  </si>
  <si>
    <t>13:0013:000748</t>
  </si>
  <si>
    <t>13:0013:000748:0001:0001:00</t>
  </si>
  <si>
    <t>MP011228:1:0</t>
  </si>
  <si>
    <t>13:0041:000826</t>
  </si>
  <si>
    <t>13:0013:000749</t>
  </si>
  <si>
    <t>13:0013:000749:0001:0001:00</t>
  </si>
  <si>
    <t>MP011229:1:0</t>
  </si>
  <si>
    <t>13:0041:000827</t>
  </si>
  <si>
    <t>13:0013:000750</t>
  </si>
  <si>
    <t>13:0013:000750:0001:0001:00</t>
  </si>
  <si>
    <t>MP011230:1:0</t>
  </si>
  <si>
    <t>13:0041:000828</t>
  </si>
  <si>
    <t>13:0013:000751</t>
  </si>
  <si>
    <t>13:0013:000751:0001:0001:00</t>
  </si>
  <si>
    <t>MP011231:1:0</t>
  </si>
  <si>
    <t>13:0041:000829</t>
  </si>
  <si>
    <t>13:0013:000752</t>
  </si>
  <si>
    <t>13:0013:000752:0001:0001:00</t>
  </si>
  <si>
    <t>MP011232:1:0</t>
  </si>
  <si>
    <t>13:0041:000830</t>
  </si>
  <si>
    <t>13:0013:000753</t>
  </si>
  <si>
    <t>13:0013:000753:0001:0001:00</t>
  </si>
  <si>
    <t>MP011233:1:0</t>
  </si>
  <si>
    <t>13:0041:000831</t>
  </si>
  <si>
    <t>13:0013:000754</t>
  </si>
  <si>
    <t>13:0013:000754:0001:0001:00</t>
  </si>
  <si>
    <t>MP011234:1:0</t>
  </si>
  <si>
    <t>13:0041:000832</t>
  </si>
  <si>
    <t>13:0013:000755</t>
  </si>
  <si>
    <t>13:0013:000755:0001:0001:00</t>
  </si>
  <si>
    <t>MP011234:2:0</t>
  </si>
  <si>
    <t>13:0041:000833</t>
  </si>
  <si>
    <t>13:0013:000755:0002:0001:00</t>
  </si>
  <si>
    <t>MP011235:1:0</t>
  </si>
  <si>
    <t>13:0041:000834</t>
  </si>
  <si>
    <t>13:0013:000756</t>
  </si>
  <si>
    <t>13:0013:000756:0001:0001:00</t>
  </si>
  <si>
    <t>MP011236:1:0</t>
  </si>
  <si>
    <t>13:0041:000835</t>
  </si>
  <si>
    <t>13:0013:000757</t>
  </si>
  <si>
    <t>13:0013:000757:0001:0001:00</t>
  </si>
  <si>
    <t>MP011237:1:0</t>
  </si>
  <si>
    <t>13:0041:000836</t>
  </si>
  <si>
    <t>13:0013:000758</t>
  </si>
  <si>
    <t>13:0013:000758:0001:0001:00</t>
  </si>
  <si>
    <t>MP011238:1:0</t>
  </si>
  <si>
    <t>13:0041:000837</t>
  </si>
  <si>
    <t>13:0013:000759</t>
  </si>
  <si>
    <t>13:0013:000759:0001:0001:00</t>
  </si>
  <si>
    <t>MP011239:1:0</t>
  </si>
  <si>
    <t>13:0041:000838</t>
  </si>
  <si>
    <t>13:0013:000760</t>
  </si>
  <si>
    <t>13:0013:000760:0001:0001:00</t>
  </si>
  <si>
    <t>MP011240:1:0</t>
  </si>
  <si>
    <t>13:0041:000839</t>
  </si>
  <si>
    <t>13:0013:000761</t>
  </si>
  <si>
    <t>13:0013:000761:0001:0001:00</t>
  </si>
  <si>
    <t>MP011241:1:0</t>
  </si>
  <si>
    <t>13:0041:000840</t>
  </si>
  <si>
    <t>13:0013:000762</t>
  </si>
  <si>
    <t>13:0013:000762:0001:0001:00</t>
  </si>
  <si>
    <t>MP011242:1:0</t>
  </si>
  <si>
    <t>13:0041:000841</t>
  </si>
  <si>
    <t>13:0013:000763</t>
  </si>
  <si>
    <t>13:0013:000763:0001:0001:00</t>
  </si>
  <si>
    <t>MP011243:1:1</t>
  </si>
  <si>
    <t>13:0041:000842</t>
  </si>
  <si>
    <t>13:0013:000764</t>
  </si>
  <si>
    <t>13:0013:000764:0001:0001:01</t>
  </si>
  <si>
    <t>MP011243:1:2</t>
  </si>
  <si>
    <t>13:0041:000843</t>
  </si>
  <si>
    <t>13:0013:000764:0001:0001:02</t>
  </si>
  <si>
    <t>MP011244:1:0</t>
  </si>
  <si>
    <t>13:0041:000844</t>
  </si>
  <si>
    <t>13:0013:000765</t>
  </si>
  <si>
    <t>13:0013:000765:0001:0001:00</t>
  </si>
  <si>
    <t>MP011245:1:0</t>
  </si>
  <si>
    <t>13:0041:000845</t>
  </si>
  <si>
    <t>13:0013:000766</t>
  </si>
  <si>
    <t>13:0013:000766:0001:0001:00</t>
  </si>
  <si>
    <t>MP011246:1:0</t>
  </si>
  <si>
    <t>13:0041:000846</t>
  </si>
  <si>
    <t>13:0013:000767</t>
  </si>
  <si>
    <t>13:0013:000767:0001:0001:00</t>
  </si>
  <si>
    <t>MP011247:1:0</t>
  </si>
  <si>
    <t>13:0041:000847</t>
  </si>
  <si>
    <t>13:0013:000768</t>
  </si>
  <si>
    <t>13:0013:000768:0001:0001:00</t>
  </si>
  <si>
    <t>MP011248:1:0</t>
  </si>
  <si>
    <t>13:0041:000848</t>
  </si>
  <si>
    <t>13:0013:000769</t>
  </si>
  <si>
    <t>13:0013:000769:0001:0001:00</t>
  </si>
  <si>
    <t>MP011250:1:0</t>
  </si>
  <si>
    <t>13:0041:000849</t>
  </si>
  <si>
    <t>13:0013:000770</t>
  </si>
  <si>
    <t>13:0013:000770:0001:0001:00</t>
  </si>
  <si>
    <t>MP011251:1:0</t>
  </si>
  <si>
    <t>13:0041:000850</t>
  </si>
  <si>
    <t>13:0013:000771</t>
  </si>
  <si>
    <t>13:0013:000771:0001:0001:00</t>
  </si>
  <si>
    <t>MP011252:1:0</t>
  </si>
  <si>
    <t>13:0041:000851</t>
  </si>
  <si>
    <t>13:0013:000772</t>
  </si>
  <si>
    <t>13:0013:000772:0001:0001:00</t>
  </si>
  <si>
    <t>MP011253:1:0</t>
  </si>
  <si>
    <t>13:0041:000852</t>
  </si>
  <si>
    <t>13:0013:000773</t>
  </si>
  <si>
    <t>13:0013:000773:0001:0001:00</t>
  </si>
  <si>
    <t>MP011254:1:0</t>
  </si>
  <si>
    <t>13:0041:000853</t>
  </si>
  <si>
    <t>13:0013:000774</t>
  </si>
  <si>
    <t>13:0013:000774:0001:0001:00</t>
  </si>
  <si>
    <t>MP011255:1:0</t>
  </si>
  <si>
    <t>13:0041:000854</t>
  </si>
  <si>
    <t>13:0013:000775</t>
  </si>
  <si>
    <t>13:0013:000775:0001:0001:00</t>
  </si>
  <si>
    <t>MP011256:1:0</t>
  </si>
  <si>
    <t>13:0041:000855</t>
  </si>
  <si>
    <t>13:0013:000776</t>
  </si>
  <si>
    <t>13:0013:000776:0001:0001:00</t>
  </si>
  <si>
    <t>MP011257:1:0</t>
  </si>
  <si>
    <t>13:0041:000856</t>
  </si>
  <si>
    <t>13:0013:000777</t>
  </si>
  <si>
    <t>13:0013:000777:0001:0001:00</t>
  </si>
  <si>
    <t>MP011258:1:0</t>
  </si>
  <si>
    <t>13:0041:000857</t>
  </si>
  <si>
    <t>13:0013:000778</t>
  </si>
  <si>
    <t>13:0013:000778:0001:0001:00</t>
  </si>
  <si>
    <t>MP011259:1:0</t>
  </si>
  <si>
    <t>13:0041:000858</t>
  </si>
  <si>
    <t>13:0013:000779</t>
  </si>
  <si>
    <t>13:0013:000779:0001:0001:00</t>
  </si>
  <si>
    <t>MP011260:1:0</t>
  </si>
  <si>
    <t>13:0041:000859</t>
  </si>
  <si>
    <t>13:0013:000780</t>
  </si>
  <si>
    <t>13:0013:000780:0001:0001:00</t>
  </si>
  <si>
    <t>MP011261:1:0</t>
  </si>
  <si>
    <t>13:0041:000860</t>
  </si>
  <si>
    <t>13:0013:000781</t>
  </si>
  <si>
    <t>13:0013:000781:0001:0001:00</t>
  </si>
  <si>
    <t>MP011262:1:0</t>
  </si>
  <si>
    <t>13:0041:000861</t>
  </si>
  <si>
    <t>13:0013:000782</t>
  </si>
  <si>
    <t>13:0013:000782:0001:0001:00</t>
  </si>
  <si>
    <t>MP011263:1:0</t>
  </si>
  <si>
    <t>13:0041:000862</t>
  </si>
  <si>
    <t>13:0013:000783</t>
  </si>
  <si>
    <t>13:0013:000783:0001:0001:00</t>
  </si>
  <si>
    <t>MP011264:1:0</t>
  </si>
  <si>
    <t>13:0041:000863</t>
  </si>
  <si>
    <t>13:0013:000784</t>
  </si>
  <si>
    <t>13:0013:000784:0001:0001:00</t>
  </si>
  <si>
    <t>MP011265:1:0</t>
  </si>
  <si>
    <t>13:0041:000864</t>
  </si>
  <si>
    <t>13:0013:000785</t>
  </si>
  <si>
    <t>13:0013:000785:0001:0001:00</t>
  </si>
  <si>
    <t>MP011266:1:0</t>
  </si>
  <si>
    <t>13:0041:000865</t>
  </si>
  <si>
    <t>13:0013:000786</t>
  </si>
  <si>
    <t>13:0013:000786:0001:0001:00</t>
  </si>
  <si>
    <t>MP011267:1:0</t>
  </si>
  <si>
    <t>13:0041:000866</t>
  </si>
  <si>
    <t>13:0013:000787</t>
  </si>
  <si>
    <t>13:0013:000787:0001:0001:00</t>
  </si>
  <si>
    <t>MP011268:1:0</t>
  </si>
  <si>
    <t>13:0041:000867</t>
  </si>
  <si>
    <t>13:0013:000788</t>
  </si>
  <si>
    <t>13:0013:000788:0001:0001:00</t>
  </si>
  <si>
    <t>MP011269:1:0</t>
  </si>
  <si>
    <t>13:0041:000868</t>
  </si>
  <si>
    <t>13:0013:000789</t>
  </si>
  <si>
    <t>13:0013:000789:0001:0001:00</t>
  </si>
  <si>
    <t>MP011270:1:0</t>
  </si>
  <si>
    <t>13:0041:000869</t>
  </si>
  <si>
    <t>13:0013:000790</t>
  </si>
  <si>
    <t>13:0013:000790:0001:0001:00</t>
  </si>
  <si>
    <t>MP011271:1:0</t>
  </si>
  <si>
    <t>13:0041:000870</t>
  </si>
  <si>
    <t>13:0013:000791</t>
  </si>
  <si>
    <t>13:0013:000791:0001:0001:00</t>
  </si>
  <si>
    <t>MP011272:1:0</t>
  </si>
  <si>
    <t>13:0041:000871</t>
  </si>
  <si>
    <t>13:0013:000792</t>
  </si>
  <si>
    <t>13:0013:000792:0001:0001:00</t>
  </si>
  <si>
    <t>MP011273:1:0</t>
  </si>
  <si>
    <t>13:0041:000872</t>
  </si>
  <si>
    <t>13:0013:000793</t>
  </si>
  <si>
    <t>13:0013:000793:0001:0001:00</t>
  </si>
  <si>
    <t>MP011274:1:0</t>
  </si>
  <si>
    <t>13:0041:000873</t>
  </si>
  <si>
    <t>13:0013:000794</t>
  </si>
  <si>
    <t>13:0013:000794:0001:0001:00</t>
  </si>
  <si>
    <t>MP011275:1:0</t>
  </si>
  <si>
    <t>13:0041:000874</t>
  </si>
  <si>
    <t>13:0013:000795</t>
  </si>
  <si>
    <t>13:0013:000795:0001:0001:00</t>
  </si>
  <si>
    <t>MP011276:1:1</t>
  </si>
  <si>
    <t>13:0041:000875</t>
  </si>
  <si>
    <t>13:0013:000796</t>
  </si>
  <si>
    <t>13:0013:000796:0001:0001:01</t>
  </si>
  <si>
    <t>MP011276:1:2</t>
  </si>
  <si>
    <t>13:0041:000876</t>
  </si>
  <si>
    <t>13:0013:000796:0001:0001:02</t>
  </si>
  <si>
    <t>MP011277:1:0</t>
  </si>
  <si>
    <t>13:0041:000877</t>
  </si>
  <si>
    <t>13:0013:000797</t>
  </si>
  <si>
    <t>13:0013:000797:0001:0001:00</t>
  </si>
  <si>
    <t>MP011278:1:0</t>
  </si>
  <si>
    <t>13:0041:000878</t>
  </si>
  <si>
    <t>13:0013:000798</t>
  </si>
  <si>
    <t>13:0013:000798:0001:0001:00</t>
  </si>
  <si>
    <t>MP011279:1:0</t>
  </si>
  <si>
    <t>13:0041:000879</t>
  </si>
  <si>
    <t>13:0013:000799</t>
  </si>
  <si>
    <t>13:0013:000799:0001:0001:00</t>
  </si>
  <si>
    <t>MP011280:1:0</t>
  </si>
  <si>
    <t>13:0041:000880</t>
  </si>
  <si>
    <t>13:0013:000800</t>
  </si>
  <si>
    <t>13:0013:000800:0001:0001:00</t>
  </si>
  <si>
    <t>MP011281:1:0</t>
  </si>
  <si>
    <t>13:0041:000881</t>
  </si>
  <si>
    <t>13:0013:000801</t>
  </si>
  <si>
    <t>13:0013:000801:0001:0001:00</t>
  </si>
  <si>
    <t>MP011282:1:0</t>
  </si>
  <si>
    <t>13:0041:000882</t>
  </si>
  <si>
    <t>13:0013:000802</t>
  </si>
  <si>
    <t>13:0013:000802:0001:0001:00</t>
  </si>
  <si>
    <t>MP011283:1:0</t>
  </si>
  <si>
    <t>13:0041:000883</t>
  </si>
  <si>
    <t>13:0013:000803</t>
  </si>
  <si>
    <t>13:0013:000803:0001:0001:00</t>
  </si>
  <si>
    <t>MP011284:1:0</t>
  </si>
  <si>
    <t>13:0041:000884</t>
  </si>
  <si>
    <t>13:0013:000804</t>
  </si>
  <si>
    <t>13:0013:000804:0001:0001:00</t>
  </si>
  <si>
    <t>MP011284:2:0</t>
  </si>
  <si>
    <t>13:0041:000885</t>
  </si>
  <si>
    <t>13:0013:000804:0002:0001:00</t>
  </si>
  <si>
    <t>MP011285:1:0</t>
  </si>
  <si>
    <t>13:0041:000886</t>
  </si>
  <si>
    <t>13:0013:000805</t>
  </si>
  <si>
    <t>13:0013:000805:0001:0001:00</t>
  </si>
  <si>
    <t>MP011286:1:0</t>
  </si>
  <si>
    <t>13:0041:000887</t>
  </si>
  <si>
    <t>13:0013:000806</t>
  </si>
  <si>
    <t>13:0013:000806:0001:0001:00</t>
  </si>
  <si>
    <t>MP011287:1:0</t>
  </si>
  <si>
    <t>13:0041:000888</t>
  </si>
  <si>
    <t>13:0013:000807</t>
  </si>
  <si>
    <t>13:0013:000807:0001:0001:00</t>
  </si>
  <si>
    <t>MP011288:1:0</t>
  </si>
  <si>
    <t>13:0041:000889</t>
  </si>
  <si>
    <t>13:0013:000808</t>
  </si>
  <si>
    <t>13:0013:000808:0001:0001:00</t>
  </si>
  <si>
    <t>MP011289:1:0</t>
  </si>
  <si>
    <t>13:0041:000890</t>
  </si>
  <si>
    <t>13:0013:000809</t>
  </si>
  <si>
    <t>13:0013:000809:0001:0001:00</t>
  </si>
  <si>
    <t>MP011290:1:0</t>
  </si>
  <si>
    <t>13:0041:000891</t>
  </si>
  <si>
    <t>13:0013:000810</t>
  </si>
  <si>
    <t>13:0013:000810:0001:0001:00</t>
  </si>
  <si>
    <t>MP011291:1:0</t>
  </si>
  <si>
    <t>13:0041:000892</t>
  </si>
  <si>
    <t>13:0013:000811</t>
  </si>
  <si>
    <t>13:0013:000811:0001:0001:00</t>
  </si>
  <si>
    <t>MP011292:1:1</t>
  </si>
  <si>
    <t>13:0041:000893</t>
  </si>
  <si>
    <t>13:0013:000812</t>
  </si>
  <si>
    <t>13:0013:000812:0001:0001:01</t>
  </si>
  <si>
    <t>MP011292:1:2</t>
  </si>
  <si>
    <t>13:0041:000894</t>
  </si>
  <si>
    <t>13:0013:000812:0001:0001:02</t>
  </si>
  <si>
    <t>MP011293:1:0</t>
  </si>
  <si>
    <t>13:0041:000895</t>
  </si>
  <si>
    <t>13:0013:000813</t>
  </si>
  <si>
    <t>13:0013:000813:0001:0001:00</t>
  </si>
  <si>
    <t>MP011294:1:0</t>
  </si>
  <si>
    <t>13:0041:000896</t>
  </si>
  <si>
    <t>13:0013:000814</t>
  </si>
  <si>
    <t>13:0013:000814:0001:0001:00</t>
  </si>
  <si>
    <t>MP011295:1:0</t>
  </si>
  <si>
    <t>13:0041:000897</t>
  </si>
  <si>
    <t>13:0013:000815</t>
  </si>
  <si>
    <t>13:0013:000815:0001:0001:00</t>
  </si>
  <si>
    <t>MP011296:1:0</t>
  </si>
  <si>
    <t>13:0041:000898</t>
  </si>
  <si>
    <t>13:0013:000816</t>
  </si>
  <si>
    <t>13:0013:000816:0001:0001:00</t>
  </si>
  <si>
    <t>MP011297:1:0</t>
  </si>
  <si>
    <t>13:0041:000899</t>
  </si>
  <si>
    <t>13:0013:000817</t>
  </si>
  <si>
    <t>13:0013:000817:0001:0001:00</t>
  </si>
  <si>
    <t>MP011298:1:0</t>
  </si>
  <si>
    <t>13:0041:000900</t>
  </si>
  <si>
    <t>13:0013:000818</t>
  </si>
  <si>
    <t>13:0013:000818:0001:0001:00</t>
  </si>
  <si>
    <t>MP011299:1:0</t>
  </si>
  <si>
    <t>13:0041:000901</t>
  </si>
  <si>
    <t>13:0013:000819</t>
  </si>
  <si>
    <t>13:0013:000819:0001:0001:00</t>
  </si>
  <si>
    <t>MP011501:1:0</t>
  </si>
  <si>
    <t>13:0041:000902</t>
  </si>
  <si>
    <t>13:0013:000820</t>
  </si>
  <si>
    <t>13:0013:000820:0001:0001:00</t>
  </si>
  <si>
    <t>MP011502:1:0</t>
  </si>
  <si>
    <t>13:0041:000903</t>
  </si>
  <si>
    <t>13:0013:000821</t>
  </si>
  <si>
    <t>13:0013:000821:0001:0001:00</t>
  </si>
  <si>
    <t>MP011502:2:0</t>
  </si>
  <si>
    <t>13:0041:000904</t>
  </si>
  <si>
    <t>13:0013:000821:0002:0001:00</t>
  </si>
  <si>
    <t>MP011503:1:0</t>
  </si>
  <si>
    <t>13:0041:000905</t>
  </si>
  <si>
    <t>13:0013:000822</t>
  </si>
  <si>
    <t>13:0013:000822:0001:0001:00</t>
  </si>
  <si>
    <t>MP011504:1:0</t>
  </si>
  <si>
    <t>13:0041:000906</t>
  </si>
  <si>
    <t>13:0013:000823</t>
  </si>
  <si>
    <t>13:0013:000823:0001:0001:00</t>
  </si>
  <si>
    <t>MP011505:1:0</t>
  </si>
  <si>
    <t>13:0041:000907</t>
  </si>
  <si>
    <t>13:0013:000824</t>
  </si>
  <si>
    <t>13:0013:000824:0001:0001:00</t>
  </si>
  <si>
    <t>MP011505:2:0</t>
  </si>
  <si>
    <t>13:0041:000908</t>
  </si>
  <si>
    <t>13:0013:000824:0002:0001:00</t>
  </si>
  <si>
    <t>MP011506:1:0</t>
  </si>
  <si>
    <t>13:0041:000909</t>
  </si>
  <si>
    <t>13:0013:000825</t>
  </si>
  <si>
    <t>13:0013:000825:0001:0001:00</t>
  </si>
  <si>
    <t>MP011507:1:0</t>
  </si>
  <si>
    <t>13:0041:000910</t>
  </si>
  <si>
    <t>13:0013:000826</t>
  </si>
  <si>
    <t>13:0013:000826:0001:0001:00</t>
  </si>
  <si>
    <t>MP011508:1:0</t>
  </si>
  <si>
    <t>13:0041:000911</t>
  </si>
  <si>
    <t>13:0013:000827</t>
  </si>
  <si>
    <t>13:0013:000827:0001:0001:00</t>
  </si>
  <si>
    <t>MP011509:1:0</t>
  </si>
  <si>
    <t>13:0041:000912</t>
  </si>
  <si>
    <t>13:0013:000828</t>
  </si>
  <si>
    <t>13:0013:000828:0001:0001:00</t>
  </si>
  <si>
    <t>MP011510:1:0</t>
  </si>
  <si>
    <t>13:0041:000913</t>
  </si>
  <si>
    <t>13:0013:000829</t>
  </si>
  <si>
    <t>13:0013:000829:0001:0001:00</t>
  </si>
  <si>
    <t>MP011511:1:0</t>
  </si>
  <si>
    <t>13:0041:000914</t>
  </si>
  <si>
    <t>13:0013:000830</t>
  </si>
  <si>
    <t>13:0013:000830:0001:0001:00</t>
  </si>
  <si>
    <t>MP011512:1:0</t>
  </si>
  <si>
    <t>13:0041:000915</t>
  </si>
  <si>
    <t>13:0013:000831</t>
  </si>
  <si>
    <t>13:0013:000831:0001:0001:00</t>
  </si>
  <si>
    <t>MP011513:1:0</t>
  </si>
  <si>
    <t>13:0041:000916</t>
  </si>
  <si>
    <t>13:0013:000832</t>
  </si>
  <si>
    <t>13:0013:000832:0001:0001:00</t>
  </si>
  <si>
    <t>MP011514:1:0</t>
  </si>
  <si>
    <t>13:0041:000917</t>
  </si>
  <si>
    <t>13:0013:000833</t>
  </si>
  <si>
    <t>13:0013:000833:0001:0001:00</t>
  </si>
  <si>
    <t>MP011515:1:0</t>
  </si>
  <si>
    <t>13:0041:000918</t>
  </si>
  <si>
    <t>13:0013:000834</t>
  </si>
  <si>
    <t>13:0013:000834:0001:0001:00</t>
  </si>
  <si>
    <t>MP011516:1:0</t>
  </si>
  <si>
    <t>13:0041:000919</t>
  </si>
  <si>
    <t>13:0013:000835</t>
  </si>
  <si>
    <t>13:0013:000835:0001:0001:00</t>
  </si>
  <si>
    <t>MP011517:1:0</t>
  </si>
  <si>
    <t>13:0041:000920</t>
  </si>
  <si>
    <t>13:0013:000836</t>
  </si>
  <si>
    <t>13:0013:000836:0001:0001:00</t>
  </si>
  <si>
    <t>MP011518:1:0</t>
  </si>
  <si>
    <t>13:0041:000921</t>
  </si>
  <si>
    <t>13:0013:000837</t>
  </si>
  <si>
    <t>13:0013:000837:0001:0001:00</t>
  </si>
  <si>
    <t>MP011519:1:0</t>
  </si>
  <si>
    <t>13:0041:000922</t>
  </si>
  <si>
    <t>13:0013:000838</t>
  </si>
  <si>
    <t>13:0013:000838:0001:0001:00</t>
  </si>
  <si>
    <t>MP011520:1:0</t>
  </si>
  <si>
    <t>13:0041:000923</t>
  </si>
  <si>
    <t>13:0013:000839</t>
  </si>
  <si>
    <t>13:0013:000839:0001:0001:00</t>
  </si>
  <si>
    <t>MP011521:1:0</t>
  </si>
  <si>
    <t>13:0041:000924</t>
  </si>
  <si>
    <t>13:0013:000840</t>
  </si>
  <si>
    <t>13:0013:000840:0001:0001:00</t>
  </si>
  <si>
    <t>MP011522:1:0</t>
  </si>
  <si>
    <t>13:0041:000925</t>
  </si>
  <si>
    <t>13:0013:000841</t>
  </si>
  <si>
    <t>13:0013:000841:0001:0001:00</t>
  </si>
  <si>
    <t>MP011523:1:0</t>
  </si>
  <si>
    <t>13:0041:000926</t>
  </si>
  <si>
    <t>13:0013:000842</t>
  </si>
  <si>
    <t>13:0013:000842:0001:0001:00</t>
  </si>
  <si>
    <t>MP011524:1:0</t>
  </si>
  <si>
    <t>13:0041:000927</t>
  </si>
  <si>
    <t>13:0013:000843</t>
  </si>
  <si>
    <t>13:0013:000843:0001:0001:00</t>
  </si>
  <si>
    <t>MP011524:2:0</t>
  </si>
  <si>
    <t>13:0041:000928</t>
  </si>
  <si>
    <t>13:0013:000843:0002:0001:00</t>
  </si>
  <si>
    <t>MP011525:1:0</t>
  </si>
  <si>
    <t>13:0041:000929</t>
  </si>
  <si>
    <t>13:0013:000844</t>
  </si>
  <si>
    <t>13:0013:000844:0001:0001:00</t>
  </si>
  <si>
    <t>MP011526:1:0</t>
  </si>
  <si>
    <t>13:0041:000930</t>
  </si>
  <si>
    <t>13:0013:000845</t>
  </si>
  <si>
    <t>13:0013:000845:0001:0001:00</t>
  </si>
  <si>
    <t>MP011527:1:0</t>
  </si>
  <si>
    <t>13:0041:000931</t>
  </si>
  <si>
    <t>13:0013:000846</t>
  </si>
  <si>
    <t>13:0013:000846:0001:0001:00</t>
  </si>
  <si>
    <t>MP011528:1:0</t>
  </si>
  <si>
    <t>13:0041:000932</t>
  </si>
  <si>
    <t>13:0013:000847</t>
  </si>
  <si>
    <t>13:0013:000847:0001:0001:00</t>
  </si>
  <si>
    <t>MP011529:1:0</t>
  </si>
  <si>
    <t>13:0041:000933</t>
  </si>
  <si>
    <t>13:0013:000848</t>
  </si>
  <si>
    <t>13:0013:000848:0001:0001:00</t>
  </si>
  <si>
    <t>MP011530:1:0</t>
  </si>
  <si>
    <t>13:0041:000934</t>
  </si>
  <si>
    <t>13:0013:000849</t>
  </si>
  <si>
    <t>13:0013:000849:0001:0001:00</t>
  </si>
  <si>
    <t>MP011531:1:0</t>
  </si>
  <si>
    <t>13:0041:000935</t>
  </si>
  <si>
    <t>13:0013:000850</t>
  </si>
  <si>
    <t>13:0013:000850:0001:0001:00</t>
  </si>
  <si>
    <t>MP011532:1:0</t>
  </si>
  <si>
    <t>13:0041:000936</t>
  </si>
  <si>
    <t>13:0013:000851</t>
  </si>
  <si>
    <t>13:0013:000851:0001:0001:00</t>
  </si>
  <si>
    <t>MP011533:1:0</t>
  </si>
  <si>
    <t>13:0041:000937</t>
  </si>
  <si>
    <t>13:0013:000852</t>
  </si>
  <si>
    <t>13:0013:000852:0001:0001:00</t>
  </si>
  <si>
    <t>MP011534:1:0</t>
  </si>
  <si>
    <t>13:0041:000938</t>
  </si>
  <si>
    <t>13:0013:000853</t>
  </si>
  <si>
    <t>13:0013:000853:0001:0001:00</t>
  </si>
  <si>
    <t>MP011535:1:0</t>
  </si>
  <si>
    <t>13:0041:000939</t>
  </si>
  <si>
    <t>13:0013:000854</t>
  </si>
  <si>
    <t>13:0013:000854:0001:0001:00</t>
  </si>
  <si>
    <t>MP011536:1:0</t>
  </si>
  <si>
    <t>13:0041:000940</t>
  </si>
  <si>
    <t>13:0013:000855</t>
  </si>
  <si>
    <t>13:0013:000855:0001:0001:00</t>
  </si>
  <si>
    <t>MP011537:1:0</t>
  </si>
  <si>
    <t>13:0041:000941</t>
  </si>
  <si>
    <t>13:0013:000856</t>
  </si>
  <si>
    <t>13:0013:000856:0001:0001:00</t>
  </si>
  <si>
    <t>MP011537:2:0</t>
  </si>
  <si>
    <t>13:0041:000942</t>
  </si>
  <si>
    <t>13:0013:000856:0002:0001:00</t>
  </si>
  <si>
    <t>MP011538:1:0</t>
  </si>
  <si>
    <t>13:0041:000943</t>
  </si>
  <si>
    <t>13:0013:000857</t>
  </si>
  <si>
    <t>13:0013:000857:0001:0001:00</t>
  </si>
  <si>
    <t>MP011539:1:0</t>
  </si>
  <si>
    <t>13:0041:000944</t>
  </si>
  <si>
    <t>13:0013:000858</t>
  </si>
  <si>
    <t>13:0013:000858:0001:0001:00</t>
  </si>
  <si>
    <t>MP011540:1:0</t>
  </si>
  <si>
    <t>13:0041:000945</t>
  </si>
  <si>
    <t>13:0013:000859</t>
  </si>
  <si>
    <t>13:0013:000859:0001:0001:00</t>
  </si>
  <si>
    <t>MP011541:1:0</t>
  </si>
  <si>
    <t>13:0041:000946</t>
  </si>
  <si>
    <t>13:0013:000860</t>
  </si>
  <si>
    <t>13:0013:000860:0001:0001:00</t>
  </si>
  <si>
    <t>MP011542:1:0</t>
  </si>
  <si>
    <t>13:0041:000947</t>
  </si>
  <si>
    <t>13:0013:000861</t>
  </si>
  <si>
    <t>13:0013:000861:0001:0001:00</t>
  </si>
  <si>
    <t>MP011543:1:0</t>
  </si>
  <si>
    <t>13:0041:000948</t>
  </si>
  <si>
    <t>13:0013:000862</t>
  </si>
  <si>
    <t>13:0013:000862:0001:0001:00</t>
  </si>
  <si>
    <t>MP011544:1:0</t>
  </si>
  <si>
    <t>13:0041:000949</t>
  </si>
  <si>
    <t>13:0013:000863</t>
  </si>
  <si>
    <t>13:0013:000863:0001:0001:00</t>
  </si>
  <si>
    <t>MP011545:1:0</t>
  </si>
  <si>
    <t>13:0041:000950</t>
  </si>
  <si>
    <t>13:0013:000864</t>
  </si>
  <si>
    <t>13:0013:000864:0001:0001:00</t>
  </si>
  <si>
    <t>MP011546:1:0</t>
  </si>
  <si>
    <t>13:0041:000951</t>
  </si>
  <si>
    <t>13:0013:000865</t>
  </si>
  <si>
    <t>13:0013:000865:0001:0001:00</t>
  </si>
  <si>
    <t>MP011547:1:0</t>
  </si>
  <si>
    <t>13:0041:000952</t>
  </si>
  <si>
    <t>13:0013:000866</t>
  </si>
  <si>
    <t>13:0013:000866:0001:0001:00</t>
  </si>
  <si>
    <t>MP011548:1:0</t>
  </si>
  <si>
    <t>13:0041:000953</t>
  </si>
  <si>
    <t>13:0013:000867</t>
  </si>
  <si>
    <t>13:0013:000867:0001:0001:00</t>
  </si>
  <si>
    <t>MP011549:1:0</t>
  </si>
  <si>
    <t>13:0041:000954</t>
  </si>
  <si>
    <t>13:0013:000868</t>
  </si>
  <si>
    <t>13:0013:000868:0001:0001:00</t>
  </si>
  <si>
    <t>MP011550:1:0</t>
  </si>
  <si>
    <t>13:0041:000955</t>
  </si>
  <si>
    <t>13:0013:000869</t>
  </si>
  <si>
    <t>13:0013:000869:0001:0001:00</t>
  </si>
  <si>
    <t>MP011551:1:0</t>
  </si>
  <si>
    <t>13:0041:000956</t>
  </si>
  <si>
    <t>13:0013:000870</t>
  </si>
  <si>
    <t>13:0013:000870:0001:0001:00</t>
  </si>
  <si>
    <t>MP011552:1:0</t>
  </si>
  <si>
    <t>13:0041:000957</t>
  </si>
  <si>
    <t>13:0013:000871</t>
  </si>
  <si>
    <t>13:0013:000871:0001:0001:00</t>
  </si>
  <si>
    <t>MP011553:1:0</t>
  </si>
  <si>
    <t>13:0041:000958</t>
  </si>
  <si>
    <t>13:0013:000872</t>
  </si>
  <si>
    <t>13:0013:000872:0001:0001:00</t>
  </si>
  <si>
    <t>MP011554:1:0</t>
  </si>
  <si>
    <t>13:0041:000959</t>
  </si>
  <si>
    <t>13:0013:000873</t>
  </si>
  <si>
    <t>13:0013:000873:0001:0001:00</t>
  </si>
  <si>
    <t>MP011555:1:0</t>
  </si>
  <si>
    <t>13:0041:000960</t>
  </si>
  <si>
    <t>13:0013:000874</t>
  </si>
  <si>
    <t>13:0013:000874:0001:0001:00</t>
  </si>
  <si>
    <t>MP011556:1:0</t>
  </si>
  <si>
    <t>13:0041:000961</t>
  </si>
  <si>
    <t>13:0013:000875</t>
  </si>
  <si>
    <t>13:0013:000875:0001:0001:00</t>
  </si>
  <si>
    <t>MP011557:1:0</t>
  </si>
  <si>
    <t>13:0041:000962</t>
  </si>
  <si>
    <t>13:0013:000876</t>
  </si>
  <si>
    <t>13:0013:000876:0001:0001:00</t>
  </si>
  <si>
    <t>MP011558:1:0</t>
  </si>
  <si>
    <t>13:0041:000963</t>
  </si>
  <si>
    <t>13:0013:000877</t>
  </si>
  <si>
    <t>13:0013:000877:0001:0001:00</t>
  </si>
  <si>
    <t>MP011559:1:0</t>
  </si>
  <si>
    <t>13:0041:000964</t>
  </si>
  <si>
    <t>13:0013:000878</t>
  </si>
  <si>
    <t>13:0013:000878:0001:0001:00</t>
  </si>
  <si>
    <t>MP011560:1:0</t>
  </si>
  <si>
    <t>13:0041:000965</t>
  </si>
  <si>
    <t>13:0013:000879</t>
  </si>
  <si>
    <t>13:0013:000879:0001:0001:00</t>
  </si>
  <si>
    <t>MP011561:1:0</t>
  </si>
  <si>
    <t>13:0041:000966</t>
  </si>
  <si>
    <t>13:0013:000880</t>
  </si>
  <si>
    <t>13:0013:000880:0001:0001:00</t>
  </si>
  <si>
    <t>MP011562:1:0</t>
  </si>
  <si>
    <t>13:0041:000967</t>
  </si>
  <si>
    <t>13:0013:000881</t>
  </si>
  <si>
    <t>13:0013:000881:0001:0001:00</t>
  </si>
  <si>
    <t>MP011563:1:0</t>
  </si>
  <si>
    <t>13:0041:000968</t>
  </si>
  <si>
    <t>13:0013:000882</t>
  </si>
  <si>
    <t>13:0013:000882:0001:0001:00</t>
  </si>
  <si>
    <t>MP011564:1:0</t>
  </si>
  <si>
    <t>13:0041:000969</t>
  </si>
  <si>
    <t>13:0013:000883</t>
  </si>
  <si>
    <t>13:0013:000883:0001:0001:00</t>
  </si>
  <si>
    <t>MP011565:1:0</t>
  </si>
  <si>
    <t>13:0041:000970</t>
  </si>
  <si>
    <t>13:0013:000884</t>
  </si>
  <si>
    <t>13:0013:000884:0001:0001:00</t>
  </si>
  <si>
    <t>MP011566:1:0</t>
  </si>
  <si>
    <t>13:0041:000971</t>
  </si>
  <si>
    <t>13:0013:000885</t>
  </si>
  <si>
    <t>13:0013:000885:0001:0001:00</t>
  </si>
  <si>
    <t>MP011567:1:0</t>
  </si>
  <si>
    <t>13:0041:000972</t>
  </si>
  <si>
    <t>13:0013:000886</t>
  </si>
  <si>
    <t>13:0013:000886:0001:0001:00</t>
  </si>
  <si>
    <t>MP011568:1:0</t>
  </si>
  <si>
    <t>13:0041:000973</t>
  </si>
  <si>
    <t>13:0013:000887</t>
  </si>
  <si>
    <t>13:0013:000887:0001:0001:00</t>
  </si>
  <si>
    <t>MP011569:1:0</t>
  </si>
  <si>
    <t>13:0041:000974</t>
  </si>
  <si>
    <t>13:0013:000888</t>
  </si>
  <si>
    <t>13:0013:000888:0001:0001:00</t>
  </si>
  <si>
    <t>MP011570:1:0</t>
  </si>
  <si>
    <t>13:0041:000975</t>
  </si>
  <si>
    <t>13:0013:000889</t>
  </si>
  <si>
    <t>13:0013:000889:0001:0001:00</t>
  </si>
  <si>
    <t>MP011571:1:0</t>
  </si>
  <si>
    <t>13:0041:000976</t>
  </si>
  <si>
    <t>13:0013:000890</t>
  </si>
  <si>
    <t>13:0013:000890:0001:0001:00</t>
  </si>
  <si>
    <t>MP011572:1:0</t>
  </si>
  <si>
    <t>13:0041:000977</t>
  </si>
  <si>
    <t>13:0013:000891</t>
  </si>
  <si>
    <t>13:0013:000891:0001:0001:00</t>
  </si>
  <si>
    <t>MP011573:1:0</t>
  </si>
  <si>
    <t>13:0041:000978</t>
  </si>
  <si>
    <t>13:0013:000892</t>
  </si>
  <si>
    <t>13:0013:000892:0001:0001:00</t>
  </si>
  <si>
    <t>MP011574:1:0</t>
  </si>
  <si>
    <t>13:0041:000979</t>
  </si>
  <si>
    <t>13:0013:000893</t>
  </si>
  <si>
    <t>13:0013:000893:0001:0001:00</t>
  </si>
  <si>
    <t>MP011575:1:0</t>
  </si>
  <si>
    <t>13:0041:000980</t>
  </si>
  <si>
    <t>13:0013:000894</t>
  </si>
  <si>
    <t>13:0013:000894:0001:0001:00</t>
  </si>
  <si>
    <t>MP021601:1:0</t>
  </si>
  <si>
    <t>13:0041:000981</t>
  </si>
  <si>
    <t>13:0013:000895</t>
  </si>
  <si>
    <t>13:0013:000895:0001:0001:00</t>
  </si>
  <si>
    <t>MP021602:1:0</t>
  </si>
  <si>
    <t>13:0041:000982</t>
  </si>
  <si>
    <t>13:0013:000896</t>
  </si>
  <si>
    <t>13:0013:000896:0001:0001:00</t>
  </si>
  <si>
    <t>MP021603:1:0</t>
  </si>
  <si>
    <t>13:0041:000983</t>
  </si>
  <si>
    <t>13:0013:000897</t>
  </si>
  <si>
    <t>13:0013:000897:0001:0001:00</t>
  </si>
  <si>
    <t>MP021604:1:0</t>
  </si>
  <si>
    <t>13:0041:000984</t>
  </si>
  <si>
    <t>13:0013:000898</t>
  </si>
  <si>
    <t>13:0013:000898:0001:0001:00</t>
  </si>
  <si>
    <t>MP021605:1:0</t>
  </si>
  <si>
    <t>13:0041:000985</t>
  </si>
  <si>
    <t>13:0013:000899</t>
  </si>
  <si>
    <t>13:0013:000899:0001:0001:00</t>
  </si>
  <si>
    <t>MP021605:2:0</t>
  </si>
  <si>
    <t>13:0041:000986</t>
  </si>
  <si>
    <t>13:0013:000899:0002:0001:00</t>
  </si>
  <si>
    <t>MP021606:1:0</t>
  </si>
  <si>
    <t>13:0041:000987</t>
  </si>
  <si>
    <t>13:0013:000900</t>
  </si>
  <si>
    <t>13:0013:000900:0001:0001:00</t>
  </si>
  <si>
    <t>MP021607:1:0</t>
  </si>
  <si>
    <t>13:0041:000988</t>
  </si>
  <si>
    <t>13:0013:000901</t>
  </si>
  <si>
    <t>13:0013:000901:0001:0001:00</t>
  </si>
  <si>
    <t>MP021608:1:0</t>
  </si>
  <si>
    <t>13:0041:000989</t>
  </si>
  <si>
    <t>13:0013:000902</t>
  </si>
  <si>
    <t>13:0013:000902:0001:0001:00</t>
  </si>
  <si>
    <t>MP021609:1:0</t>
  </si>
  <si>
    <t>13:0041:000990</t>
  </si>
  <si>
    <t>13:0013:000903</t>
  </si>
  <si>
    <t>13:0013:000903:0001:0001:00</t>
  </si>
  <si>
    <t>MP021610:1:0</t>
  </si>
  <si>
    <t>13:0041:000991</t>
  </si>
  <si>
    <t>13:0013:000904</t>
  </si>
  <si>
    <t>13:0013:000904:0001:0001:00</t>
  </si>
  <si>
    <t>MP021611:1:0</t>
  </si>
  <si>
    <t>13:0041:000992</t>
  </si>
  <si>
    <t>13:0013:000905</t>
  </si>
  <si>
    <t>13:0013:000905:0001:0001:00</t>
  </si>
  <si>
    <t>MP021612:1:0</t>
  </si>
  <si>
    <t>13:0041:000993</t>
  </si>
  <si>
    <t>13:0013:000906</t>
  </si>
  <si>
    <t>13:0013:000906:0001:0001:00</t>
  </si>
  <si>
    <t>MP021613:1:0</t>
  </si>
  <si>
    <t>13:0041:000994</t>
  </si>
  <si>
    <t>13:0013:000907</t>
  </si>
  <si>
    <t>13:0013:000907:0001:0001:00</t>
  </si>
  <si>
    <t>MP021614:1:0</t>
  </si>
  <si>
    <t>13:0041:000995</t>
  </si>
  <si>
    <t>13:0013:000908</t>
  </si>
  <si>
    <t>13:0013:000908:0001:0001:00</t>
  </si>
  <si>
    <t>MP021615:1:0</t>
  </si>
  <si>
    <t>13:0041:000996</t>
  </si>
  <si>
    <t>13:0013:000909</t>
  </si>
  <si>
    <t>13:0013:000909:0001:0001:00</t>
  </si>
  <si>
    <t>MP021616:1:0</t>
  </si>
  <si>
    <t>13:0041:000997</t>
  </si>
  <si>
    <t>13:0013:000910</t>
  </si>
  <si>
    <t>13:0013:000910:0001:0001:00</t>
  </si>
  <si>
    <t>MP021617:1:0</t>
  </si>
  <si>
    <t>13:0041:000998</t>
  </si>
  <si>
    <t>13:0013:000911</t>
  </si>
  <si>
    <t>13:0013:000911:0001:0001:00</t>
  </si>
  <si>
    <t>MP021618:1:0</t>
  </si>
  <si>
    <t>13:0041:000999</t>
  </si>
  <si>
    <t>13:0013:000912</t>
  </si>
  <si>
    <t>13:0013:000912:0001:0001:00</t>
  </si>
  <si>
    <t>MP021619:1:0</t>
  </si>
  <si>
    <t>13:0041:001000</t>
  </si>
  <si>
    <t>13:0013:000913</t>
  </si>
  <si>
    <t>13:0013:000913:0001:0001:00</t>
  </si>
  <si>
    <t>MP021620:1:0</t>
  </si>
  <si>
    <t>13:0041:001001</t>
  </si>
  <si>
    <t>13:0013:000914</t>
  </si>
  <si>
    <t>13:0013:000914:0001:0001:00</t>
  </si>
  <si>
    <t>MP021621:1:0</t>
  </si>
  <si>
    <t>13:0041:001002</t>
  </si>
  <si>
    <t>13:0013:000915</t>
  </si>
  <si>
    <t>13:0013:000915:0001:0001:00</t>
  </si>
  <si>
    <t>MP021621:2:0</t>
  </si>
  <si>
    <t>13:0041:001003</t>
  </si>
  <si>
    <t>13:0013:000915:0002:0001:00</t>
  </si>
  <si>
    <t>MP021622:1:0</t>
  </si>
  <si>
    <t>13:0041:001004</t>
  </si>
  <si>
    <t>13:0013:000916</t>
  </si>
  <si>
    <t>13:0013:000916:0001:0001:00</t>
  </si>
  <si>
    <t>MP021623:1:0</t>
  </si>
  <si>
    <t>13:0041:001005</t>
  </si>
  <si>
    <t>13:0013:000917</t>
  </si>
  <si>
    <t>13:0013:000917:0001:0001:00</t>
  </si>
  <si>
    <t>MP021624:1:0</t>
  </si>
  <si>
    <t>13:0041:001006</t>
  </si>
  <si>
    <t>13:0013:000918</t>
  </si>
  <si>
    <t>13:0013:000918:0001:0001:00</t>
  </si>
  <si>
    <t>MP021625:1:0</t>
  </si>
  <si>
    <t>13:0041:001007</t>
  </si>
  <si>
    <t>13:0013:000919</t>
  </si>
  <si>
    <t>13:0013:000919:0001:0001:00</t>
  </si>
  <si>
    <t>MP021626:1:0</t>
  </si>
  <si>
    <t>13:0041:001008</t>
  </si>
  <si>
    <t>13:0013:000920</t>
  </si>
  <si>
    <t>13:0013:000920:0001:0001:00</t>
  </si>
  <si>
    <t>MP021627:1:0</t>
  </si>
  <si>
    <t>13:0041:001009</t>
  </si>
  <si>
    <t>13:0013:000921</t>
  </si>
  <si>
    <t>13:0013:000921:0001:0001:00</t>
  </si>
  <si>
    <t>MP021628:1:0</t>
  </si>
  <si>
    <t>13:0041:001010</t>
  </si>
  <si>
    <t>13:0013:000922</t>
  </si>
  <si>
    <t>13:0013:000922:0001:0001:00</t>
  </si>
  <si>
    <t>MP021629:1:0</t>
  </si>
  <si>
    <t>13:0041:001011</t>
  </si>
  <si>
    <t>13:0013:000923</t>
  </si>
  <si>
    <t>13:0013:000923:0001:0001:00</t>
  </si>
  <si>
    <t>MP021630:1:0</t>
  </si>
  <si>
    <t>13:0041:001012</t>
  </si>
  <si>
    <t>13:0013:000924</t>
  </si>
  <si>
    <t>13:0013:000924:0001:0001:00</t>
  </si>
  <si>
    <t>MP021631:1:0</t>
  </si>
  <si>
    <t>13:0041:001013</t>
  </si>
  <si>
    <t>13:0013:000925</t>
  </si>
  <si>
    <t>13:0013:000925:0001:0001:00</t>
  </si>
  <si>
    <t>MP021632:1:0</t>
  </si>
  <si>
    <t>13:0041:001014</t>
  </si>
  <si>
    <t>13:0013:000926</t>
  </si>
  <si>
    <t>13:0013:000926:0001:0001:00</t>
  </si>
  <si>
    <t>MP021633:1:0</t>
  </si>
  <si>
    <t>13:0041:001015</t>
  </si>
  <si>
    <t>13:0013:000927</t>
  </si>
  <si>
    <t>13:0013:000927:0001:0001:00</t>
  </si>
  <si>
    <t>MP021634:1:0</t>
  </si>
  <si>
    <t>13:0041:001016</t>
  </si>
  <si>
    <t>13:0013:000928</t>
  </si>
  <si>
    <t>13:0013:000928:0001:0001:00</t>
  </si>
  <si>
    <t>MP021635:1:0</t>
  </si>
  <si>
    <t>13:0041:001017</t>
  </si>
  <si>
    <t>13:0013:000929</t>
  </si>
  <si>
    <t>13:0013:000929:0001:0001:00</t>
  </si>
  <si>
    <t>MP021636:1:0</t>
  </si>
  <si>
    <t>13:0041:001018</t>
  </si>
  <si>
    <t>13:0013:000930</t>
  </si>
  <si>
    <t>13:0013:000930:0001:0001:00</t>
  </si>
  <si>
    <t>MP021636:2:0</t>
  </si>
  <si>
    <t>13:0041:001019</t>
  </si>
  <si>
    <t>13:0013:000930:0002:0001:00</t>
  </si>
  <si>
    <t>MP021637:1:0</t>
  </si>
  <si>
    <t>13:0041:001020</t>
  </si>
  <si>
    <t>13:0013:000931</t>
  </si>
  <si>
    <t>13:0013:000931:0001:0001:00</t>
  </si>
  <si>
    <t>MP021638:1:1</t>
  </si>
  <si>
    <t>13:0041:001021</t>
  </si>
  <si>
    <t>13:0013:000932</t>
  </si>
  <si>
    <t>13:0013:000932:0001:0001:01</t>
  </si>
  <si>
    <t>MP021638:1:2</t>
  </si>
  <si>
    <t>13:0041:001022</t>
  </si>
  <si>
    <t>13:0013:000932:0001:0001:02</t>
  </si>
  <si>
    <t>MP021639:1:0</t>
  </si>
  <si>
    <t>13:0041:001023</t>
  </si>
  <si>
    <t>13:0013:000933</t>
  </si>
  <si>
    <t>13:0013:000933:0001:0001:00</t>
  </si>
  <si>
    <t>MP021640:1:0</t>
  </si>
  <si>
    <t>13:0041:001024</t>
  </si>
  <si>
    <t>13:0013:000934</t>
  </si>
  <si>
    <t>13:0013:000934:0001:0001:00</t>
  </si>
  <si>
    <t>MP021641:1:0</t>
  </si>
  <si>
    <t>13:0041:001025</t>
  </si>
  <si>
    <t>13:0013:000935</t>
  </si>
  <si>
    <t>13:0013:000935:0001:0001:00</t>
  </si>
  <si>
    <t>MP021642:1:0</t>
  </si>
  <si>
    <t>13:0041:001026</t>
  </si>
  <si>
    <t>13:0013:000936</t>
  </si>
  <si>
    <t>13:0013:000936:0001:0001:00</t>
  </si>
  <si>
    <t>MP021643:1:0</t>
  </si>
  <si>
    <t>13:0041:001027</t>
  </si>
  <si>
    <t>13:0013:000937</t>
  </si>
  <si>
    <t>13:0013:000937:0001:0001:00</t>
  </si>
  <si>
    <t>MP021644:1:0</t>
  </si>
  <si>
    <t>13:0041:001028</t>
  </si>
  <si>
    <t>13:0013:000938</t>
  </si>
  <si>
    <t>13:0013:000938:0001:0001:00</t>
  </si>
  <si>
    <t>MP021645:1:0</t>
  </si>
  <si>
    <t>13:0041:001029</t>
  </si>
  <si>
    <t>13:0013:000939</t>
  </si>
  <si>
    <t>13:0013:000939:0001:0001:00</t>
  </si>
  <si>
    <t>MP021646:1:0</t>
  </si>
  <si>
    <t>13:0041:001030</t>
  </si>
  <si>
    <t>13:0013:000940</t>
  </si>
  <si>
    <t>13:0013:000940:0001:0001:00</t>
  </si>
  <si>
    <t>MP021646:2:0</t>
  </si>
  <si>
    <t>13:0041:001031</t>
  </si>
  <si>
    <t>13:0013:000940:0002:0001:00</t>
  </si>
  <si>
    <t>MP021647:1:0</t>
  </si>
  <si>
    <t>13:0041:001032</t>
  </si>
  <si>
    <t>13:0013:000941</t>
  </si>
  <si>
    <t>13:0013:000941:0001:0001:00</t>
  </si>
  <si>
    <t>MP021648:1:0</t>
  </si>
  <si>
    <t>13:0041:001033</t>
  </si>
  <si>
    <t>13:0013:000942</t>
  </si>
  <si>
    <t>13:0013:000942:0001:0001:00</t>
  </si>
  <si>
    <t>MP021649:1:0</t>
  </si>
  <si>
    <t>13:0041:001034</t>
  </si>
  <si>
    <t>13:0013:000943</t>
  </si>
  <si>
    <t>13:0013:000943:0001:0001:00</t>
  </si>
  <si>
    <t>MP021650:1:0</t>
  </si>
  <si>
    <t>13:0041:001035</t>
  </si>
  <si>
    <t>13:0013:000944</t>
  </si>
  <si>
    <t>13:0013:000944:0001:0001:00</t>
  </si>
  <si>
    <t>MP021651:1:0</t>
  </si>
  <si>
    <t>13:0041:001036</t>
  </si>
  <si>
    <t>13:0013:000945</t>
  </si>
  <si>
    <t>13:0013:000945:0001:0001:00</t>
  </si>
  <si>
    <t>MP021652:1:0</t>
  </si>
  <si>
    <t>13:0041:001037</t>
  </si>
  <si>
    <t>13:0013:000946</t>
  </si>
  <si>
    <t>13:0013:000946:0001:0001:00</t>
  </si>
  <si>
    <t>MP021653:1:0</t>
  </si>
  <si>
    <t>13:0041:001038</t>
  </si>
  <si>
    <t>13:0013:000947</t>
  </si>
  <si>
    <t>13:0013:000947:0001:0001:00</t>
  </si>
  <si>
    <t>MP021654:1:0</t>
  </si>
  <si>
    <t>13:0041:001039</t>
  </si>
  <si>
    <t>13:0013:000948</t>
  </si>
  <si>
    <t>13:0013:000948:0001:0001:00</t>
  </si>
  <si>
    <t>MP021655:1:0</t>
  </si>
  <si>
    <t>13:0041:001040</t>
  </si>
  <si>
    <t>13:0013:000949</t>
  </si>
  <si>
    <t>13:0013:000949:0001:0001:00</t>
  </si>
  <si>
    <t>MP021656:1:0</t>
  </si>
  <si>
    <t>13:0041:001041</t>
  </si>
  <si>
    <t>13:0013:000950</t>
  </si>
  <si>
    <t>13:0013:000950:0001:0001:00</t>
  </si>
  <si>
    <t>MP021657:1:0</t>
  </si>
  <si>
    <t>13:0041:001042</t>
  </si>
  <si>
    <t>13:0013:000951</t>
  </si>
  <si>
    <t>13:0013:000951:0001:0001:00</t>
  </si>
  <si>
    <t>MP021658:1:0</t>
  </si>
  <si>
    <t>13:0041:001043</t>
  </si>
  <si>
    <t>13:0013:000952</t>
  </si>
  <si>
    <t>13:0013:000952:0001:0001:00</t>
  </si>
  <si>
    <t>MP021659:1:0</t>
  </si>
  <si>
    <t>13:0041:001044</t>
  </si>
  <si>
    <t>13:0013:000953</t>
  </si>
  <si>
    <t>13:0013:000953:0001:0001:00</t>
  </si>
  <si>
    <t>MP021660:1:0</t>
  </si>
  <si>
    <t>13:0041:001045</t>
  </si>
  <si>
    <t>13:0013:000954</t>
  </si>
  <si>
    <t>13:0013:000954:0001:0001:00</t>
  </si>
  <si>
    <t>MP021661:1:0</t>
  </si>
  <si>
    <t>13:0041:001046</t>
  </si>
  <si>
    <t>13:0013:000955</t>
  </si>
  <si>
    <t>13:0013:000955:0001:0001:00</t>
  </si>
  <si>
    <t>MP021662:1:0</t>
  </si>
  <si>
    <t>13:0041:001047</t>
  </si>
  <si>
    <t>13:0013:000956</t>
  </si>
  <si>
    <t>13:0013:000956:0001:0001:00</t>
  </si>
  <si>
    <t>MP021663:1:0</t>
  </si>
  <si>
    <t>13:0041:001048</t>
  </si>
  <si>
    <t>13:0013:000957</t>
  </si>
  <si>
    <t>13:0013:000957:0001:0001:00</t>
  </si>
  <si>
    <t>MP021664:1:0</t>
  </si>
  <si>
    <t>13:0041:001049</t>
  </si>
  <si>
    <t>13:0013:000958</t>
  </si>
  <si>
    <t>13:0013:000958:0001:0001:00</t>
  </si>
  <si>
    <t>MP021665:1:1</t>
  </si>
  <si>
    <t>13:0041:001050</t>
  </si>
  <si>
    <t>13:0013:000959</t>
  </si>
  <si>
    <t>13:0013:000959:0001:0001:01</t>
  </si>
  <si>
    <t>MP021665:1:2</t>
  </si>
  <si>
    <t>13:0041:001051</t>
  </si>
  <si>
    <t>13:0013:000959:0001:0001:02</t>
  </si>
  <si>
    <t>MP021666:1:0</t>
  </si>
  <si>
    <t>13:0041:001052</t>
  </si>
  <si>
    <t>13:0013:000960</t>
  </si>
  <si>
    <t>13:0013:000960:0001:0001:00</t>
  </si>
  <si>
    <t>MP021667:1:0</t>
  </si>
  <si>
    <t>13:0041:001053</t>
  </si>
  <si>
    <t>13:0013:000961</t>
  </si>
  <si>
    <t>13:0013:000961:0001:0001:00</t>
  </si>
  <si>
    <t>MP021668:1:0</t>
  </si>
  <si>
    <t>13:0041:001054</t>
  </si>
  <si>
    <t>13:0013:000962</t>
  </si>
  <si>
    <t>13:0013:000962:0001:0001:00</t>
  </si>
  <si>
    <t>MP021669:1:0</t>
  </si>
  <si>
    <t>13:0041:001055</t>
  </si>
  <si>
    <t>13:0013:000963</t>
  </si>
  <si>
    <t>13:0013:000963:0001:0001:00</t>
  </si>
  <si>
    <t>MP021670:1:0</t>
  </si>
  <si>
    <t>13:0041:001056</t>
  </si>
  <si>
    <t>13:0013:000964</t>
  </si>
  <si>
    <t>13:0013:000964:0001:0001:00</t>
  </si>
  <si>
    <t>MP021671:1:0</t>
  </si>
  <si>
    <t>13:0041:001057</t>
  </si>
  <si>
    <t>13:0013:000965</t>
  </si>
  <si>
    <t>13:0013:000965:0001:0001:00</t>
  </si>
  <si>
    <t>MP021672:1:0</t>
  </si>
  <si>
    <t>13:0041:001058</t>
  </si>
  <si>
    <t>13:0013:000966</t>
  </si>
  <si>
    <t>13:0013:000966:0001:0001:00</t>
  </si>
  <si>
    <t>MP021673:1:0</t>
  </si>
  <si>
    <t>13:0041:001059</t>
  </si>
  <si>
    <t>13:0013:000967</t>
  </si>
  <si>
    <t>13:0013:000967:0001:0001:00</t>
  </si>
  <si>
    <t>MP021674:1:0</t>
  </si>
  <si>
    <t>13:0041:001060</t>
  </si>
  <si>
    <t>13:0013:000968</t>
  </si>
  <si>
    <t>13:0013:000968:0001:0001:00</t>
  </si>
  <si>
    <t>MP021675:1:0</t>
  </si>
  <si>
    <t>13:0041:001061</t>
  </si>
  <si>
    <t>13:0013:000969</t>
  </si>
  <si>
    <t>13:0013:000969:0001:0001:00</t>
  </si>
  <si>
    <t>MP021676:1:0</t>
  </si>
  <si>
    <t>13:0041:001062</t>
  </si>
  <si>
    <t>13:0013:000970</t>
  </si>
  <si>
    <t>13:0013:000970:0001:0001:00</t>
  </si>
  <si>
    <t>MP021677:1:0</t>
  </si>
  <si>
    <t>13:0041:001063</t>
  </si>
  <si>
    <t>13:0013:000971</t>
  </si>
  <si>
    <t>13:0013:000971:0001:0001:00</t>
  </si>
  <si>
    <t>MP021678:1:0</t>
  </si>
  <si>
    <t>13:0041:001064</t>
  </si>
  <si>
    <t>13:0013:000972</t>
  </si>
  <si>
    <t>13:0013:000972:0001:0001:00</t>
  </si>
  <si>
    <t>MP021679:1:0</t>
  </si>
  <si>
    <t>13:0041:001065</t>
  </si>
  <si>
    <t>13:0013:000973</t>
  </si>
  <si>
    <t>13:0013:000973:0001:0001:00</t>
  </si>
  <si>
    <t>MP021680:1:0</t>
  </si>
  <si>
    <t>13:0041:001066</t>
  </si>
  <si>
    <t>13:0013:000974</t>
  </si>
  <si>
    <t>13:0013:000974:0001:0001:00</t>
  </si>
  <si>
    <t>MP021681:1:0</t>
  </si>
  <si>
    <t>13:0041:001067</t>
  </si>
  <si>
    <t>13:0013:000975</t>
  </si>
  <si>
    <t>13:0013:000975:0001:0001:00</t>
  </si>
  <si>
    <t>MP021682:1:0</t>
  </si>
  <si>
    <t>13:0041:001068</t>
  </si>
  <si>
    <t>13:0013:000976</t>
  </si>
  <si>
    <t>13:0013:000976:0001:0001:00</t>
  </si>
  <si>
    <t>MP021683:1:0</t>
  </si>
  <si>
    <t>13:0041:001069</t>
  </si>
  <si>
    <t>13:0013:000977</t>
  </si>
  <si>
    <t>13:0013:000977:0001:0001:00</t>
  </si>
  <si>
    <t>MP021684:1:1</t>
  </si>
  <si>
    <t>13:0041:001070</t>
  </si>
  <si>
    <t>13:0013:000978</t>
  </si>
  <si>
    <t>13:0013:000978:0001:0001:01</t>
  </si>
  <si>
    <t>MP021684:2:0</t>
  </si>
  <si>
    <t>13:0041:001071</t>
  </si>
  <si>
    <t>13:0013:000978:0002:0001:00</t>
  </si>
  <si>
    <t>MP021684:1:2</t>
  </si>
  <si>
    <t>13:0041:001072</t>
  </si>
  <si>
    <t>13:0013:000978:0001:0001:02</t>
  </si>
  <si>
    <t>MP021685:1:0</t>
  </si>
  <si>
    <t>13:0041:001073</t>
  </si>
  <si>
    <t>13:0013:000979</t>
  </si>
  <si>
    <t>13:0013:000979:0001:0001:00</t>
  </si>
  <si>
    <t>MP021686:1:0</t>
  </si>
  <si>
    <t>13:0041:001074</t>
  </si>
  <si>
    <t>13:0013:000980</t>
  </si>
  <si>
    <t>13:0013:000980:0001:0001:00</t>
  </si>
  <si>
    <t>MP021687:1:0</t>
  </si>
  <si>
    <t>13:0041:001075</t>
  </si>
  <si>
    <t>13:0013:000981</t>
  </si>
  <si>
    <t>13:0013:000981:0001:0001:00</t>
  </si>
  <si>
    <t>MP021688:1:0</t>
  </si>
  <si>
    <t>13:0041:001076</t>
  </si>
  <si>
    <t>13:0013:000982</t>
  </si>
  <si>
    <t>13:0013:000982:0001:0001:00</t>
  </si>
  <si>
    <t>MP021689:1:0</t>
  </si>
  <si>
    <t>13:0041:001077</t>
  </si>
  <si>
    <t>13:0013:000983</t>
  </si>
  <si>
    <t>13:0013:000983:0001:0001:00</t>
  </si>
  <si>
    <t>MP021690:1:0</t>
  </si>
  <si>
    <t>13:0041:001078</t>
  </si>
  <si>
    <t>13:0013:000984</t>
  </si>
  <si>
    <t>13:0013:000984:0001:0001:00</t>
  </si>
  <si>
    <t>MP021691:1:0</t>
  </si>
  <si>
    <t>13:0041:001079</t>
  </si>
  <si>
    <t>13:0013:000985</t>
  </si>
  <si>
    <t>13:0013:000985:0001:0001:00</t>
  </si>
  <si>
    <t>MP021692:1:0</t>
  </si>
  <si>
    <t>13:0041:001080</t>
  </si>
  <si>
    <t>13:0013:000986</t>
  </si>
  <si>
    <t>13:0013:000986:0001:0001:00</t>
  </si>
  <si>
    <t>MP021693:1:0</t>
  </si>
  <si>
    <t>13:0041:001081</t>
  </si>
  <si>
    <t>13:0013:000987</t>
  </si>
  <si>
    <t>13:0013:000987:0001:0001:00</t>
  </si>
  <si>
    <t>MP021694:1:0</t>
  </si>
  <si>
    <t>13:0041:001082</t>
  </si>
  <si>
    <t>13:0013:000988</t>
  </si>
  <si>
    <t>13:0013:000988:0001:0001:00</t>
  </si>
  <si>
    <t>MP021695:1:0</t>
  </si>
  <si>
    <t>13:0041:001083</t>
  </si>
  <si>
    <t>13:0013:000989</t>
  </si>
  <si>
    <t>13:0013:000989:0001:0001:00</t>
  </si>
  <si>
    <t>MP021696:1:0</t>
  </si>
  <si>
    <t>13:0041:001084</t>
  </si>
  <si>
    <t>13:0013:000990</t>
  </si>
  <si>
    <t>13:0013:000990:0001:0001:00</t>
  </si>
  <si>
    <t>MP021697:1:0</t>
  </si>
  <si>
    <t>13:0041:001085</t>
  </si>
  <si>
    <t>13:0013:000991</t>
  </si>
  <si>
    <t>13:0013:000991:0001:0001:00</t>
  </si>
  <si>
    <t>MP021698:1:1</t>
  </si>
  <si>
    <t>13:0041:001086</t>
  </si>
  <si>
    <t>13:0013:000992</t>
  </si>
  <si>
    <t>13:0013:000992:0001:0001:01</t>
  </si>
  <si>
    <t>MP021698:1:2</t>
  </si>
  <si>
    <t>13:0041:001087</t>
  </si>
  <si>
    <t>13:0013:000992:0001:0001:02</t>
  </si>
  <si>
    <t>MP021699:1:0</t>
  </si>
  <si>
    <t>13:0041:001088</t>
  </si>
  <si>
    <t>13:0013:000993</t>
  </si>
  <si>
    <t>13:0013:000993:0001:0001:00</t>
  </si>
  <si>
    <t>MP021699:2:0</t>
  </si>
  <si>
    <t>13:0041:001089</t>
  </si>
  <si>
    <t>13:0013:000993:0002:0001:00</t>
  </si>
  <si>
    <t>MP021700:1:0</t>
  </si>
  <si>
    <t>13:0041:001090</t>
  </si>
  <si>
    <t>13:0013:000994</t>
  </si>
  <si>
    <t>13:0013:000994:0001:0001:00</t>
  </si>
  <si>
    <t>MP021701:1:0</t>
  </si>
  <si>
    <t>13:0041:001091</t>
  </si>
  <si>
    <t>13:0013:000995</t>
  </si>
  <si>
    <t>13:0013:000995:0001:0001:00</t>
  </si>
  <si>
    <t>MP021702:1:0</t>
  </si>
  <si>
    <t>13:0041:001092</t>
  </si>
  <si>
    <t>13:0013:000996</t>
  </si>
  <si>
    <t>13:0013:000996:0001:0001:00</t>
  </si>
  <si>
    <t>MP021703:1:0</t>
  </si>
  <si>
    <t>13:0041:001093</t>
  </si>
  <si>
    <t>13:0013:000997</t>
  </si>
  <si>
    <t>13:0013:000997:0001:0001:00</t>
  </si>
  <si>
    <t>MP021704:1:0</t>
  </si>
  <si>
    <t>13:0041:001094</t>
  </si>
  <si>
    <t>13:0013:000998</t>
  </si>
  <si>
    <t>13:0013:000998:0001:0001:00</t>
  </si>
  <si>
    <t>MP021705:1:0</t>
  </si>
  <si>
    <t>13:0041:001095</t>
  </si>
  <si>
    <t>13:0013:000999</t>
  </si>
  <si>
    <t>13:0013:000999:0001:0001:00</t>
  </si>
  <si>
    <t>MP021706:1:0</t>
  </si>
  <si>
    <t>13:0041:001096</t>
  </si>
  <si>
    <t>13:0013:001000</t>
  </si>
  <si>
    <t>13:0013:001000:0001:0001:00</t>
  </si>
  <si>
    <t>MP021707:1:0</t>
  </si>
  <si>
    <t>13:0041:001097</t>
  </si>
  <si>
    <t>13:0013:001001</t>
  </si>
  <si>
    <t>13:0013:001001:0001:0001:00</t>
  </si>
  <si>
    <t>MP021708:1:0</t>
  </si>
  <si>
    <t>13:0041:001098</t>
  </si>
  <si>
    <t>13:0013:001002</t>
  </si>
  <si>
    <t>13:0013:001002:0001:0001:00</t>
  </si>
  <si>
    <t>MP021708:2:0</t>
  </si>
  <si>
    <t>13:0041:001099</t>
  </si>
  <si>
    <t>13:0013:001002:0002:0001:00</t>
  </si>
  <si>
    <t>MP021709:1:0</t>
  </si>
  <si>
    <t>13:0041:001100</t>
  </si>
  <si>
    <t>13:0013:001003</t>
  </si>
  <si>
    <t>13:0013:001003:0001:0001:00</t>
  </si>
  <si>
    <t>MP021710:1:0</t>
  </si>
  <si>
    <t>13:0041:001101</t>
  </si>
  <si>
    <t>13:0013:001004</t>
  </si>
  <si>
    <t>13:0013:001004:0001:0001:00</t>
  </si>
  <si>
    <t>MP021711:1:0</t>
  </si>
  <si>
    <t>13:0041:001102</t>
  </si>
  <si>
    <t>13:0013:001005</t>
  </si>
  <si>
    <t>13:0013:001005:0001:0001:00</t>
  </si>
  <si>
    <t>MP021712:1:0</t>
  </si>
  <si>
    <t>13:0041:001103</t>
  </si>
  <si>
    <t>13:0013:001006</t>
  </si>
  <si>
    <t>13:0013:001006:0001:0001:00</t>
  </si>
  <si>
    <t>MP021713:1:0</t>
  </si>
  <si>
    <t>13:0041:001104</t>
  </si>
  <si>
    <t>13:0013:001007</t>
  </si>
  <si>
    <t>13:0013:001007:0001:0001:00</t>
  </si>
  <si>
    <t>MP021714:1:0</t>
  </si>
  <si>
    <t>13:0041:001105</t>
  </si>
  <si>
    <t>13:0013:001008</t>
  </si>
  <si>
    <t>13:0013:001008:0001:0001:00</t>
  </si>
  <si>
    <t>MP021715:1:0</t>
  </si>
  <si>
    <t>13:0041:001106</t>
  </si>
  <si>
    <t>13:0013:001009</t>
  </si>
  <si>
    <t>13:0013:001009:0001:0001:00</t>
  </si>
  <si>
    <t>MP021716:1:0</t>
  </si>
  <si>
    <t>13:0041:001107</t>
  </si>
  <si>
    <t>13:0013:001010</t>
  </si>
  <si>
    <t>13:0013:001010:0001:0001:00</t>
  </si>
  <si>
    <t>MP021717:1:0</t>
  </si>
  <si>
    <t>13:0041:001108</t>
  </si>
  <si>
    <t>13:0013:001011</t>
  </si>
  <si>
    <t>13:0013:001011:0001:0001:00</t>
  </si>
  <si>
    <t>MP021718:1:0</t>
  </si>
  <si>
    <t>13:0041:001109</t>
  </si>
  <si>
    <t>13:0013:001012</t>
  </si>
  <si>
    <t>13:0013:001012:0001:0001:00</t>
  </si>
  <si>
    <t>MP021719:1:0</t>
  </si>
  <si>
    <t>13:0041:001110</t>
  </si>
  <si>
    <t>13:0013:001013</t>
  </si>
  <si>
    <t>13:0013:001013:0001:0001:00</t>
  </si>
  <si>
    <t>MP021720:1:0</t>
  </si>
  <si>
    <t>13:0041:001111</t>
  </si>
  <si>
    <t>13:0013:001014</t>
  </si>
  <si>
    <t>13:0013:001014:0001:0001:00</t>
  </si>
  <si>
    <t>MP021721:1:0</t>
  </si>
  <si>
    <t>13:0041:001112</t>
  </si>
  <si>
    <t>13:0013:001015</t>
  </si>
  <si>
    <t>13:0013:001015:0001:0001:00</t>
  </si>
  <si>
    <t>MP021722:1:0</t>
  </si>
  <si>
    <t>13:0041:001113</t>
  </si>
  <si>
    <t>13:0013:001016</t>
  </si>
  <si>
    <t>13:0013:001016:0001:0001:00</t>
  </si>
  <si>
    <t>MP021723:1:0</t>
  </si>
  <si>
    <t>13:0041:001114</t>
  </si>
  <si>
    <t>13:0013:001017</t>
  </si>
  <si>
    <t>13:0013:001017:0001:0001:00</t>
  </si>
  <si>
    <t>MP021724:1:0</t>
  </si>
  <si>
    <t>13:0041:001115</t>
  </si>
  <si>
    <t>13:0013:001018</t>
  </si>
  <si>
    <t>13:0013:001018:0001:0001:00</t>
  </si>
  <si>
    <t>MP021725:1:0</t>
  </si>
  <si>
    <t>13:0041:001116</t>
  </si>
  <si>
    <t>13:0013:001019</t>
  </si>
  <si>
    <t>13:0013:001019:0001:0001:00</t>
  </si>
  <si>
    <t>MP021726:1:0</t>
  </si>
  <si>
    <t>13:0041:001117</t>
  </si>
  <si>
    <t>13:0013:001020</t>
  </si>
  <si>
    <t>13:0013:001020:0001:0001:00</t>
  </si>
  <si>
    <t>MP021727:1:0</t>
  </si>
  <si>
    <t>13:0041:001118</t>
  </si>
  <si>
    <t>13:0013:001021</t>
  </si>
  <si>
    <t>13:0013:001021:0001:0001:00</t>
  </si>
  <si>
    <t>MP021728:1:0</t>
  </si>
  <si>
    <t>13:0041:001119</t>
  </si>
  <si>
    <t>13:0013:001022</t>
  </si>
  <si>
    <t>13:0013:001022:0001:0001:00</t>
  </si>
  <si>
    <t>MP021729:1:0</t>
  </si>
  <si>
    <t>13:0041:001120</t>
  </si>
  <si>
    <t>13:0013:001023</t>
  </si>
  <si>
    <t>13:0013:001023:0001:0001:00</t>
  </si>
  <si>
    <t>MP021730:1:0</t>
  </si>
  <si>
    <t>13:0041:001121</t>
  </si>
  <si>
    <t>13:0013:001024</t>
  </si>
  <si>
    <t>13:0013:001024:0001:0001:00</t>
  </si>
  <si>
    <t>MP021731:1:0</t>
  </si>
  <si>
    <t>13:0041:001122</t>
  </si>
  <si>
    <t>13:0013:001025</t>
  </si>
  <si>
    <t>13:0013:001025:0001:0001:00</t>
  </si>
  <si>
    <t>MP021732:1:0</t>
  </si>
  <si>
    <t>13:0041:001123</t>
  </si>
  <si>
    <t>13:0013:001026</t>
  </si>
  <si>
    <t>13:0013:001026:0001:0001:00</t>
  </si>
  <si>
    <t>MP021733:1:0</t>
  </si>
  <si>
    <t>13:0041:001124</t>
  </si>
  <si>
    <t>13:0013:001027</t>
  </si>
  <si>
    <t>13:0013:001027:0001:0001:00</t>
  </si>
  <si>
    <t>MP021733:2:0</t>
  </si>
  <si>
    <t>13:0041:001125</t>
  </si>
  <si>
    <t>13:0013:001027:0002:0001:00</t>
  </si>
  <si>
    <t>MP021734:1:0</t>
  </si>
  <si>
    <t>13:0041:001126</t>
  </si>
  <si>
    <t>13:0013:001028</t>
  </si>
  <si>
    <t>13:0013:001028:0001:0001:00</t>
  </si>
  <si>
    <t>MP021735:1:0</t>
  </si>
  <si>
    <t>13:0041:001127</t>
  </si>
  <si>
    <t>13:0013:001029</t>
  </si>
  <si>
    <t>13:0013:001029:0001:0001:00</t>
  </si>
  <si>
    <t>MP021736:1:1</t>
  </si>
  <si>
    <t>13:0041:001128</t>
  </si>
  <si>
    <t>13:0013:001030</t>
  </si>
  <si>
    <t>13:0013:001030:0001:0001:01</t>
  </si>
  <si>
    <t>MP021736:1:2</t>
  </si>
  <si>
    <t>13:0041:001129</t>
  </si>
  <si>
    <t>13:0013:001030:0001:0001:02</t>
  </si>
  <si>
    <t>MP021737:1:0</t>
  </si>
  <si>
    <t>13:0041:001130</t>
  </si>
  <si>
    <t>13:0013:001031</t>
  </si>
  <si>
    <t>13:0013:001031:0001:0001:00</t>
  </si>
  <si>
    <t>MP021738:1:0</t>
  </si>
  <si>
    <t>13:0041:001131</t>
  </si>
  <si>
    <t>13:0013:001032</t>
  </si>
  <si>
    <t>13:0013:001032:0001:0001:00</t>
  </si>
  <si>
    <t>MP021739:1:0</t>
  </si>
  <si>
    <t>13:0041:001132</t>
  </si>
  <si>
    <t>13:0013:001033</t>
  </si>
  <si>
    <t>13:0013:001033:0001:0001:00</t>
  </si>
  <si>
    <t>MP021740:1:0</t>
  </si>
  <si>
    <t>13:0041:001133</t>
  </si>
  <si>
    <t>13:0013:001034</t>
  </si>
  <si>
    <t>13:0013:001034:0001:0001:00</t>
  </si>
  <si>
    <t>MP021741:1:0</t>
  </si>
  <si>
    <t>13:0041:001134</t>
  </si>
  <si>
    <t>13:0013:001035</t>
  </si>
  <si>
    <t>13:0013:001035:0001:0001:00</t>
  </si>
  <si>
    <t>MP021742:1:0</t>
  </si>
  <si>
    <t>13:0041:001135</t>
  </si>
  <si>
    <t>13:0013:001036</t>
  </si>
  <si>
    <t>13:0013:001036:0001:0001:00</t>
  </si>
  <si>
    <t>MP021743:1:0</t>
  </si>
  <si>
    <t>13:0041:001136</t>
  </si>
  <si>
    <t>13:0013:001037</t>
  </si>
  <si>
    <t>13:0013:001037:0001:0001:00</t>
  </si>
  <si>
    <t>MP021743:2:0</t>
  </si>
  <si>
    <t>13:0041:001137</t>
  </si>
  <si>
    <t>13:0013:001037:0002:0001:00</t>
  </si>
  <si>
    <t>MP021744:1:0</t>
  </si>
  <si>
    <t>13:0041:001138</t>
  </si>
  <si>
    <t>13:0013:001038</t>
  </si>
  <si>
    <t>13:0013:001038:0001:0001:00</t>
  </si>
  <si>
    <t>MP021745:1:0</t>
  </si>
  <si>
    <t>13:0041:001139</t>
  </si>
  <si>
    <t>13:0013:001039</t>
  </si>
  <si>
    <t>13:0013:001039:0001:0001:00</t>
  </si>
  <si>
    <t>MP021746:1:0</t>
  </si>
  <si>
    <t>13:0041:001140</t>
  </si>
  <si>
    <t>13:0013:001040</t>
  </si>
  <si>
    <t>13:0013:001040:0001:0001:00</t>
  </si>
  <si>
    <t>MP021747:1:0</t>
  </si>
  <si>
    <t>13:0041:001141</t>
  </si>
  <si>
    <t>13:0013:001041</t>
  </si>
  <si>
    <t>13:0013:001041:0001:0001:00</t>
  </si>
  <si>
    <t>MP021748:1:0</t>
  </si>
  <si>
    <t>13:0041:001142</t>
  </si>
  <si>
    <t>13:0013:001042</t>
  </si>
  <si>
    <t>13:0013:001042:0001:0001:00</t>
  </si>
  <si>
    <t>MP021749:1:0</t>
  </si>
  <si>
    <t>13:0041:001143</t>
  </si>
  <si>
    <t>13:0013:001043</t>
  </si>
  <si>
    <t>13:0013:001043:0001:0001:00</t>
  </si>
  <si>
    <t>MP021750:1:0</t>
  </si>
  <si>
    <t>13:0041:001144</t>
  </si>
  <si>
    <t>13:0013:001044</t>
  </si>
  <si>
    <t>13:0013:001044:0001:0001:00</t>
  </si>
  <si>
    <t>MP021751:1:0</t>
  </si>
  <si>
    <t>13:0041:001145</t>
  </si>
  <si>
    <t>13:0013:001045</t>
  </si>
  <si>
    <t>13:0013:001045:0001:0001:00</t>
  </si>
  <si>
    <t>MP021752:1:0</t>
  </si>
  <si>
    <t>13:0041:001146</t>
  </si>
  <si>
    <t>13:0013:001046</t>
  </si>
  <si>
    <t>13:0013:001046:0001:0001:00</t>
  </si>
  <si>
    <t>MP021753:1:0</t>
  </si>
  <si>
    <t>13:0041:001147</t>
  </si>
  <si>
    <t>13:0013:001047</t>
  </si>
  <si>
    <t>13:0013:001047:0001:0001:00</t>
  </si>
  <si>
    <t>MP021754:1:0</t>
  </si>
  <si>
    <t>13:0041:001148</t>
  </si>
  <si>
    <t>13:0013:001048</t>
  </si>
  <si>
    <t>13:0013:001048:0001:0001:00</t>
  </si>
  <si>
    <t>MP021755:1:0</t>
  </si>
  <si>
    <t>13:0041:001149</t>
  </si>
  <si>
    <t>13:0013:001049</t>
  </si>
  <si>
    <t>13:0013:001049:0001:0001:00</t>
  </si>
  <si>
    <t>MP021756:1:0</t>
  </si>
  <si>
    <t>13:0041:001150</t>
  </si>
  <si>
    <t>13:0013:001050</t>
  </si>
  <si>
    <t>13:0013:001050:0001:0001:00</t>
  </si>
  <si>
    <t>MP021757:1:0</t>
  </si>
  <si>
    <t>13:0041:001151</t>
  </si>
  <si>
    <t>13:0013:001051</t>
  </si>
  <si>
    <t>13:0013:001051:0001:0001:00</t>
  </si>
  <si>
    <t>MP021758:1:0</t>
  </si>
  <si>
    <t>13:0041:001152</t>
  </si>
  <si>
    <t>13:0013:001052</t>
  </si>
  <si>
    <t>13:0013:001052:0001:0001:00</t>
  </si>
  <si>
    <t>MP021759:1:0</t>
  </si>
  <si>
    <t>13:0041:001153</t>
  </si>
  <si>
    <t>13:0013:001053</t>
  </si>
  <si>
    <t>13:0013:001053:0001:0001:00</t>
  </si>
  <si>
    <t>MP021760:1:0</t>
  </si>
  <si>
    <t>13:0041:001154</t>
  </si>
  <si>
    <t>13:0013:001054</t>
  </si>
  <si>
    <t>13:0013:001054:0001:0001:00</t>
  </si>
  <si>
    <t>MP021761:1:0</t>
  </si>
  <si>
    <t>13:0041:001155</t>
  </si>
  <si>
    <t>13:0013:001055</t>
  </si>
  <si>
    <t>13:0013:001055:0001:0001:00</t>
  </si>
  <si>
    <t>MP021762:1:0</t>
  </si>
  <si>
    <t>13:0041:001156</t>
  </si>
  <si>
    <t>13:0013:001056</t>
  </si>
  <si>
    <t>13:0013:001056:0001:0001:00</t>
  </si>
  <si>
    <t>MP021762:2:0</t>
  </si>
  <si>
    <t>13:0041:001157</t>
  </si>
  <si>
    <t>13:0013:001056:0002:0001:00</t>
  </si>
  <si>
    <t>MP021763:1:0</t>
  </si>
  <si>
    <t>13:0041:001158</t>
  </si>
  <si>
    <t>13:0013:001057</t>
  </si>
  <si>
    <t>13:0013:001057:0001:0001:00</t>
  </si>
  <si>
    <t>MP021764:1:0</t>
  </si>
  <si>
    <t>13:0041:001159</t>
  </si>
  <si>
    <t>13:0013:001058</t>
  </si>
  <si>
    <t>13:0013:001058:0001:0001:00</t>
  </si>
  <si>
    <t>MP021765:1:0</t>
  </si>
  <si>
    <t>13:0041:001160</t>
  </si>
  <si>
    <t>13:0013:001059</t>
  </si>
  <si>
    <t>13:0013:001059:0001:0001:00</t>
  </si>
  <si>
    <t>MP021766:1:0</t>
  </si>
  <si>
    <t>13:0041:001161</t>
  </si>
  <si>
    <t>13:0013:001060</t>
  </si>
  <si>
    <t>13:0013:001060:0001:0001:00</t>
  </si>
  <si>
    <t>MP021767:1:0</t>
  </si>
  <si>
    <t>13:0041:001162</t>
  </si>
  <si>
    <t>13:0013:001061</t>
  </si>
  <si>
    <t>13:0013:001061:0001:0001:00</t>
  </si>
  <si>
    <t>MP021768:1:1</t>
  </si>
  <si>
    <t>13:0041:001163</t>
  </si>
  <si>
    <t>13:0013:001062</t>
  </si>
  <si>
    <t>13:0013:001062:0001:0001:01</t>
  </si>
  <si>
    <t>MP021768:1:2</t>
  </si>
  <si>
    <t>13:0041:001164</t>
  </si>
  <si>
    <t>13:0013:001062:0001:0001:02</t>
  </si>
  <si>
    <t>MP021769:1:0</t>
  </si>
  <si>
    <t>13:0041:001165</t>
  </si>
  <si>
    <t>13:0013:001063</t>
  </si>
  <si>
    <t>13:0013:001063:0001:0001:00</t>
  </si>
  <si>
    <t>MP021770:1:0</t>
  </si>
  <si>
    <t>13:0041:001166</t>
  </si>
  <si>
    <t>13:0013:001064</t>
  </si>
  <si>
    <t>13:0013:001064:0001:0001:00</t>
  </si>
  <si>
    <t>MP021771:1:0</t>
  </si>
  <si>
    <t>13:0041:001167</t>
  </si>
  <si>
    <t>13:0013:001065</t>
  </si>
  <si>
    <t>13:0013:001065:0001:0001:00</t>
  </si>
  <si>
    <t>MP021772:1:0</t>
  </si>
  <si>
    <t>13:0041:001168</t>
  </si>
  <si>
    <t>13:0013:001066</t>
  </si>
  <si>
    <t>13:0013:001066:0001:0001:00</t>
  </si>
  <si>
    <t>MP021773:1:0</t>
  </si>
  <si>
    <t>13:0041:001169</t>
  </si>
  <si>
    <t>13:0013:001067</t>
  </si>
  <si>
    <t>13:0013:001067:0001:0001:00</t>
  </si>
  <si>
    <t>MP021774:1:0</t>
  </si>
  <si>
    <t>13:0041:001170</t>
  </si>
  <si>
    <t>13:0013:001068</t>
  </si>
  <si>
    <t>13:0013:001068:0001:0001:00</t>
  </si>
  <si>
    <t>MP021775:1:0</t>
  </si>
  <si>
    <t>13:0041:001171</t>
  </si>
  <si>
    <t>13:0013:001069</t>
  </si>
  <si>
    <t>13:0013:001069:0001:0001:00</t>
  </si>
  <si>
    <t>MP021776:1:0</t>
  </si>
  <si>
    <t>13:0041:001172</t>
  </si>
  <si>
    <t>13:0013:001070</t>
  </si>
  <si>
    <t>13:0013:001070:0001:0001:00</t>
  </si>
  <si>
    <t>MP021777:1:0</t>
  </si>
  <si>
    <t>13:0041:001173</t>
  </si>
  <si>
    <t>13:0013:001071</t>
  </si>
  <si>
    <t>13:0013:001071:0001:0001:00</t>
  </si>
  <si>
    <t>MP021778:1:0</t>
  </si>
  <si>
    <t>13:0041:001174</t>
  </si>
  <si>
    <t>13:0013:001072</t>
  </si>
  <si>
    <t>13:0013:001072:0001:0001:00</t>
  </si>
  <si>
    <t>MP021779:1:0</t>
  </si>
  <si>
    <t>13:0041:001175</t>
  </si>
  <si>
    <t>13:0013:001073</t>
  </si>
  <si>
    <t>13:0013:001073:0001:0001:00</t>
  </si>
  <si>
    <t>MP021779:2:0</t>
  </si>
  <si>
    <t>13:0041:001176</t>
  </si>
  <si>
    <t>13:0013:001073:0002:0001:00</t>
  </si>
  <si>
    <t>MP021780:1:0</t>
  </si>
  <si>
    <t>13:0041:001177</t>
  </si>
  <si>
    <t>13:0013:001074</t>
  </si>
  <si>
    <t>13:0013:001074:0001:0001:00</t>
  </si>
  <si>
    <t>MP021781:1:0</t>
  </si>
  <si>
    <t>13:0041:001178</t>
  </si>
  <si>
    <t>13:0013:001075</t>
  </si>
  <si>
    <t>13:0013:001075:0001:0001:00</t>
  </si>
  <si>
    <t>MP021782:1:0</t>
  </si>
  <si>
    <t>13:0041:001179</t>
  </si>
  <si>
    <t>13:0013:001076</t>
  </si>
  <si>
    <t>13:0013:001076:0001:0001:00</t>
  </si>
  <si>
    <t>MP021783:1:0</t>
  </si>
  <si>
    <t>13:0041:001180</t>
  </si>
  <si>
    <t>13:0013:001077</t>
  </si>
  <si>
    <t>13:0013:001077:0001:0001:00</t>
  </si>
  <si>
    <t>MP021784:1:0</t>
  </si>
  <si>
    <t>13:0041:001181</t>
  </si>
  <si>
    <t>13:0013:001078</t>
  </si>
  <si>
    <t>13:0013:001078:0001:0001:00</t>
  </si>
  <si>
    <t>MP021785:1:0</t>
  </si>
  <si>
    <t>13:0041:001182</t>
  </si>
  <si>
    <t>13:0013:001079</t>
  </si>
  <si>
    <t>13:0013:001079:0001:0001:00</t>
  </si>
  <si>
    <t>MP021786:1:0</t>
  </si>
  <si>
    <t>13:0041:001183</t>
  </si>
  <si>
    <t>13:0013:001080</t>
  </si>
  <si>
    <t>13:0013:001080:0001:0001:00</t>
  </si>
  <si>
    <t>MP021787:1:0</t>
  </si>
  <si>
    <t>13:0041:001184</t>
  </si>
  <si>
    <t>13:0013:001081</t>
  </si>
  <si>
    <t>13:0013:001081:0001:0001:00</t>
  </si>
  <si>
    <t>MP021788:1:0</t>
  </si>
  <si>
    <t>13:0041:001185</t>
  </si>
  <si>
    <t>13:0013:001082</t>
  </si>
  <si>
    <t>13:0013:001082:0001:0001:00</t>
  </si>
  <si>
    <t>MP021789:1:1</t>
  </si>
  <si>
    <t>13:0041:001186</t>
  </si>
  <si>
    <t>13:0013:001083</t>
  </si>
  <si>
    <t>13:0013:001083:0001:0001:01</t>
  </si>
  <si>
    <t>MP021789:1:2</t>
  </si>
  <si>
    <t>13:0041:001187</t>
  </si>
  <si>
    <t>13:0013:001083:0001:0001:02</t>
  </si>
  <si>
    <t>MP021790:1:0</t>
  </si>
  <si>
    <t>13:0041:001188</t>
  </si>
  <si>
    <t>13:0013:001084</t>
  </si>
  <si>
    <t>13:0013:001084:0001:0001:00</t>
  </si>
  <si>
    <t>MP021791:1:0</t>
  </si>
  <si>
    <t>13:0041:001189</t>
  </si>
  <si>
    <t>13:0013:001085</t>
  </si>
  <si>
    <t>13:0013:001085:0001:0001:00</t>
  </si>
  <si>
    <t>MP021792:1:0</t>
  </si>
  <si>
    <t>13:0041:001190</t>
  </si>
  <si>
    <t>13:0013:001086</t>
  </si>
  <si>
    <t>13:0013:001086:0001:0001:00</t>
  </si>
  <si>
    <t>MP021792:2:0</t>
  </si>
  <si>
    <t>13:0041:001191</t>
  </si>
  <si>
    <t>13:0013:001086:0002:0001:00</t>
  </si>
  <si>
    <t>MP021793:1:0</t>
  </si>
  <si>
    <t>13:0041:001192</t>
  </si>
  <si>
    <t>13:0013:001087</t>
  </si>
  <si>
    <t>13:0013:001087:0001:0001:00</t>
  </si>
  <si>
    <t>MP021794:1:0</t>
  </si>
  <si>
    <t>13:0041:001193</t>
  </si>
  <si>
    <t>13:0013:001088</t>
  </si>
  <si>
    <t>13:0013:001088:0001:0001:00</t>
  </si>
  <si>
    <t>MP021795:1:0</t>
  </si>
  <si>
    <t>13:0041:001194</t>
  </si>
  <si>
    <t>13:0013:001089</t>
  </si>
  <si>
    <t>13:0013:001089:0001:0001:00</t>
  </si>
  <si>
    <t>MP021796:1:0</t>
  </si>
  <si>
    <t>13:0041:001195</t>
  </si>
  <si>
    <t>13:0013:001090</t>
  </si>
  <si>
    <t>13:0013:001090:0001:0001:00</t>
  </si>
  <si>
    <t>MP021797:1:0</t>
  </si>
  <si>
    <t>13:0041:001196</t>
  </si>
  <si>
    <t>13:0013:001091</t>
  </si>
  <si>
    <t>13:0013:001091:0001:0001:00</t>
  </si>
  <si>
    <t>MP021798:1:0</t>
  </si>
  <si>
    <t>13:0041:001197</t>
  </si>
  <si>
    <t>13:0013:001092</t>
  </si>
  <si>
    <t>13:0013:001092:0001:0001:00</t>
  </si>
  <si>
    <t>MP021799:1:0</t>
  </si>
  <si>
    <t>13:0041:001198</t>
  </si>
  <si>
    <t>13:0013:001093</t>
  </si>
  <si>
    <t>13:0013:001093:0001:0001:00</t>
  </si>
  <si>
    <t>MP021800:1:0</t>
  </si>
  <si>
    <t>13:0041:001199</t>
  </si>
  <si>
    <t>13:0013:001094</t>
  </si>
  <si>
    <t>13:0013:001094:0001:0001:00</t>
  </si>
  <si>
    <t>MP021801:1:0</t>
  </si>
  <si>
    <t>13:0041:001200</t>
  </si>
  <si>
    <t>13:0013:001095</t>
  </si>
  <si>
    <t>13:0013:001095:0001:0001:00</t>
  </si>
  <si>
    <t>MP021802:1:0</t>
  </si>
  <si>
    <t>13:0041:001201</t>
  </si>
  <si>
    <t>13:0013:001096</t>
  </si>
  <si>
    <t>13:0013:001096:0001:0001:00</t>
  </si>
  <si>
    <t>MP021803:1:0</t>
  </si>
  <si>
    <t>13:0041:001202</t>
  </si>
  <si>
    <t>13:0013:001097</t>
  </si>
  <si>
    <t>13:0013:001097:0001:0001:00</t>
  </si>
  <si>
    <t>MP021804:1:0</t>
  </si>
  <si>
    <t>13:0041:001203</t>
  </si>
  <si>
    <t>13:0013:001098</t>
  </si>
  <si>
    <t>13:0013:001098:0001:0001:00</t>
  </si>
  <si>
    <t>MP021805:1:0</t>
  </si>
  <si>
    <t>13:0041:001204</t>
  </si>
  <si>
    <t>13:0013:001099</t>
  </si>
  <si>
    <t>13:0013:001099:0001:0001:00</t>
  </si>
  <si>
    <t>MP021806:1:1</t>
  </si>
  <si>
    <t>13:0041:001205</t>
  </si>
  <si>
    <t>13:0013:001100</t>
  </si>
  <si>
    <t>13:0013:001100:0001:0001:01</t>
  </si>
  <si>
    <t>MP021806:2:0</t>
  </si>
  <si>
    <t>13:0041:001206</t>
  </si>
  <si>
    <t>13:0013:001100:0002:0001:00</t>
  </si>
  <si>
    <t>MP021806:1:2</t>
  </si>
  <si>
    <t>13:0041:001207</t>
  </si>
  <si>
    <t>13:0013:001100:0001:0001:02</t>
  </si>
  <si>
    <t>MP021807:1:0</t>
  </si>
  <si>
    <t>13:0041:001208</t>
  </si>
  <si>
    <t>13:0013:001101</t>
  </si>
  <si>
    <t>13:0013:001101:0001:0001:00</t>
  </si>
  <si>
    <t>MP021808:1:0</t>
  </si>
  <si>
    <t>13:0041:001209</t>
  </si>
  <si>
    <t>13:0013:001102</t>
  </si>
  <si>
    <t>13:0013:001102:0001:0001:00</t>
  </si>
  <si>
    <t>MP021809:1:0</t>
  </si>
  <si>
    <t>13:0041:001210</t>
  </si>
  <si>
    <t>13:0013:001103</t>
  </si>
  <si>
    <t>13:0013:001103:0001:0001:00</t>
  </si>
  <si>
    <t>MP021810:1:0</t>
  </si>
  <si>
    <t>13:0041:001211</t>
  </si>
  <si>
    <t>13:0013:001104</t>
  </si>
  <si>
    <t>13:0013:001104:0001:0001:00</t>
  </si>
  <si>
    <t>MP021811:1:0</t>
  </si>
  <si>
    <t>13:0041:001212</t>
  </si>
  <si>
    <t>13:0013:001105</t>
  </si>
  <si>
    <t>13:0013:001105:0001:0001:00</t>
  </si>
  <si>
    <t>MP021812:1:0</t>
  </si>
  <si>
    <t>13:0041:001213</t>
  </si>
  <si>
    <t>13:0013:001106</t>
  </si>
  <si>
    <t>13:0013:001106:0001:0001:00</t>
  </si>
  <si>
    <t>MP021813:1:0</t>
  </si>
  <si>
    <t>13:0041:001214</t>
  </si>
  <si>
    <t>13:0013:001107</t>
  </si>
  <si>
    <t>13:0013:001107:0001:0001:00</t>
  </si>
  <si>
    <t>MP021814:1:0</t>
  </si>
  <si>
    <t>13:0041:001215</t>
  </si>
  <si>
    <t>13:0013:001108</t>
  </si>
  <si>
    <t>13:0013:001108:0001:0001:00</t>
  </si>
  <si>
    <t>MP021815:1:0</t>
  </si>
  <si>
    <t>13:0041:001216</t>
  </si>
  <si>
    <t>13:0013:001109</t>
  </si>
  <si>
    <t>13:0013:001109:0001:0001:00</t>
  </si>
  <si>
    <t>MP021816:1:0</t>
  </si>
  <si>
    <t>13:0041:001217</t>
  </si>
  <si>
    <t>13:0013:001110</t>
  </si>
  <si>
    <t>13:0013:001110:0001:0001:00</t>
  </si>
  <si>
    <t>MP021817:1:0</t>
  </si>
  <si>
    <t>13:0041:001218</t>
  </si>
  <si>
    <t>13:0013:001111</t>
  </si>
  <si>
    <t>13:0013:001111:0001:0001:00</t>
  </si>
  <si>
    <t>MP021818:1:0</t>
  </si>
  <si>
    <t>13:0041:001219</t>
  </si>
  <si>
    <t>13:0013:001112</t>
  </si>
  <si>
    <t>13:0013:001112:0001:0001:00</t>
  </si>
  <si>
    <t>MP021819:1:0</t>
  </si>
  <si>
    <t>13:0041:001220</t>
  </si>
  <si>
    <t>13:0013:001113</t>
  </si>
  <si>
    <t>13:0013:001113:0001:0001:00</t>
  </si>
  <si>
    <t>MP021820:1:0</t>
  </si>
  <si>
    <t>13:0041:001221</t>
  </si>
  <si>
    <t>13:0013:001114</t>
  </si>
  <si>
    <t>13:0013:001114:0001:0001:00</t>
  </si>
  <si>
    <t>MP021821:1:0</t>
  </si>
  <si>
    <t>13:0041:001222</t>
  </si>
  <si>
    <t>13:0013:001115</t>
  </si>
  <si>
    <t>13:0013:001115:0001:0001:00</t>
  </si>
  <si>
    <t>MP021822:1:0</t>
  </si>
  <si>
    <t>13:0041:001223</t>
  </si>
  <si>
    <t>13:0013:001116</t>
  </si>
  <si>
    <t>13:0013:001116:0001:0001:00</t>
  </si>
  <si>
    <t>MP021823:1:0</t>
  </si>
  <si>
    <t>13:0041:001224</t>
  </si>
  <si>
    <t>13:0013:001117</t>
  </si>
  <si>
    <t>13:0013:001117:0001:0001:00</t>
  </si>
  <si>
    <t>MP021824:1:0</t>
  </si>
  <si>
    <t>13:0041:001225</t>
  </si>
  <si>
    <t>13:0013:001118</t>
  </si>
  <si>
    <t>13:0013:001118:0001:0001:00</t>
  </si>
  <si>
    <t>MP021825:1:0</t>
  </si>
  <si>
    <t>13:0041:001226</t>
  </si>
  <si>
    <t>13:0013:001119</t>
  </si>
  <si>
    <t>13:0013:001119:0001:0001:00</t>
  </si>
  <si>
    <t>MP021825:2:0</t>
  </si>
  <si>
    <t>13:0041:001227</t>
  </si>
  <si>
    <t>13:0013:001119:0002:0001:00</t>
  </si>
  <si>
    <t>MP021826:1:0</t>
  </si>
  <si>
    <t>13:0041:001228</t>
  </si>
  <si>
    <t>13:0013:001120</t>
  </si>
  <si>
    <t>13:0013:001120:0001:0001:00</t>
  </si>
  <si>
    <t>MP021827:1:0</t>
  </si>
  <si>
    <t>13:0041:001229</t>
  </si>
  <si>
    <t>13:0013:001121</t>
  </si>
  <si>
    <t>13:0013:001121:0001:0001:00</t>
  </si>
  <si>
    <t>MP021828:1:0</t>
  </si>
  <si>
    <t>13:0041:001230</t>
  </si>
  <si>
    <t>13:0013:001122</t>
  </si>
  <si>
    <t>13:0013:001122:0001:0001:00</t>
  </si>
  <si>
    <t>MP021829:1:1</t>
  </si>
  <si>
    <t>13:0041:001231</t>
  </si>
  <si>
    <t>13:0013:001123</t>
  </si>
  <si>
    <t>13:0013:001123:0001:0001:01</t>
  </si>
  <si>
    <t>MP021829:1:2</t>
  </si>
  <si>
    <t>13:0041:001232</t>
  </si>
  <si>
    <t>13:0013:001123:0001:0001:02</t>
  </si>
  <si>
    <t>MP021830:1:0</t>
  </si>
  <si>
    <t>13:0041:001233</t>
  </si>
  <si>
    <t>13:0013:001124</t>
  </si>
  <si>
    <t>13:0013:001124:0001:0001:00</t>
  </si>
  <si>
    <t>MP021831:1:0</t>
  </si>
  <si>
    <t>13:0041:001234</t>
  </si>
  <si>
    <t>13:0013:001125</t>
  </si>
  <si>
    <t>13:0013:001125:0001:0001:00</t>
  </si>
  <si>
    <t>MP021832:1:0</t>
  </si>
  <si>
    <t>13:0041:001235</t>
  </si>
  <si>
    <t>13:0013:001126</t>
  </si>
  <si>
    <t>13:0013:001126:0001:0001:00</t>
  </si>
  <si>
    <t>MP021833:1:0</t>
  </si>
  <si>
    <t>13:0041:001236</t>
  </si>
  <si>
    <t>13:0013:001127</t>
  </si>
  <si>
    <t>13:0013:001127:0001:0001:00</t>
  </si>
  <si>
    <t>MP021834:1:0</t>
  </si>
  <si>
    <t>13:0041:001237</t>
  </si>
  <si>
    <t>13:0013:001128</t>
  </si>
  <si>
    <t>13:0013:001128:0001:0001:00</t>
  </si>
  <si>
    <t>MP021835:1:0</t>
  </si>
  <si>
    <t>13:0041:001238</t>
  </si>
  <si>
    <t>13:0013:001129</t>
  </si>
  <si>
    <t>13:0013:001129:0001:0001:00</t>
  </si>
  <si>
    <t>MP000362-1:Till-4</t>
  </si>
  <si>
    <t>13:0041:001239</t>
  </si>
  <si>
    <t>Control Reference</t>
  </si>
  <si>
    <t>Unspecified</t>
  </si>
  <si>
    <t>MP000387-1:Till-4</t>
  </si>
  <si>
    <t>13:0041:001240</t>
  </si>
  <si>
    <t>MP021600:Till-4</t>
  </si>
  <si>
    <t>13:0041:001241</t>
  </si>
  <si>
    <t>MP021635-1:Till-4</t>
  </si>
  <si>
    <t>13:0041:001242</t>
  </si>
  <si>
    <t>MP021731-1:Till-4</t>
  </si>
  <si>
    <t>13:0041:001243</t>
  </si>
  <si>
    <t>MP000300:LKSD-4</t>
  </si>
  <si>
    <t>13:0041:001244</t>
  </si>
  <si>
    <t>MP000346-1:LKSD-4</t>
  </si>
  <si>
    <t>13:0041:001245</t>
  </si>
  <si>
    <t>MP000414:LKSD-4</t>
  </si>
  <si>
    <t>13:0041:001246</t>
  </si>
  <si>
    <t>MP000484:LKSD-4</t>
  </si>
  <si>
    <t>13:0041:001247</t>
  </si>
  <si>
    <t>MP000517-1:LKSD-4</t>
  </si>
  <si>
    <t>13:0041:001248</t>
  </si>
  <si>
    <t>MP000575-1:LKSD-4</t>
  </si>
  <si>
    <t>13:0041:001249</t>
  </si>
  <si>
    <t>MP000613-1:LKSD-4</t>
  </si>
  <si>
    <t>13:0041:001250</t>
  </si>
  <si>
    <t>MP000622-1:LKSD-4</t>
  </si>
  <si>
    <t>13:0041:001251</t>
  </si>
  <si>
    <t>MP000679-1:LKSD-4</t>
  </si>
  <si>
    <t>13:0041:001252</t>
  </si>
  <si>
    <t>MP010427-1:LKSD-4</t>
  </si>
  <si>
    <t>13:0041:001253</t>
  </si>
  <si>
    <t>MP011025-1:LKSD-4</t>
  </si>
  <si>
    <t>13:0041:001254</t>
  </si>
  <si>
    <t>MP011086-1:LKSD-4</t>
  </si>
  <si>
    <t>13:0041:001255</t>
  </si>
  <si>
    <t>MP011134-1:LKSD-4</t>
  </si>
  <si>
    <t>13:0041:001256</t>
  </si>
  <si>
    <t>MP011185-1:LKSD-4</t>
  </si>
  <si>
    <t>13:0041:001257</t>
  </si>
  <si>
    <t>MP011246-1:LKSD-4</t>
  </si>
  <si>
    <t>13:0041:001258</t>
  </si>
  <si>
    <t>MP011300-1:LKSD-4</t>
  </si>
  <si>
    <t>13:0041:001259</t>
  </si>
  <si>
    <t>MP011500:LKSD-4</t>
  </si>
  <si>
    <t>13:0041:001260</t>
  </si>
  <si>
    <t>MP011560-1:LKSD-4</t>
  </si>
  <si>
    <t>13:0041:001261</t>
  </si>
  <si>
    <t>MP011531-1:LKSD-4</t>
  </si>
  <si>
    <t>13:0041:001262</t>
  </si>
  <si>
    <t>MP021599:LKSD-4</t>
  </si>
  <si>
    <t>13:0041:001263</t>
  </si>
  <si>
    <t>MP021671-1:LKSD-4</t>
  </si>
  <si>
    <t>13:0041:001264</t>
  </si>
  <si>
    <t>MP021741-1:LKSD-4</t>
  </si>
  <si>
    <t>13:0041:001265</t>
  </si>
  <si>
    <t>MP021790-1:LKSD-4</t>
  </si>
  <si>
    <t>13:0041:001266</t>
  </si>
  <si>
    <t>RD04009:NB-CS1</t>
  </si>
  <si>
    <t>13:0041:001267</t>
  </si>
  <si>
    <t>RD04010:NB-CS1</t>
  </si>
  <si>
    <t>13:0041:001268</t>
  </si>
  <si>
    <t>MP011579:NB-CS1</t>
  </si>
  <si>
    <t>13:0041:001269</t>
  </si>
  <si>
    <t>MP011580:NB-CS1</t>
  </si>
  <si>
    <t>13:0041:001270</t>
  </si>
  <si>
    <t>HV-G15:NB-01</t>
  </si>
  <si>
    <t>13:0041:001271</t>
  </si>
  <si>
    <t>HV-R15:NB-01</t>
  </si>
  <si>
    <t>13:0041:001272</t>
  </si>
  <si>
    <t>RD04008:NB-01</t>
  </si>
  <si>
    <t>13:0041:001273</t>
  </si>
  <si>
    <t>MP011577:NB-01</t>
  </si>
  <si>
    <t>13:0041:001274</t>
  </si>
  <si>
    <t>MP011578:NB-01</t>
  </si>
  <si>
    <t>13:0041:001275</t>
  </si>
  <si>
    <t>MP021597:NB-01</t>
  </si>
  <si>
    <t>13:0041:001276</t>
  </si>
  <si>
    <t>MP021598:NB-01</t>
  </si>
  <si>
    <t>13:0041:001277</t>
  </si>
  <si>
    <t>MP021836:NB-01</t>
  </si>
  <si>
    <t>13:0041:001278</t>
  </si>
  <si>
    <t>RE HV-C15:NB-02</t>
  </si>
  <si>
    <t>13:0041:001279</t>
  </si>
  <si>
    <t>HV-C15:NB-02</t>
  </si>
  <si>
    <t>13:0041:001280</t>
  </si>
  <si>
    <t>HV-P15:NB-02</t>
  </si>
  <si>
    <t>13:0041:001281</t>
  </si>
  <si>
    <t>HV-X15:NB-02</t>
  </si>
  <si>
    <t>13:0041:001282</t>
  </si>
  <si>
    <t>MP021595:NB-02</t>
  </si>
  <si>
    <t>13:0041:001283</t>
  </si>
  <si>
    <t>MP021596:NB-02</t>
  </si>
  <si>
    <t>13:0041:001284</t>
  </si>
  <si>
    <t>MP021777-1:NB-02</t>
  </si>
  <si>
    <t>13:0041:001285</t>
  </si>
  <si>
    <t>RD04011:NB-03</t>
  </si>
  <si>
    <t>13:0041:001286</t>
  </si>
  <si>
    <t>RD04012:NB-03</t>
  </si>
  <si>
    <t>13:0041:001287</t>
  </si>
  <si>
    <t>HV-E15:STSD-3</t>
  </si>
  <si>
    <t>13:0041:001288</t>
  </si>
  <si>
    <t>HV-M15:STSD-3</t>
  </si>
  <si>
    <t>13:0041:001289</t>
  </si>
  <si>
    <t>HV-W15:STSD-3</t>
  </si>
  <si>
    <t>13:0041:001290</t>
  </si>
  <si>
    <t>HV-A15:STSD-4</t>
  </si>
  <si>
    <t>13:0041:001291</t>
  </si>
  <si>
    <t>HV-K15:STSD-4</t>
  </si>
  <si>
    <t>13:0041:001292</t>
  </si>
  <si>
    <t>HV-T15:STSD-4</t>
  </si>
  <si>
    <t>13:0041:001293</t>
  </si>
  <si>
    <t>MP98021:STSD-4</t>
  </si>
  <si>
    <t>13:0041:001294</t>
  </si>
  <si>
    <t>MP021594:STSD-4</t>
  </si>
  <si>
    <t>13:0041:001295</t>
  </si>
  <si>
    <t>MP021697-1:STSD-4</t>
  </si>
  <si>
    <t>13:0041:001296</t>
  </si>
  <si>
    <t>MP021760-1:STSD-4</t>
  </si>
  <si>
    <t>13:0041:001297</t>
  </si>
  <si>
    <t>MP021823-1:STSD-4</t>
  </si>
  <si>
    <t>13:0041:001298</t>
  </si>
  <si>
    <t>HV-A01:1:0</t>
  </si>
  <si>
    <t>13:0047:000001</t>
  </si>
  <si>
    <t>13:0012:000001</t>
  </si>
  <si>
    <t>13:0012:000001:0001:0001:00</t>
  </si>
  <si>
    <t>HV-A02:1:0</t>
  </si>
  <si>
    <t>13:0047:000002</t>
  </si>
  <si>
    <t>13:0012:000002</t>
  </si>
  <si>
    <t>13:0012:000002:0001:0001:00</t>
  </si>
  <si>
    <t>HV-A02.5:1:0</t>
  </si>
  <si>
    <t>13:0047:000003</t>
  </si>
  <si>
    <t>13:0012:000003</t>
  </si>
  <si>
    <t>13:0012:000003:0001:0001:00</t>
  </si>
  <si>
    <t>HV-A03:1:1</t>
  </si>
  <si>
    <t>13:0047:000004</t>
  </si>
  <si>
    <t>13:0012:000004</t>
  </si>
  <si>
    <t>13:0012:000004:0001:0001:01</t>
  </si>
  <si>
    <t>HV-A03:1:2</t>
  </si>
  <si>
    <t>13:0047:000005</t>
  </si>
  <si>
    <t>13:0012:000004:0001:0001:02</t>
  </si>
  <si>
    <t>HV-A04:1:0</t>
  </si>
  <si>
    <t>13:0047:000006</t>
  </si>
  <si>
    <t>13:0012:000005</t>
  </si>
  <si>
    <t>13:0012:000005:0001:0001:00</t>
  </si>
  <si>
    <t>HV-A05:1:0</t>
  </si>
  <si>
    <t>13:0047:000007</t>
  </si>
  <si>
    <t>13:0012:000006</t>
  </si>
  <si>
    <t>13:0012:000006:0001:0001:00</t>
  </si>
  <si>
    <t>HV-A06-1:1:0</t>
  </si>
  <si>
    <t>13:0047:000008</t>
  </si>
  <si>
    <t>13:0012:000007</t>
  </si>
  <si>
    <t>13:0012:000007:0001:0001:00</t>
  </si>
  <si>
    <t>HV-A06-2:2:0</t>
  </si>
  <si>
    <t>13:0047:000009</t>
  </si>
  <si>
    <t>13:0012:000007:0002:0001:00</t>
  </si>
  <si>
    <t>HV-A07a:1:0</t>
  </si>
  <si>
    <t>13:0047:000010</t>
  </si>
  <si>
    <t>13:0012:000008</t>
  </si>
  <si>
    <t>13:0012:000008:0001:0001:00</t>
  </si>
  <si>
    <t>HV-A07b:1:0</t>
  </si>
  <si>
    <t>13:0047:000011</t>
  </si>
  <si>
    <t>13:0012:000009</t>
  </si>
  <si>
    <t>13:0012:000009:0001:0001:00</t>
  </si>
  <si>
    <t>HV-A08:1:0</t>
  </si>
  <si>
    <t>13:0047:000012</t>
  </si>
  <si>
    <t>13:0012:000010</t>
  </si>
  <si>
    <t>13:0012:000010:0001:0001:00</t>
  </si>
  <si>
    <t>HV-A09:1:0</t>
  </si>
  <si>
    <t>13:0047:000013</t>
  </si>
  <si>
    <t>13:0012:000011</t>
  </si>
  <si>
    <t>13:0012:000011:0001:0001:00</t>
  </si>
  <si>
    <t>HV-A10:1:0</t>
  </si>
  <si>
    <t>13:0047:000014</t>
  </si>
  <si>
    <t>13:0012:000012</t>
  </si>
  <si>
    <t>13:0012:000012:0001:0001:00</t>
  </si>
  <si>
    <t>HV-A11:1:0</t>
  </si>
  <si>
    <t>13:0047:000015</t>
  </si>
  <si>
    <t>13:0012:000013</t>
  </si>
  <si>
    <t>13:0012:000013:0001:0001:00</t>
  </si>
  <si>
    <t>HV-A12:1:0</t>
  </si>
  <si>
    <t>13:0047:000016</t>
  </si>
  <si>
    <t>13:0012:000014</t>
  </si>
  <si>
    <t>13:0012:000014:0001:0001:00</t>
  </si>
  <si>
    <t>HV-A13:1:0</t>
  </si>
  <si>
    <t>13:0047:000017</t>
  </si>
  <si>
    <t>13:0012:000015</t>
  </si>
  <si>
    <t>13:0012:000015:0001:0001:00</t>
  </si>
  <si>
    <t>HV-A14:1:0</t>
  </si>
  <si>
    <t>13:0047:000018</t>
  </si>
  <si>
    <t>13:0012:000016</t>
  </si>
  <si>
    <t>13:0012:000016:0001:0001:00</t>
  </si>
  <si>
    <t>HV-B01:1:0</t>
  </si>
  <si>
    <t>13:0047:000019</t>
  </si>
  <si>
    <t>13:0012:000017</t>
  </si>
  <si>
    <t>13:0012:000017:0001:0001:00</t>
  </si>
  <si>
    <t>HV-B02:1:0</t>
  </si>
  <si>
    <t>13:0047:000020</t>
  </si>
  <si>
    <t>13:0012:000018</t>
  </si>
  <si>
    <t>13:0012:000018:0001:0001:00</t>
  </si>
  <si>
    <t>HV-B03:1:0</t>
  </si>
  <si>
    <t>13:0047:000021</t>
  </si>
  <si>
    <t>13:0012:000019</t>
  </si>
  <si>
    <t>13:0012:000019:0001:0001:00</t>
  </si>
  <si>
    <t>HV-B04:1:0</t>
  </si>
  <si>
    <t>13:0047:000022</t>
  </si>
  <si>
    <t>13:0012:000020</t>
  </si>
  <si>
    <t>13:0012:000020:0001:0001:00</t>
  </si>
  <si>
    <t>HV-B05:1:0</t>
  </si>
  <si>
    <t>13:0047:000023</t>
  </si>
  <si>
    <t>13:0012:000021</t>
  </si>
  <si>
    <t>13:0012:000021:0001:0001:00</t>
  </si>
  <si>
    <t>HV-B06:1:0</t>
  </si>
  <si>
    <t>13:0047:000024</t>
  </si>
  <si>
    <t>13:0012:000022</t>
  </si>
  <si>
    <t>13:0012:000022:0001:0001:00</t>
  </si>
  <si>
    <t>HV-B07:1:0</t>
  </si>
  <si>
    <t>13:0047:000025</t>
  </si>
  <si>
    <t>13:0012:000023</t>
  </si>
  <si>
    <t>13:0012:000023:0001:0001:00</t>
  </si>
  <si>
    <t>HV-B08a:1:0</t>
  </si>
  <si>
    <t>13:0047:000026</t>
  </si>
  <si>
    <t>13:0012:000024</t>
  </si>
  <si>
    <t>13:0012:000024:0001:0001:00</t>
  </si>
  <si>
    <t>HV-B08b:1:0</t>
  </si>
  <si>
    <t>13:0047:000027</t>
  </si>
  <si>
    <t>13:0012:000025</t>
  </si>
  <si>
    <t>13:0012:000025:0001:0001:00</t>
  </si>
  <si>
    <t>HV-B09:1:0</t>
  </si>
  <si>
    <t>13:0047:000028</t>
  </si>
  <si>
    <t>13:0012:000026</t>
  </si>
  <si>
    <t>13:0012:000026:0001:0001:00</t>
  </si>
  <si>
    <t>HV-B10:1:0</t>
  </si>
  <si>
    <t>13:0047:000029</t>
  </si>
  <si>
    <t>13:0012:000027</t>
  </si>
  <si>
    <t>13:0012:000027:0001:0001:00</t>
  </si>
  <si>
    <t>HV-B11:1:0</t>
  </si>
  <si>
    <t>13:0047:000030</t>
  </si>
  <si>
    <t>13:0012:000028</t>
  </si>
  <si>
    <t>13:0012:000028:0001:0001:00</t>
  </si>
  <si>
    <t>HV-B12:1:0</t>
  </si>
  <si>
    <t>13:0047:000031</t>
  </si>
  <si>
    <t>13:0012:000029</t>
  </si>
  <si>
    <t>13:0012:000029:0001:0001:00</t>
  </si>
  <si>
    <t>HV-B13:1:0</t>
  </si>
  <si>
    <t>13:0047:000032</t>
  </si>
  <si>
    <t>13:0012:000030</t>
  </si>
  <si>
    <t>13:0012:000030:0001:0001:00</t>
  </si>
  <si>
    <t>HV-B13:2:0</t>
  </si>
  <si>
    <t>13:0047:000033</t>
  </si>
  <si>
    <t>13:0012:000030:0002:0001:00</t>
  </si>
  <si>
    <t>HV-B14:1:0</t>
  </si>
  <si>
    <t>13:0047:000034</t>
  </si>
  <si>
    <t>13:0012:000031</t>
  </si>
  <si>
    <t>13:0012:000031:0001:0001:00</t>
  </si>
  <si>
    <t>HV-C01:1:0</t>
  </si>
  <si>
    <t>13:0047:000035</t>
  </si>
  <si>
    <t>13:0012:000032</t>
  </si>
  <si>
    <t>13:0012:000032:0001:0001:00</t>
  </si>
  <si>
    <t>HV-C02:1:0</t>
  </si>
  <si>
    <t>13:0047:000036</t>
  </si>
  <si>
    <t>13:0012:000033</t>
  </si>
  <si>
    <t>13:0012:000033:0001:0001:00</t>
  </si>
  <si>
    <t>HV-C03:1:0</t>
  </si>
  <si>
    <t>13:0047:000037</t>
  </si>
  <si>
    <t>13:0012:000034</t>
  </si>
  <si>
    <t>13:0012:000034:0001:0001:00</t>
  </si>
  <si>
    <t>HV-C04:1:0</t>
  </si>
  <si>
    <t>13:0047:000038</t>
  </si>
  <si>
    <t>13:0012:000035</t>
  </si>
  <si>
    <t>13:0012:000035:0001:0001:00</t>
  </si>
  <si>
    <t>HV-C05:1:0</t>
  </si>
  <si>
    <t>13:0047:000039</t>
  </si>
  <si>
    <t>13:0012:000036</t>
  </si>
  <si>
    <t>13:0012:000036:0001:0001:00</t>
  </si>
  <si>
    <t>HV-C06-1:1:0</t>
  </si>
  <si>
    <t>13:0047:000040</t>
  </si>
  <si>
    <t>13:0012:000037</t>
  </si>
  <si>
    <t>13:0012:000037:0001:0001:00</t>
  </si>
  <si>
    <t>HV-C06-2:2:0</t>
  </si>
  <si>
    <t>13:0047:000041</t>
  </si>
  <si>
    <t>13:0012:000037:0002:0001:00</t>
  </si>
  <si>
    <t>HV-C07:1:0</t>
  </si>
  <si>
    <t>13:0047:000042</t>
  </si>
  <si>
    <t>13:0012:000038</t>
  </si>
  <si>
    <t>13:0012:000038:0001:0001:00</t>
  </si>
  <si>
    <t>HV-C08:1:0</t>
  </si>
  <si>
    <t>13:0047:000043</t>
  </si>
  <si>
    <t>13:0012:000039</t>
  </si>
  <si>
    <t>13:0012:000039:0001:0001:00</t>
  </si>
  <si>
    <t>HV-C09:1:0</t>
  </si>
  <si>
    <t>13:0047:000044</t>
  </si>
  <si>
    <t>13:0012:000040</t>
  </si>
  <si>
    <t>13:0012:000040:0001:0001:00</t>
  </si>
  <si>
    <t>HV-C10:1:0</t>
  </si>
  <si>
    <t>13:0047:000045</t>
  </si>
  <si>
    <t>13:0012:000041</t>
  </si>
  <si>
    <t>13:0012:000041:0001:0001:00</t>
  </si>
  <si>
    <t>HV-C11:1:0</t>
  </si>
  <si>
    <t>13:0047:000046</t>
  </si>
  <si>
    <t>13:0012:000042</t>
  </si>
  <si>
    <t>13:0012:000042:0001:0001:00</t>
  </si>
  <si>
    <t>HV-C12a:1:0</t>
  </si>
  <si>
    <t>13:0047:000047</t>
  </si>
  <si>
    <t>13:0012:000043</t>
  </si>
  <si>
    <t>13:0012:000043:0001:0001:00</t>
  </si>
  <si>
    <t>HV-C12b:1:0</t>
  </si>
  <si>
    <t>13:0047:000048</t>
  </si>
  <si>
    <t>13:0012:000044</t>
  </si>
  <si>
    <t>13:0012:000044:0001:0001:00</t>
  </si>
  <si>
    <t>HV-C13:1:0</t>
  </si>
  <si>
    <t>13:0047:000049</t>
  </si>
  <si>
    <t>13:0012:000045</t>
  </si>
  <si>
    <t>13:0012:000045:0001:0001:00</t>
  </si>
  <si>
    <t>HV-C14:1:0</t>
  </si>
  <si>
    <t>13:0047:000050</t>
  </si>
  <si>
    <t>13:0012:000046</t>
  </si>
  <si>
    <t>13:0012:000046:0001:0001:00</t>
  </si>
  <si>
    <t>HV-CD03.5-1:1:0</t>
  </si>
  <si>
    <t>13:0047:000051</t>
  </si>
  <si>
    <t>13:0012:000047</t>
  </si>
  <si>
    <t>13:0012:000047:0001:0001:00</t>
  </si>
  <si>
    <t>HV-CD03.5-2:2:0</t>
  </si>
  <si>
    <t>13:0047:000052</t>
  </si>
  <si>
    <t>13:0012:000047:0002:0001:00</t>
  </si>
  <si>
    <t>HV-D01:1:1</t>
  </si>
  <si>
    <t>13:0047:000053</t>
  </si>
  <si>
    <t>13:0012:000048</t>
  </si>
  <si>
    <t>13:0012:000048:0001:0001:01</t>
  </si>
  <si>
    <t>HV-D01:1:2</t>
  </si>
  <si>
    <t>13:0047:000054</t>
  </si>
  <si>
    <t>13:0012:000048:0001:0001:02</t>
  </si>
  <si>
    <t>HV-D02.5:1:0</t>
  </si>
  <si>
    <t>13:0047:000055</t>
  </si>
  <si>
    <t>13:0012:000049</t>
  </si>
  <si>
    <t>13:0012:000049:0001:0001:00</t>
  </si>
  <si>
    <t>HV-D04:1:0</t>
  </si>
  <si>
    <t>13:0047:000056</t>
  </si>
  <si>
    <t>13:0012:000050</t>
  </si>
  <si>
    <t>13:0012:000050:0001:0001:00</t>
  </si>
  <si>
    <t>HV-D05:1:0</t>
  </si>
  <si>
    <t>13:0047:000057</t>
  </si>
  <si>
    <t>13:0012:000051</t>
  </si>
  <si>
    <t>13:0012:000051:0001:0001:00</t>
  </si>
  <si>
    <t>HV-D06:1:0</t>
  </si>
  <si>
    <t>13:0047:000058</t>
  </si>
  <si>
    <t>13:0012:000052</t>
  </si>
  <si>
    <t>13:0012:000052:0001:0001:00</t>
  </si>
  <si>
    <t>HV-D07:1:0</t>
  </si>
  <si>
    <t>13:0047:000059</t>
  </si>
  <si>
    <t>13:0012:000053</t>
  </si>
  <si>
    <t>13:0012:000053:0001:0001:00</t>
  </si>
  <si>
    <t>HV-D08:1:0</t>
  </si>
  <si>
    <t>13:0047:000060</t>
  </si>
  <si>
    <t>13:0012:000054</t>
  </si>
  <si>
    <t>13:0012:000054:0001:0001:00</t>
  </si>
  <si>
    <t>HV-D09:1:0</t>
  </si>
  <si>
    <t>13:0047:000061</t>
  </si>
  <si>
    <t>13:0012:000055</t>
  </si>
  <si>
    <t>13:0012:000055:0001:0001:00</t>
  </si>
  <si>
    <t>HV-D10:1:0</t>
  </si>
  <si>
    <t>13:0047:000062</t>
  </si>
  <si>
    <t>13:0012:000056</t>
  </si>
  <si>
    <t>13:0012:000056:0001:0001:00</t>
  </si>
  <si>
    <t>HV-D11:1:0</t>
  </si>
  <si>
    <t>13:0047:000063</t>
  </si>
  <si>
    <t>13:0012:000057</t>
  </si>
  <si>
    <t>13:0012:000057:0001:0001:00</t>
  </si>
  <si>
    <t>HV-D12:1:0</t>
  </si>
  <si>
    <t>13:0047:000064</t>
  </si>
  <si>
    <t>13:0012:000058</t>
  </si>
  <si>
    <t>13:0012:000058:0001:0001:00</t>
  </si>
  <si>
    <t>HV-D13:1:0</t>
  </si>
  <si>
    <t>13:0047:000065</t>
  </si>
  <si>
    <t>13:0012:000059</t>
  </si>
  <si>
    <t>13:0012:000059:0001:0001:00</t>
  </si>
  <si>
    <t>HV-D14:1:0</t>
  </si>
  <si>
    <t>13:0047:000066</t>
  </si>
  <si>
    <t>13:0012:000060</t>
  </si>
  <si>
    <t>13:0012:000060:0001:0001:00</t>
  </si>
  <si>
    <t>HV-DE02:1:0</t>
  </si>
  <si>
    <t>13:0047:000067</t>
  </si>
  <si>
    <t>13:0012:000061</t>
  </si>
  <si>
    <t>13:0012:000061:0001:0001:00</t>
  </si>
  <si>
    <t>HV-DE10:1:0</t>
  </si>
  <si>
    <t>13:0047:000068</t>
  </si>
  <si>
    <t>13:0012:000062</t>
  </si>
  <si>
    <t>13:0012:000062:0001:0001:00</t>
  </si>
  <si>
    <t>HV-DE10:2:0</t>
  </si>
  <si>
    <t>13:0047:000069</t>
  </si>
  <si>
    <t>13:0012:000062:0002:0001:00</t>
  </si>
  <si>
    <t>HV-DE14.5:1:0</t>
  </si>
  <si>
    <t>13:0047:000070</t>
  </si>
  <si>
    <t>13:0012:000063</t>
  </si>
  <si>
    <t>13:0012:000063:0001:0001:00</t>
  </si>
  <si>
    <t>HV-E01:1:0</t>
  </si>
  <si>
    <t>13:0047:000071</t>
  </si>
  <si>
    <t>13:0012:000064</t>
  </si>
  <si>
    <t>13:0012:000064:0001:0001:00</t>
  </si>
  <si>
    <t>HV-E01:2:0</t>
  </si>
  <si>
    <t>13:0047:000072</t>
  </si>
  <si>
    <t>13:0012:000064:0002:0001:00</t>
  </si>
  <si>
    <t>HV-E02:1:0</t>
  </si>
  <si>
    <t>13:0047:000073</t>
  </si>
  <si>
    <t>13:0012:000065</t>
  </si>
  <si>
    <t>13:0012:000065:0001:0001:00</t>
  </si>
  <si>
    <t>HV-E03:1:0</t>
  </si>
  <si>
    <t>13:0047:000074</t>
  </si>
  <si>
    <t>13:0012:000066</t>
  </si>
  <si>
    <t>13:0012:000066:0001:0001:00</t>
  </si>
  <si>
    <t>HV-E04:1:0</t>
  </si>
  <si>
    <t>13:0047:000075</t>
  </si>
  <si>
    <t>13:0012:000067</t>
  </si>
  <si>
    <t>13:0012:000067:0001:0001:00</t>
  </si>
  <si>
    <t>HV-E05:1:0</t>
  </si>
  <si>
    <t>13:0047:000076</t>
  </si>
  <si>
    <t>13:0012:000068</t>
  </si>
  <si>
    <t>13:0012:000068:0001:0001:00</t>
  </si>
  <si>
    <t>HV-E05:2:0</t>
  </si>
  <si>
    <t>13:0047:000077</t>
  </si>
  <si>
    <t>13:0012:000068:0002:0001:00</t>
  </si>
  <si>
    <t>HV-E06:1:1</t>
  </si>
  <si>
    <t>13:0047:000078</t>
  </si>
  <si>
    <t>13:0012:000069</t>
  </si>
  <si>
    <t>13:0012:000069:0001:0001:01</t>
  </si>
  <si>
    <t>HV-E06:1:2</t>
  </si>
  <si>
    <t>13:0047:000079</t>
  </si>
  <si>
    <t>13:0012:000069:0001:0001:02</t>
  </si>
  <si>
    <t>HV-E07:1:0</t>
  </si>
  <si>
    <t>13:0047:000080</t>
  </si>
  <si>
    <t>13:0012:000070</t>
  </si>
  <si>
    <t>13:0012:000070:0001:0001:00</t>
  </si>
  <si>
    <t>HV-E08:1:0</t>
  </si>
  <si>
    <t>13:0047:000081</t>
  </si>
  <si>
    <t>13:0012:000071</t>
  </si>
  <si>
    <t>13:0012:000071:0001:0001:00</t>
  </si>
  <si>
    <t>HV-E09:1:0</t>
  </si>
  <si>
    <t>13:0047:000082</t>
  </si>
  <si>
    <t>13:0012:000072</t>
  </si>
  <si>
    <t>13:0012:000072:0001:0001:00</t>
  </si>
  <si>
    <t>HV-E10:1:0</t>
  </si>
  <si>
    <t>13:0047:000083</t>
  </si>
  <si>
    <t>13:0012:000073</t>
  </si>
  <si>
    <t>13:0012:000073:0001:0001:00</t>
  </si>
  <si>
    <t>HV-E11:1:0</t>
  </si>
  <si>
    <t>13:0047:000084</t>
  </si>
  <si>
    <t>13:0012:000074</t>
  </si>
  <si>
    <t>13:0012:000074:0001:0001:00</t>
  </si>
  <si>
    <t>HV-E12:1:0</t>
  </si>
  <si>
    <t>13:0047:000085</t>
  </si>
  <si>
    <t>13:0012:000075</t>
  </si>
  <si>
    <t>13:0012:000075:0001:0001:00</t>
  </si>
  <si>
    <t>HV-E13:1:0</t>
  </si>
  <si>
    <t>13:0047:000086</t>
  </si>
  <si>
    <t>13:0012:000076</t>
  </si>
  <si>
    <t>13:0012:000076:0001:0001:00</t>
  </si>
  <si>
    <t>HV-E14:1:0</t>
  </si>
  <si>
    <t>13:0047:000087</t>
  </si>
  <si>
    <t>13:0012:000077</t>
  </si>
  <si>
    <t>13:0012:000077:0001:0001:00</t>
  </si>
  <si>
    <t>HV-F01:1:0</t>
  </si>
  <si>
    <t>13:0047:000088</t>
  </si>
  <si>
    <t>13:0012:000078</t>
  </si>
  <si>
    <t>13:0012:000078:0001:0001:00</t>
  </si>
  <si>
    <t>HV-F02:1:0</t>
  </si>
  <si>
    <t>13:0047:000089</t>
  </si>
  <si>
    <t>13:0012:000079</t>
  </si>
  <si>
    <t>13:0012:000079:0001:0001:00</t>
  </si>
  <si>
    <t>HV-F03:1:0</t>
  </si>
  <si>
    <t>13:0047:000090</t>
  </si>
  <si>
    <t>13:0012:000080</t>
  </si>
  <si>
    <t>13:0012:000080:0001:0001:00</t>
  </si>
  <si>
    <t>HV-F04:1:0</t>
  </si>
  <si>
    <t>13:0047:000091</t>
  </si>
  <si>
    <t>13:0012:000081</t>
  </si>
  <si>
    <t>13:0012:000081:0001:0001:00</t>
  </si>
  <si>
    <t>HV-F05:1:0</t>
  </si>
  <si>
    <t>13:0047:000092</t>
  </si>
  <si>
    <t>13:0012:000082</t>
  </si>
  <si>
    <t>13:0012:000082:0001:0001:00</t>
  </si>
  <si>
    <t>HV-F06:1:0</t>
  </si>
  <si>
    <t>13:0047:000093</t>
  </si>
  <si>
    <t>13:0012:000083</t>
  </si>
  <si>
    <t>13:0012:000083:0001:0001:00</t>
  </si>
  <si>
    <t>HV-F07:1:0</t>
  </si>
  <si>
    <t>13:0047:000094</t>
  </si>
  <si>
    <t>13:0012:000084</t>
  </si>
  <si>
    <t>13:0012:000084:0001:0001:00</t>
  </si>
  <si>
    <t>HV-F08:1:0</t>
  </si>
  <si>
    <t>13:0047:000095</t>
  </si>
  <si>
    <t>13:0012:000085</t>
  </si>
  <si>
    <t>13:0012:000085:0001:0001:00</t>
  </si>
  <si>
    <t>HV-F09:1:0</t>
  </si>
  <si>
    <t>13:0047:000096</t>
  </si>
  <si>
    <t>13:0012:000086</t>
  </si>
  <si>
    <t>13:0012:000086:0001:0001:00</t>
  </si>
  <si>
    <t>HV-F10:1:0</t>
  </si>
  <si>
    <t>13:0047:000097</t>
  </si>
  <si>
    <t>13:0012:000087</t>
  </si>
  <si>
    <t>13:0012:000087:0001:0001:00</t>
  </si>
  <si>
    <t>HV-F11:1:0</t>
  </si>
  <si>
    <t>13:0047:000098</t>
  </si>
  <si>
    <t>13:0012:000088</t>
  </si>
  <si>
    <t>13:0012:000088:0001:0001:00</t>
  </si>
  <si>
    <t>HV-F12a-1:1:0</t>
  </si>
  <si>
    <t>13:0047:000099</t>
  </si>
  <si>
    <t>13:0012:000089</t>
  </si>
  <si>
    <t>13:0012:000089:0001:0001:00</t>
  </si>
  <si>
    <t>HV-F12a-2:2:0</t>
  </si>
  <si>
    <t>13:0047:000100</t>
  </si>
  <si>
    <t>13:0012:000089:0002:0001:00</t>
  </si>
  <si>
    <t>HV-F12b:1:0</t>
  </si>
  <si>
    <t>13:0047:000101</t>
  </si>
  <si>
    <t>13:0012:000090</t>
  </si>
  <si>
    <t>13:0012:000090:0001:0001:00</t>
  </si>
  <si>
    <t>HV-F13-1:1:0</t>
  </si>
  <si>
    <t>13:0047:000102</t>
  </si>
  <si>
    <t>13:0012:000091</t>
  </si>
  <si>
    <t>13:0012:000091:0001:0001:00</t>
  </si>
  <si>
    <t>HV-F13-2:2:0</t>
  </si>
  <si>
    <t>13:0047:000103</t>
  </si>
  <si>
    <t>13:0012:000091:0002:0001:00</t>
  </si>
  <si>
    <t>HV-F14:1:0</t>
  </si>
  <si>
    <t>13:0047:000104</t>
  </si>
  <si>
    <t>13:0012:000092</t>
  </si>
  <si>
    <t>13:0012:000092:0001:0001:00</t>
  </si>
  <si>
    <t>HV-FG07.5:1:0</t>
  </si>
  <si>
    <t>13:0047:000105</t>
  </si>
  <si>
    <t>13:0012:000093</t>
  </si>
  <si>
    <t>13:0012:000093:0001:0001:00</t>
  </si>
  <si>
    <t>HV-G01:1:0</t>
  </si>
  <si>
    <t>13:0047:000106</t>
  </si>
  <si>
    <t>13:0012:000094</t>
  </si>
  <si>
    <t>13:0012:000094:0001:0001:00</t>
  </si>
  <si>
    <t>HV-G02:1:0</t>
  </si>
  <si>
    <t>13:0047:000107</t>
  </si>
  <si>
    <t>13:0012:000095</t>
  </si>
  <si>
    <t>13:0012:000095:0001:0001:00</t>
  </si>
  <si>
    <t>HV-G02:2:0</t>
  </si>
  <si>
    <t>13:0047:000108</t>
  </si>
  <si>
    <t>13:0012:000095:0002:0001:00</t>
  </si>
  <si>
    <t>HV-G03:1:0</t>
  </si>
  <si>
    <t>13:0047:000109</t>
  </si>
  <si>
    <t>13:0012:000096</t>
  </si>
  <si>
    <t>13:0012:000096:0001:0001:00</t>
  </si>
  <si>
    <t>HV-G04:1:0</t>
  </si>
  <si>
    <t>13:0047:000110</t>
  </si>
  <si>
    <t>13:0012:000097</t>
  </si>
  <si>
    <t>13:0012:000097:0001:0001:00</t>
  </si>
  <si>
    <t>HV-G05:1:0</t>
  </si>
  <si>
    <t>13:0047:000111</t>
  </si>
  <si>
    <t>13:0012:000098</t>
  </si>
  <si>
    <t>13:0012:000098:0001:0001:00</t>
  </si>
  <si>
    <t>HV-G06:1:0</t>
  </si>
  <si>
    <t>13:0047:000112</t>
  </si>
  <si>
    <t>13:0012:000099</t>
  </si>
  <si>
    <t>13:0012:000099:0001:0001:00</t>
  </si>
  <si>
    <t>HV-G07:1:0</t>
  </si>
  <si>
    <t>13:0047:000113</t>
  </si>
  <si>
    <t>13:0012:000100</t>
  </si>
  <si>
    <t>13:0012:000100:0001:0001:00</t>
  </si>
  <si>
    <t>HV-G08:1:0</t>
  </si>
  <si>
    <t>13:0047:000114</t>
  </si>
  <si>
    <t>13:0012:000101</t>
  </si>
  <si>
    <t>13:0012:000101:0001:0001:00</t>
  </si>
  <si>
    <t>HV-G09:1:0</t>
  </si>
  <si>
    <t>13:0047:000115</t>
  </si>
  <si>
    <t>13:0012:000102</t>
  </si>
  <si>
    <t>13:0012:000102:0001:0001:00</t>
  </si>
  <si>
    <t>HV-G10:1:0</t>
  </si>
  <si>
    <t>13:0047:000116</t>
  </si>
  <si>
    <t>13:0012:000103</t>
  </si>
  <si>
    <t>13:0012:000103:0001:0001:00</t>
  </si>
  <si>
    <t>HV-G11-1:1:0</t>
  </si>
  <si>
    <t>13:0047:000117</t>
  </si>
  <si>
    <t>13:0012:000104</t>
  </si>
  <si>
    <t>13:0012:000104:0001:0001:00</t>
  </si>
  <si>
    <t>HV-G11-2:2:0</t>
  </si>
  <si>
    <t>13:0047:000118</t>
  </si>
  <si>
    <t>13:0012:000104:0002:0001:00</t>
  </si>
  <si>
    <t>HV-G12:1:0</t>
  </si>
  <si>
    <t>13:0047:000119</t>
  </si>
  <si>
    <t>13:0012:000105</t>
  </si>
  <si>
    <t>13:0012:000105:0001:0001:00</t>
  </si>
  <si>
    <t>HV-G13a:1:0</t>
  </si>
  <si>
    <t>13:0047:000120</t>
  </si>
  <si>
    <t>13:0012:000106</t>
  </si>
  <si>
    <t>13:0012:000106:0001:0001:00</t>
  </si>
  <si>
    <t>HV-G13a:2:0</t>
  </si>
  <si>
    <t>13:0047:000121</t>
  </si>
  <si>
    <t>13:0012:000106:0002:0001:00</t>
  </si>
  <si>
    <t>HV-G13b:1:0</t>
  </si>
  <si>
    <t>13:0047:000122</t>
  </si>
  <si>
    <t>13:0012:000107</t>
  </si>
  <si>
    <t>13:0012:000107:0001:0001:00</t>
  </si>
  <si>
    <t>HV-G14:1:0</t>
  </si>
  <si>
    <t>13:0047:000123</t>
  </si>
  <si>
    <t>13:0012:000108</t>
  </si>
  <si>
    <t>13:0012:000108:0001:0001:00</t>
  </si>
  <si>
    <t>HV-H01:1:0</t>
  </si>
  <si>
    <t>13:0047:000124</t>
  </si>
  <si>
    <t>13:0012:000109</t>
  </si>
  <si>
    <t>13:0012:000109:0001:0001:00</t>
  </si>
  <si>
    <t>HV-H01:2:0</t>
  </si>
  <si>
    <t>13:0047:000125</t>
  </si>
  <si>
    <t>13:0012:000109:0002:0001:00</t>
  </si>
  <si>
    <t>HV-H01.5:1:0</t>
  </si>
  <si>
    <t>13:0047:000126</t>
  </si>
  <si>
    <t>13:0012:000110</t>
  </si>
  <si>
    <t>13:0012:000110:0001:0001:00</t>
  </si>
  <si>
    <t>HV-H02:1:0</t>
  </si>
  <si>
    <t>13:0047:000127</t>
  </si>
  <si>
    <t>13:0012:000111</t>
  </si>
  <si>
    <t>13:0012:000111:0001:0001:00</t>
  </si>
  <si>
    <t>HV-H02.5:1:0</t>
  </si>
  <si>
    <t>13:0047:000128</t>
  </si>
  <si>
    <t>13:0012:000112</t>
  </si>
  <si>
    <t>13:0012:000112:0001:0001:00</t>
  </si>
  <si>
    <t>HV-H03:1:0</t>
  </si>
  <si>
    <t>13:0047:000129</t>
  </si>
  <si>
    <t>13:0012:000113</t>
  </si>
  <si>
    <t>13:0012:000113:0001:0001:00</t>
  </si>
  <si>
    <t>HV-H04:1:0</t>
  </si>
  <si>
    <t>13:0047:000130</t>
  </si>
  <si>
    <t>13:0012:000114</t>
  </si>
  <si>
    <t>13:0012:000114:0001:0001:00</t>
  </si>
  <si>
    <t>HV-H05:1:0</t>
  </si>
  <si>
    <t>13:0047:000131</t>
  </si>
  <si>
    <t>13:0012:000115</t>
  </si>
  <si>
    <t>13:0012:000115:0001:0001:00</t>
  </si>
  <si>
    <t>HV-H06:1:0</t>
  </si>
  <si>
    <t>13:0047:000132</t>
  </si>
  <si>
    <t>13:0012:000116</t>
  </si>
  <si>
    <t>13:0012:000116:0001:0001:00</t>
  </si>
  <si>
    <t>HV-H07:1:0</t>
  </si>
  <si>
    <t>13:0047:000133</t>
  </si>
  <si>
    <t>13:0012:000117</t>
  </si>
  <si>
    <t>13:0012:000117:0001:0001:00</t>
  </si>
  <si>
    <t>HV-H08:1:0</t>
  </si>
  <si>
    <t>13:0047:000134</t>
  </si>
  <si>
    <t>13:0012:000118</t>
  </si>
  <si>
    <t>13:0012:000118:0001:0001:00</t>
  </si>
  <si>
    <t>HV-H09:1:0</t>
  </si>
  <si>
    <t>13:0047:000135</t>
  </si>
  <si>
    <t>13:0012:000119</t>
  </si>
  <si>
    <t>13:0012:000119:0001:0001:00</t>
  </si>
  <si>
    <t>HV-H10:1:0</t>
  </si>
  <si>
    <t>13:0047:000136</t>
  </si>
  <si>
    <t>13:0012:000120</t>
  </si>
  <si>
    <t>13:0012:000120:0001:0001:00</t>
  </si>
  <si>
    <t>HV-H11:1:0</t>
  </si>
  <si>
    <t>13:0047:000137</t>
  </si>
  <si>
    <t>13:0012:000121</t>
  </si>
  <si>
    <t>13:0012:000121:0001:0001:00</t>
  </si>
  <si>
    <t>HV-H12:1:0</t>
  </si>
  <si>
    <t>13:0047:000138</t>
  </si>
  <si>
    <t>13:0012:000122</t>
  </si>
  <si>
    <t>13:0012:000122:0001:0001:00</t>
  </si>
  <si>
    <t>HV-H13:1:1</t>
  </si>
  <si>
    <t>13:0047:000139</t>
  </si>
  <si>
    <t>13:0012:000123</t>
  </si>
  <si>
    <t>13:0012:000123:0001:0001:01</t>
  </si>
  <si>
    <t>HV-H13:1:2</t>
  </si>
  <si>
    <t>13:0047:000140</t>
  </si>
  <si>
    <t>13:0012:000123:0001:0001:02</t>
  </si>
  <si>
    <t>HV-H14:1:0</t>
  </si>
  <si>
    <t>13:0047:000141</t>
  </si>
  <si>
    <t>13:0012:000124</t>
  </si>
  <si>
    <t>13:0012:000124:0001:0001:00</t>
  </si>
  <si>
    <t>HV-K01a:1:0</t>
  </si>
  <si>
    <t>13:0047:000142</t>
  </si>
  <si>
    <t>13:0012:000125</t>
  </si>
  <si>
    <t>13:0012:000125:0001:0001:00</t>
  </si>
  <si>
    <t>HV-K01b:1:0</t>
  </si>
  <si>
    <t>13:0047:000143</t>
  </si>
  <si>
    <t>13:0012:000126</t>
  </si>
  <si>
    <t>13:0012:000126:0001:0001:00</t>
  </si>
  <si>
    <t>HV-K02:1:0</t>
  </si>
  <si>
    <t>13:0047:000144</t>
  </si>
  <si>
    <t>13:0012:000127</t>
  </si>
  <si>
    <t>13:0012:000127:0001:0001:00</t>
  </si>
  <si>
    <t>HV-K03:1:0</t>
  </si>
  <si>
    <t>13:0047:000145</t>
  </si>
  <si>
    <t>13:0012:000128</t>
  </si>
  <si>
    <t>13:0012:000128:0001:0001:00</t>
  </si>
  <si>
    <t>HV-K03:2:0</t>
  </si>
  <si>
    <t>13:0047:000146</t>
  </si>
  <si>
    <t>13:0012:000128:0002:0001:00</t>
  </si>
  <si>
    <t>HV-K04:1:0</t>
  </si>
  <si>
    <t>13:0047:000147</t>
  </si>
  <si>
    <t>13:0012:000129</t>
  </si>
  <si>
    <t>13:0012:000129:0001:0001:00</t>
  </si>
  <si>
    <t>HV-K05:1:0</t>
  </si>
  <si>
    <t>13:0047:000148</t>
  </si>
  <si>
    <t>13:0012:000130</t>
  </si>
  <si>
    <t>13:0012:000130:0001:0001:00</t>
  </si>
  <si>
    <t>HV-K05:2:0</t>
  </si>
  <si>
    <t>13:0047:000149</t>
  </si>
  <si>
    <t>13:0012:000130:0002:0001:00</t>
  </si>
  <si>
    <t>HV-K06:1:0</t>
  </si>
  <si>
    <t>13:0047:000150</t>
  </si>
  <si>
    <t>13:0012:000131</t>
  </si>
  <si>
    <t>13:0012:000131:0001:0001:00</t>
  </si>
  <si>
    <t>HV-K07:1:0</t>
  </si>
  <si>
    <t>13:0047:000151</t>
  </si>
  <si>
    <t>13:0012:000132</t>
  </si>
  <si>
    <t>13:0012:000132:0001:0001:00</t>
  </si>
  <si>
    <t>HV-K08:1:0</t>
  </si>
  <si>
    <t>13:0047:000152</t>
  </si>
  <si>
    <t>13:0012:000133</t>
  </si>
  <si>
    <t>13:0012:000133:0001:0001:00</t>
  </si>
  <si>
    <t>HV-K09:1:0</t>
  </si>
  <si>
    <t>13:0047:000153</t>
  </si>
  <si>
    <t>13:0012:000134</t>
  </si>
  <si>
    <t>13:0012:000134:0001:0001:00</t>
  </si>
  <si>
    <t>HV-K10:1:1</t>
  </si>
  <si>
    <t>13:0047:000154</t>
  </si>
  <si>
    <t>13:0012:000135</t>
  </si>
  <si>
    <t>13:0012:000135:0001:0001:01</t>
  </si>
  <si>
    <t>HV-K10:1:2</t>
  </si>
  <si>
    <t>13:0047:000155</t>
  </si>
  <si>
    <t>13:0012:000135:0001:0001:02</t>
  </si>
  <si>
    <t>HV-K11:1:0</t>
  </si>
  <si>
    <t>13:0047:000156</t>
  </si>
  <si>
    <t>13:0012:000136</t>
  </si>
  <si>
    <t>13:0012:000136:0001:0001:00</t>
  </si>
  <si>
    <t>HV-K12:1:0</t>
  </si>
  <si>
    <t>13:0047:000157</t>
  </si>
  <si>
    <t>13:0012:000137</t>
  </si>
  <si>
    <t>13:0012:000137:0001:0001:00</t>
  </si>
  <si>
    <t>HV-K13:1:0</t>
  </si>
  <si>
    <t>13:0047:000158</t>
  </si>
  <si>
    <t>13:0012:000138</t>
  </si>
  <si>
    <t>13:0012:000138:0001:0001:00</t>
  </si>
  <si>
    <t>HV-K14:1:0</t>
  </si>
  <si>
    <t>13:0047:000159</t>
  </si>
  <si>
    <t>13:0012:000139</t>
  </si>
  <si>
    <t>13:0012:000139:0001:0001:00</t>
  </si>
  <si>
    <t>HV-KL07.5:1:0</t>
  </si>
  <si>
    <t>13:0047:000160</t>
  </si>
  <si>
    <t>13:0012:000140</t>
  </si>
  <si>
    <t>13:0012:000140:0001:0001:00</t>
  </si>
  <si>
    <t>HV-KL07.5:2:0</t>
  </si>
  <si>
    <t>13:0047:000161</t>
  </si>
  <si>
    <t>13:0012:000140:0002:0001:00</t>
  </si>
  <si>
    <t>HV-L01:1:0</t>
  </si>
  <si>
    <t>13:0047:000162</t>
  </si>
  <si>
    <t>13:0012:000141</t>
  </si>
  <si>
    <t>13:0012:000141:0001:0001:00</t>
  </si>
  <si>
    <t>HV-L02:1:0</t>
  </si>
  <si>
    <t>13:0047:000163</t>
  </si>
  <si>
    <t>13:0012:000142</t>
  </si>
  <si>
    <t>13:0012:000142:0001:0001:00</t>
  </si>
  <si>
    <t>HV-L03:1:0</t>
  </si>
  <si>
    <t>13:0047:000164</t>
  </si>
  <si>
    <t>13:0012:000143</t>
  </si>
  <si>
    <t>13:0012:000143:0001:0001:00</t>
  </si>
  <si>
    <t>HV-L04:1:0</t>
  </si>
  <si>
    <t>13:0047:000165</t>
  </si>
  <si>
    <t>13:0012:000144</t>
  </si>
  <si>
    <t>13:0012:000144:0001:0001:00</t>
  </si>
  <si>
    <t>HV-L05:1:0</t>
  </si>
  <si>
    <t>13:0047:000166</t>
  </si>
  <si>
    <t>13:0012:000145</t>
  </si>
  <si>
    <t>13:0012:000145:0001:0001:00</t>
  </si>
  <si>
    <t>HV-L06:1:0</t>
  </si>
  <si>
    <t>13:0047:000167</t>
  </si>
  <si>
    <t>13:0012:000146</t>
  </si>
  <si>
    <t>13:0012:000146:0001:0001:00</t>
  </si>
  <si>
    <t>HV-L07:1:0</t>
  </si>
  <si>
    <t>13:0047:000168</t>
  </si>
  <si>
    <t>13:0012:000147</t>
  </si>
  <si>
    <t>13:0012:000147:0001:0001:00</t>
  </si>
  <si>
    <t>HV-L08:1:0</t>
  </si>
  <si>
    <t>13:0047:000169</t>
  </si>
  <si>
    <t>13:0012:000148</t>
  </si>
  <si>
    <t>13:0012:000148:0001:0001:00</t>
  </si>
  <si>
    <t>HV-L09.5:1:0</t>
  </si>
  <si>
    <t>13:0047:000170</t>
  </si>
  <si>
    <t>13:0012:000149</t>
  </si>
  <si>
    <t>13:0012:000149:0001:0001:00</t>
  </si>
  <si>
    <t>HV-L10:1:0</t>
  </si>
  <si>
    <t>13:0047:000171</t>
  </si>
  <si>
    <t>13:0012:000150</t>
  </si>
  <si>
    <t>13:0012:000150:0001:0001:00</t>
  </si>
  <si>
    <t>HV-L11a:1:0</t>
  </si>
  <si>
    <t>13:0047:000172</t>
  </si>
  <si>
    <t>13:0012:000151</t>
  </si>
  <si>
    <t>13:0012:000151:0001:0001:00</t>
  </si>
  <si>
    <t>HV-L11b:1:0</t>
  </si>
  <si>
    <t>13:0047:000173</t>
  </si>
  <si>
    <t>13:0012:000152</t>
  </si>
  <si>
    <t>13:0012:000152:0001:0001:00</t>
  </si>
  <si>
    <t>HV-L12:1:0</t>
  </si>
  <si>
    <t>13:0047:000174</t>
  </si>
  <si>
    <t>13:0012:000153</t>
  </si>
  <si>
    <t>13:0012:000153:0001:0001:00</t>
  </si>
  <si>
    <t>HV-L13:1:0</t>
  </si>
  <si>
    <t>13:0047:000175</t>
  </si>
  <si>
    <t>13:0012:000154</t>
  </si>
  <si>
    <t>13:0012:000154:0001:0001:00</t>
  </si>
  <si>
    <t>HV-L13.5:1:0</t>
  </si>
  <si>
    <t>13:0047:000176</t>
  </si>
  <si>
    <t>13:0012:000155</t>
  </si>
  <si>
    <t>13:0012:000155:0001:0001:00</t>
  </si>
  <si>
    <t>HV-L14.5:1:0</t>
  </si>
  <si>
    <t>13:0047:000177</t>
  </si>
  <si>
    <t>13:0012:000156</t>
  </si>
  <si>
    <t>13:0012:000156:0001:0001:00</t>
  </si>
  <si>
    <t>HV-M01:1:0</t>
  </si>
  <si>
    <t>13:0047:000178</t>
  </si>
  <si>
    <t>13:0012:000157</t>
  </si>
  <si>
    <t>13:0012:000157:0001:0001:00</t>
  </si>
  <si>
    <t>HV-M02:1:0</t>
  </si>
  <si>
    <t>13:0047:000179</t>
  </si>
  <si>
    <t>13:0012:000158</t>
  </si>
  <si>
    <t>13:0012:000158:0001:0001:00</t>
  </si>
  <si>
    <t>HV-M03:1:0</t>
  </si>
  <si>
    <t>13:0047:000180</t>
  </si>
  <si>
    <t>13:0012:000159</t>
  </si>
  <si>
    <t>13:0012:000159:0001:0001:00</t>
  </si>
  <si>
    <t>HV-M04:1:0</t>
  </si>
  <si>
    <t>13:0047:000181</t>
  </si>
  <si>
    <t>13:0012:000160</t>
  </si>
  <si>
    <t>13:0012:000160:0001:0001:00</t>
  </si>
  <si>
    <t>HV-M04.5:1:0</t>
  </si>
  <si>
    <t>13:0047:000182</t>
  </si>
  <si>
    <t>13:0012:000161</t>
  </si>
  <si>
    <t>13:0012:000161:0001:0001:00</t>
  </si>
  <si>
    <t>HV-M05:1:0</t>
  </si>
  <si>
    <t>13:0047:000183</t>
  </si>
  <si>
    <t>13:0012:000162</t>
  </si>
  <si>
    <t>13:0012:000162:0001:0001:00</t>
  </si>
  <si>
    <t>HV-M06:1:0</t>
  </si>
  <si>
    <t>13:0047:000184</t>
  </si>
  <si>
    <t>13:0012:000163</t>
  </si>
  <si>
    <t>13:0012:000163:0001:0001:00</t>
  </si>
  <si>
    <t>HV-M07:1:0</t>
  </si>
  <si>
    <t>13:0047:000185</t>
  </si>
  <si>
    <t>13:0012:000164</t>
  </si>
  <si>
    <t>13:0012:000164:0001:0001:00</t>
  </si>
  <si>
    <t>HV-M08:1:1</t>
  </si>
  <si>
    <t>13:0047:000186</t>
  </si>
  <si>
    <t>13:0012:000165</t>
  </si>
  <si>
    <t>13:0012:000165:0001:0001:01</t>
  </si>
  <si>
    <t>HV-M08:1:2</t>
  </si>
  <si>
    <t>13:0047:000187</t>
  </si>
  <si>
    <t>13:0012:000165:0001:0001:02</t>
  </si>
  <si>
    <t>HV-M09:1:0</t>
  </si>
  <si>
    <t>13:0047:000188</t>
  </si>
  <si>
    <t>13:0012:000166</t>
  </si>
  <si>
    <t>13:0012:000166:0001:0001:00</t>
  </si>
  <si>
    <t>HV-M10:1:0</t>
  </si>
  <si>
    <t>13:0047:000189</t>
  </si>
  <si>
    <t>13:0012:000167</t>
  </si>
  <si>
    <t>13:0012:000167:0001:0001:00</t>
  </si>
  <si>
    <t>HV-M11a:1:0</t>
  </si>
  <si>
    <t>13:0047:000190</t>
  </si>
  <si>
    <t>13:0012:000168</t>
  </si>
  <si>
    <t>13:0012:000168:0001:0001:00</t>
  </si>
  <si>
    <t>HV-M11b:1:0</t>
  </si>
  <si>
    <t>13:0047:000191</t>
  </si>
  <si>
    <t>13:0012:000169</t>
  </si>
  <si>
    <t>13:0012:000169:0001:0001:00</t>
  </si>
  <si>
    <t>HV-M12:1:0</t>
  </si>
  <si>
    <t>13:0047:000192</t>
  </si>
  <si>
    <t>13:0012:000170</t>
  </si>
  <si>
    <t>13:0012:000170:0001:0001:00</t>
  </si>
  <si>
    <t>HV-M13:1:0</t>
  </si>
  <si>
    <t>13:0047:000193</t>
  </si>
  <si>
    <t>13:0012:000171</t>
  </si>
  <si>
    <t>13:0012:000171:0001:0001:00</t>
  </si>
  <si>
    <t>HV-M14:1:0</t>
  </si>
  <si>
    <t>13:0047:000194</t>
  </si>
  <si>
    <t>13:0012:000172</t>
  </si>
  <si>
    <t>13:0012:000172:0001:0001:00</t>
  </si>
  <si>
    <t>HV-N01:1:0</t>
  </si>
  <si>
    <t>13:0047:000195</t>
  </si>
  <si>
    <t>13:0012:000173</t>
  </si>
  <si>
    <t>13:0012:000173:0001:0001:00</t>
  </si>
  <si>
    <t>HV-N02:1:0</t>
  </si>
  <si>
    <t>13:0047:000196</t>
  </si>
  <si>
    <t>13:0012:000174</t>
  </si>
  <si>
    <t>13:0012:000174:0001:0001:00</t>
  </si>
  <si>
    <t>HV-N03a:1:0</t>
  </si>
  <si>
    <t>13:0047:000197</t>
  </si>
  <si>
    <t>13:0012:000175</t>
  </si>
  <si>
    <t>13:0012:000175:0001:0001:00</t>
  </si>
  <si>
    <t>HV-N03b:1:0</t>
  </si>
  <si>
    <t>13:0047:000198</t>
  </si>
  <si>
    <t>13:0012:000176</t>
  </si>
  <si>
    <t>13:0012:000176:0001:0001:00</t>
  </si>
  <si>
    <t>HV-N04:1:0</t>
  </si>
  <si>
    <t>13:0047:000199</t>
  </si>
  <si>
    <t>13:0012:000177</t>
  </si>
  <si>
    <t>13:0012:000177:0001:0001:00</t>
  </si>
  <si>
    <t>HV-N05:1:0</t>
  </si>
  <si>
    <t>13:0047:000200</t>
  </si>
  <si>
    <t>13:0012:000178</t>
  </si>
  <si>
    <t>13:0012:000178:0001:0001:00</t>
  </si>
  <si>
    <t>HV-N06:1:0</t>
  </si>
  <si>
    <t>13:0047:000201</t>
  </si>
  <si>
    <t>13:0012:000179</t>
  </si>
  <si>
    <t>13:0012:000179:0001:0001:00</t>
  </si>
  <si>
    <t>HV-N07:1:0</t>
  </si>
  <si>
    <t>13:0047:000202</t>
  </si>
  <si>
    <t>13:0012:000180</t>
  </si>
  <si>
    <t>13:0012:000180:0001:0001:00</t>
  </si>
  <si>
    <t>HV-N08:1:0</t>
  </si>
  <si>
    <t>13:0047:000203</t>
  </si>
  <si>
    <t>13:0012:000181</t>
  </si>
  <si>
    <t>13:0012:000181:0001:0001:00</t>
  </si>
  <si>
    <t>HV-N09:1:0</t>
  </si>
  <si>
    <t>13:0047:000204</t>
  </si>
  <si>
    <t>13:0012:000182</t>
  </si>
  <si>
    <t>13:0012:000182:0001:0001:00</t>
  </si>
  <si>
    <t>HV-N10:1:0</t>
  </si>
  <si>
    <t>13:0047:000205</t>
  </si>
  <si>
    <t>13:0012:000183</t>
  </si>
  <si>
    <t>13:0012:000183:0001:0001:00</t>
  </si>
  <si>
    <t>HV-N11:1:0</t>
  </si>
  <si>
    <t>13:0047:000206</t>
  </si>
  <si>
    <t>13:0012:000184</t>
  </si>
  <si>
    <t>13:0012:000184:0001:0001:00</t>
  </si>
  <si>
    <t>HV-N12:1:0</t>
  </si>
  <si>
    <t>13:0047:000207</t>
  </si>
  <si>
    <t>13:0012:000185</t>
  </si>
  <si>
    <t>13:0012:000185:0001:0001:00</t>
  </si>
  <si>
    <t>HV-N13:1:0</t>
  </si>
  <si>
    <t>13:0047:000208</t>
  </si>
  <si>
    <t>13:0012:000186</t>
  </si>
  <si>
    <t>13:0012:000186:0001:0001:00</t>
  </si>
  <si>
    <t>HV-N14:1:0</t>
  </si>
  <si>
    <t>13:0047:000209</t>
  </si>
  <si>
    <t>13:0012:000187</t>
  </si>
  <si>
    <t>13:0012:000187:0001:0001:00</t>
  </si>
  <si>
    <t>HV-NP07:1:0</t>
  </si>
  <si>
    <t>13:0047:000210</t>
  </si>
  <si>
    <t>13:0012:000188</t>
  </si>
  <si>
    <t>13:0012:000188:0001:0001:00</t>
  </si>
  <si>
    <t>HV-P01:1:0</t>
  </si>
  <si>
    <t>13:0047:000211</t>
  </si>
  <si>
    <t>13:0012:000189</t>
  </si>
  <si>
    <t>13:0012:000189:0001:0001:00</t>
  </si>
  <si>
    <t>HV-P02:1:0</t>
  </si>
  <si>
    <t>13:0047:000212</t>
  </si>
  <si>
    <t>13:0012:000190</t>
  </si>
  <si>
    <t>13:0012:000190:0001:0001:00</t>
  </si>
  <si>
    <t>HV-P02:2:0</t>
  </si>
  <si>
    <t>13:0047:000213</t>
  </si>
  <si>
    <t>13:0012:000190:0002:0001:00</t>
  </si>
  <si>
    <t>HV-P03:1:0</t>
  </si>
  <si>
    <t>13:0047:000214</t>
  </si>
  <si>
    <t>13:0012:000191</t>
  </si>
  <si>
    <t>13:0012:000191:0001:0001:00</t>
  </si>
  <si>
    <t>HV-P04a:1:0</t>
  </si>
  <si>
    <t>13:0047:000215</t>
  </si>
  <si>
    <t>13:0012:000192</t>
  </si>
  <si>
    <t>13:0012:000192:0001:0001:00</t>
  </si>
  <si>
    <t>HV-P04b:1:0</t>
  </si>
  <si>
    <t>13:0047:000216</t>
  </si>
  <si>
    <t>13:0012:000193</t>
  </si>
  <si>
    <t>13:0012:000193:0001:0001:00</t>
  </si>
  <si>
    <t>HV-P05:1:0</t>
  </si>
  <si>
    <t>13:0047:000217</t>
  </si>
  <si>
    <t>13:0012:000194</t>
  </si>
  <si>
    <t>13:0012:000194:0001:0001:00</t>
  </si>
  <si>
    <t>HV-P06:1:0</t>
  </si>
  <si>
    <t>13:0047:000218</t>
  </si>
  <si>
    <t>13:0012:000195</t>
  </si>
  <si>
    <t>13:0012:000195:0001:0001:00</t>
  </si>
  <si>
    <t>HV-P07:1:1</t>
  </si>
  <si>
    <t>13:0047:000219</t>
  </si>
  <si>
    <t>13:0012:000196</t>
  </si>
  <si>
    <t>13:0012:000196:0001:0001:01</t>
  </si>
  <si>
    <t>HV-P07:1:2</t>
  </si>
  <si>
    <t>13:0047:000220</t>
  </si>
  <si>
    <t>13:0012:000196:0001:0001:02</t>
  </si>
  <si>
    <t>HV-P08:1:0</t>
  </si>
  <si>
    <t>13:0047:000221</t>
  </si>
  <si>
    <t>13:0012:000197</t>
  </si>
  <si>
    <t>13:0012:000197:0001:0001:00</t>
  </si>
  <si>
    <t>HV-P09:1:0</t>
  </si>
  <si>
    <t>13:0047:000222</t>
  </si>
  <si>
    <t>13:0012:000198</t>
  </si>
  <si>
    <t>13:0012:000198:0001:0001:00</t>
  </si>
  <si>
    <t>HV-P10:1:0</t>
  </si>
  <si>
    <t>13:0047:000223</t>
  </si>
  <si>
    <t>13:0012:000199</t>
  </si>
  <si>
    <t>13:0012:000199:0001:0001:00</t>
  </si>
  <si>
    <t>HV-P11:1:0</t>
  </si>
  <si>
    <t>13:0047:000224</t>
  </si>
  <si>
    <t>13:0012:000200</t>
  </si>
  <si>
    <t>13:0012:000200:0001:0001:00</t>
  </si>
  <si>
    <t>HV-P11.5-1:1:0</t>
  </si>
  <si>
    <t>13:0047:000225</t>
  </si>
  <si>
    <t>13:0012:000201</t>
  </si>
  <si>
    <t>13:0012:000201:0001:0001:00</t>
  </si>
  <si>
    <t>HV-P11.5-2:2:0</t>
  </si>
  <si>
    <t>13:0047:000226</t>
  </si>
  <si>
    <t>13:0012:000201:0002:0001:00</t>
  </si>
  <si>
    <t>HV-P12:1:0</t>
  </si>
  <si>
    <t>13:0047:000227</t>
  </si>
  <si>
    <t>13:0012:000202</t>
  </si>
  <si>
    <t>13:0012:000202:0001:0001:00</t>
  </si>
  <si>
    <t>HV-P13:1:0</t>
  </si>
  <si>
    <t>13:0047:000228</t>
  </si>
  <si>
    <t>13:0012:000203</t>
  </si>
  <si>
    <t>13:0012:000203:0001:0001:00</t>
  </si>
  <si>
    <t>HV-P14:1:0</t>
  </si>
  <si>
    <t>13:0047:000229</t>
  </si>
  <si>
    <t>13:0012:000204</t>
  </si>
  <si>
    <t>13:0012:000204:0001:0001:00</t>
  </si>
  <si>
    <t>HV-Q01:1:0</t>
  </si>
  <si>
    <t>13:0047:000230</t>
  </si>
  <si>
    <t>13:0012:000205</t>
  </si>
  <si>
    <t>13:0012:000205:0001:0001:00</t>
  </si>
  <si>
    <t>HV-Q01.5:1:0</t>
  </si>
  <si>
    <t>13:0047:000231</t>
  </si>
  <si>
    <t>13:0012:000206</t>
  </si>
  <si>
    <t>13:0012:000206:0001:0001:00</t>
  </si>
  <si>
    <t>HV-Q02:1:0</t>
  </si>
  <si>
    <t>13:0047:000232</t>
  </si>
  <si>
    <t>13:0012:000207</t>
  </si>
  <si>
    <t>13:0012:000207:0001:0001:00</t>
  </si>
  <si>
    <t>HV-Q03:1:0</t>
  </si>
  <si>
    <t>13:0047:000233</t>
  </si>
  <si>
    <t>13:0012:000208</t>
  </si>
  <si>
    <t>13:0012:000208:0001:0001:00</t>
  </si>
  <si>
    <t>HV-Q04:1:0</t>
  </si>
  <si>
    <t>13:0047:000234</t>
  </si>
  <si>
    <t>13:0012:000209</t>
  </si>
  <si>
    <t>13:0012:000209:0001:0001:00</t>
  </si>
  <si>
    <t>HV-Q05:1:0</t>
  </si>
  <si>
    <t>13:0047:000235</t>
  </si>
  <si>
    <t>13:0012:000210</t>
  </si>
  <si>
    <t>13:0012:000210:0001:0001:00</t>
  </si>
  <si>
    <t>HV-Q06:1:0</t>
  </si>
  <si>
    <t>13:0047:000236</t>
  </si>
  <si>
    <t>13:0012:000211</t>
  </si>
  <si>
    <t>13:0012:000211:0001:0001:00</t>
  </si>
  <si>
    <t>HV-Q07:1:0</t>
  </si>
  <si>
    <t>13:0047:000237</t>
  </si>
  <si>
    <t>13:0012:000212</t>
  </si>
  <si>
    <t>13:0012:000212:0001:0001:00</t>
  </si>
  <si>
    <t>HV-Q08:1:0</t>
  </si>
  <si>
    <t>13:0047:000238</t>
  </si>
  <si>
    <t>13:0012:000213</t>
  </si>
  <si>
    <t>13:0012:000213:0001:0001:00</t>
  </si>
  <si>
    <t>HV-Q09:1:0</t>
  </si>
  <si>
    <t>13:0047:000239</t>
  </si>
  <si>
    <t>13:0012:000214</t>
  </si>
  <si>
    <t>13:0012:000214:0001:0001:00</t>
  </si>
  <si>
    <t>HV-Q09.5:1:0</t>
  </si>
  <si>
    <t>13:0047:000240</t>
  </si>
  <si>
    <t>13:0012:000215</t>
  </si>
  <si>
    <t>13:0012:000215:0001:0001:00</t>
  </si>
  <si>
    <t>HV-Q10:1:0</t>
  </si>
  <si>
    <t>13:0047:000241</t>
  </si>
  <si>
    <t>13:0012:000216</t>
  </si>
  <si>
    <t>13:0012:000216:0001:0001:00</t>
  </si>
  <si>
    <t>HV-Q11:1:0</t>
  </si>
  <si>
    <t>13:0047:000242</t>
  </si>
  <si>
    <t>13:0012:000217</t>
  </si>
  <si>
    <t>13:0012:000217:0001:0001:00</t>
  </si>
  <si>
    <t>HV-Q12-1:1:0</t>
  </si>
  <si>
    <t>13:0047:000243</t>
  </si>
  <si>
    <t>13:0012:000218</t>
  </si>
  <si>
    <t>13:0012:000218:0001:0001:00</t>
  </si>
  <si>
    <t>HV-Q12-2:2:0</t>
  </si>
  <si>
    <t>13:0047:000244</t>
  </si>
  <si>
    <t>13:0012:000218:0002:0001:00</t>
  </si>
  <si>
    <t>HV-Q13:1:0</t>
  </si>
  <si>
    <t>13:0047:000245</t>
  </si>
  <si>
    <t>13:0012:000219</t>
  </si>
  <si>
    <t>13:0012:000219:0001:0001:00</t>
  </si>
  <si>
    <t>HV-Q14:1:0</t>
  </si>
  <si>
    <t>13:0047:000246</t>
  </si>
  <si>
    <t>13:0012:000220</t>
  </si>
  <si>
    <t>13:0012:000220:0001:0001:00</t>
  </si>
  <si>
    <t>HV-R01:1:0</t>
  </si>
  <si>
    <t>13:0047:000247</t>
  </si>
  <si>
    <t>13:0012:000221</t>
  </si>
  <si>
    <t>13:0012:000221:0001:0001:00</t>
  </si>
  <si>
    <t>HV-R02:1:0</t>
  </si>
  <si>
    <t>13:0047:000248</t>
  </si>
  <si>
    <t>13:0012:000222</t>
  </si>
  <si>
    <t>13:0012:000222:0001:0001:00</t>
  </si>
  <si>
    <t>HV-R03:1:0</t>
  </si>
  <si>
    <t>13:0047:000249</t>
  </si>
  <si>
    <t>13:0012:000223</t>
  </si>
  <si>
    <t>13:0012:000223:0001:0001:00</t>
  </si>
  <si>
    <t>HV-R04:1:0</t>
  </si>
  <si>
    <t>13:0047:000250</t>
  </si>
  <si>
    <t>13:0012:000224</t>
  </si>
  <si>
    <t>13:0012:000224:0001:0001:00</t>
  </si>
  <si>
    <t>HV-R05:1:0</t>
  </si>
  <si>
    <t>13:0047:000251</t>
  </si>
  <si>
    <t>13:0012:000225</t>
  </si>
  <si>
    <t>13:0012:000225:0001:0001:00</t>
  </si>
  <si>
    <t>HV-R06:1:0</t>
  </si>
  <si>
    <t>13:0047:000252</t>
  </si>
  <si>
    <t>13:0012:000226</t>
  </si>
  <si>
    <t>13:0012:000226:0001:0001:00</t>
  </si>
  <si>
    <t>HV-R07:1:0</t>
  </si>
  <si>
    <t>13:0047:000253</t>
  </si>
  <si>
    <t>13:0012:000227</t>
  </si>
  <si>
    <t>13:0012:000227:0001:0001:00</t>
  </si>
  <si>
    <t>HV-R08:1:0</t>
  </si>
  <si>
    <t>13:0047:000254</t>
  </si>
  <si>
    <t>13:0012:000228</t>
  </si>
  <si>
    <t>13:0012:000228:0001:0001:00</t>
  </si>
  <si>
    <t>HV-R09:1:0</t>
  </si>
  <si>
    <t>13:0047:000255</t>
  </si>
  <si>
    <t>13:0012:000229</t>
  </si>
  <si>
    <t>13:0012:000229:0001:0001:00</t>
  </si>
  <si>
    <t>HV-R09.5:1:0</t>
  </si>
  <si>
    <t>13:0047:000256</t>
  </si>
  <si>
    <t>13:0012:000230</t>
  </si>
  <si>
    <t>13:0012:000230:0001:0001:00</t>
  </si>
  <si>
    <t>HV-R10-1:1:0</t>
  </si>
  <si>
    <t>13:0047:000257</t>
  </si>
  <si>
    <t>13:0012:000231</t>
  </si>
  <si>
    <t>13:0012:000231:0001:0001:00</t>
  </si>
  <si>
    <t>HV-R10-2:2:0</t>
  </si>
  <si>
    <t>13:0047:000258</t>
  </si>
  <si>
    <t>13:0012:000231:0002:0001:00</t>
  </si>
  <si>
    <t>HV-R11:1:0</t>
  </si>
  <si>
    <t>13:0047:000259</t>
  </si>
  <si>
    <t>13:0012:000232</t>
  </si>
  <si>
    <t>13:0012:000232:0001:0001:00</t>
  </si>
  <si>
    <t>HV-R12:1:0</t>
  </si>
  <si>
    <t>13:0047:000260</t>
  </si>
  <si>
    <t>13:0012:000233</t>
  </si>
  <si>
    <t>13:0012:000233:0001:0001:00</t>
  </si>
  <si>
    <t>HV-R13:1:0</t>
  </si>
  <si>
    <t>13:0047:000261</t>
  </si>
  <si>
    <t>13:0012:000234</t>
  </si>
  <si>
    <t>13:0012:000234:0001:0001:00</t>
  </si>
  <si>
    <t>HV-R14:1:0</t>
  </si>
  <si>
    <t>13:0047:000262</t>
  </si>
  <si>
    <t>13:0012:000235</t>
  </si>
  <si>
    <t>13:0012:000235:0001:0001:00</t>
  </si>
  <si>
    <t>HV-S01:1:0</t>
  </si>
  <si>
    <t>13:0047:000263</t>
  </si>
  <si>
    <t>13:0012:000236</t>
  </si>
  <si>
    <t>13:0012:000236:0001:0001:00</t>
  </si>
  <si>
    <t>HV-S02:1:0</t>
  </si>
  <si>
    <t>13:0047:000264</t>
  </si>
  <si>
    <t>13:0012:000237</t>
  </si>
  <si>
    <t>13:0012:000237:0001:0001:00</t>
  </si>
  <si>
    <t>HV-S03:1:0</t>
  </si>
  <si>
    <t>13:0047:000265</t>
  </si>
  <si>
    <t>13:0012:000238</t>
  </si>
  <si>
    <t>13:0012:000238:0001:0001:00</t>
  </si>
  <si>
    <t>HV-S04:1:0</t>
  </si>
  <si>
    <t>13:0047:000266</t>
  </si>
  <si>
    <t>13:0012:000239</t>
  </si>
  <si>
    <t>13:0012:000239:0001:0001:00</t>
  </si>
  <si>
    <t>HV-S05:1:0</t>
  </si>
  <si>
    <t>13:0047:000267</t>
  </si>
  <si>
    <t>13:0012:000240</t>
  </si>
  <si>
    <t>13:0012:000240:0001:0001:00</t>
  </si>
  <si>
    <t>HV-S06:1:0</t>
  </si>
  <si>
    <t>13:0047:000268</t>
  </si>
  <si>
    <t>13:0012:000241</t>
  </si>
  <si>
    <t>13:0012:000241:0001:0001:00</t>
  </si>
  <si>
    <t>HV-S07:1:0</t>
  </si>
  <si>
    <t>13:0047:000269</t>
  </si>
  <si>
    <t>13:0012:000242</t>
  </si>
  <si>
    <t>13:0012:000242:0001:0001:00</t>
  </si>
  <si>
    <t>HV-S08:1:0</t>
  </si>
  <si>
    <t>13:0047:000270</t>
  </si>
  <si>
    <t>13:0012:000243</t>
  </si>
  <si>
    <t>13:0012:000243:0001:0001:00</t>
  </si>
  <si>
    <t>HV-S09:1:0</t>
  </si>
  <si>
    <t>13:0047:000271</t>
  </si>
  <si>
    <t>13:0012:000244</t>
  </si>
  <si>
    <t>13:0012:000244:0001:0001:00</t>
  </si>
  <si>
    <t>HV-S09.5:1:0</t>
  </si>
  <si>
    <t>13:0047:000272</t>
  </si>
  <si>
    <t>13:0012:000245</t>
  </si>
  <si>
    <t>13:0012:000245:0001:0001:00</t>
  </si>
  <si>
    <t>HV-S10:1:1</t>
  </si>
  <si>
    <t>13:0047:000273</t>
  </si>
  <si>
    <t>13:0012:000246</t>
  </si>
  <si>
    <t>13:0012:000246:0001:0001:01</t>
  </si>
  <si>
    <t>HV-S10:1:2</t>
  </si>
  <si>
    <t>13:0047:000274</t>
  </si>
  <si>
    <t>13:0012:000246:0001:0001:02</t>
  </si>
  <si>
    <t>HV-S11:1:0</t>
  </si>
  <si>
    <t>13:0047:000275</t>
  </si>
  <si>
    <t>13:0012:000247</t>
  </si>
  <si>
    <t>13:0012:000247:0001:0001:00</t>
  </si>
  <si>
    <t>HV-S12:1:0</t>
  </si>
  <si>
    <t>13:0047:000276</t>
  </si>
  <si>
    <t>13:0012:000248</t>
  </si>
  <si>
    <t>13:0012:000248:0001:0001:00</t>
  </si>
  <si>
    <t>HV-S12:2:0</t>
  </si>
  <si>
    <t>13:0047:000277</t>
  </si>
  <si>
    <t>13:0012:000248:0002:0001:00</t>
  </si>
  <si>
    <t>HV-S13:1:0</t>
  </si>
  <si>
    <t>13:0047:000278</t>
  </si>
  <si>
    <t>13:0012:000249</t>
  </si>
  <si>
    <t>13:0012:000249:0001:0001:00</t>
  </si>
  <si>
    <t>HV-S14:1:0</t>
  </si>
  <si>
    <t>13:0047:000279</t>
  </si>
  <si>
    <t>13:0012:000250</t>
  </si>
  <si>
    <t>13:0012:000250:0001:0001:00</t>
  </si>
  <si>
    <t>HV-T01:1:0</t>
  </si>
  <si>
    <t>13:0047:000280</t>
  </si>
  <si>
    <t>13:0012:000251</t>
  </si>
  <si>
    <t>13:0012:000251:0001:0001:00</t>
  </si>
  <si>
    <t>HV-T02:1:0</t>
  </si>
  <si>
    <t>13:0047:000281</t>
  </si>
  <si>
    <t>13:0012:000252</t>
  </si>
  <si>
    <t>13:0012:000252:0001:0001:00</t>
  </si>
  <si>
    <t>HV-T03:1:0</t>
  </si>
  <si>
    <t>13:0047:000282</t>
  </si>
  <si>
    <t>13:0012:000253</t>
  </si>
  <si>
    <t>13:0012:000253:0001:0001:00</t>
  </si>
  <si>
    <t>HV-T04:1:0</t>
  </si>
  <si>
    <t>13:0047:000283</t>
  </si>
  <si>
    <t>13:0012:000254</t>
  </si>
  <si>
    <t>13:0012:000254:0001:0001:00</t>
  </si>
  <si>
    <t>HV-T05:1:1</t>
  </si>
  <si>
    <t>13:0047:000284</t>
  </si>
  <si>
    <t>13:0012:000255</t>
  </si>
  <si>
    <t>13:0012:000255:0001:0001:01</t>
  </si>
  <si>
    <t>HV-T05:1:2</t>
  </si>
  <si>
    <t>13:0047:000285</t>
  </si>
  <si>
    <t>13:0012:000255:0001:0001:02</t>
  </si>
  <si>
    <t>HV-T06:1:0</t>
  </si>
  <si>
    <t>13:0047:000286</t>
  </si>
  <si>
    <t>13:0012:000256</t>
  </si>
  <si>
    <t>13:0012:000256:0001:0001:00</t>
  </si>
  <si>
    <t>HV-T07a:1:0</t>
  </si>
  <si>
    <t>13:0047:000287</t>
  </si>
  <si>
    <t>13:0012:000257</t>
  </si>
  <si>
    <t>13:0012:000257:0001:0001:00</t>
  </si>
  <si>
    <t>HV-T07b:1:0</t>
  </si>
  <si>
    <t>13:0047:000288</t>
  </si>
  <si>
    <t>13:0012:000258</t>
  </si>
  <si>
    <t>13:0012:000258:0001:0001:00</t>
  </si>
  <si>
    <t>HV-T08:1:0</t>
  </si>
  <si>
    <t>13:0047:000289</t>
  </si>
  <si>
    <t>13:0012:000259</t>
  </si>
  <si>
    <t>13:0012:000259:0001:0001:00</t>
  </si>
  <si>
    <t>HV-T09:1:0</t>
  </si>
  <si>
    <t>13:0047:000290</t>
  </si>
  <si>
    <t>13:0012:000260</t>
  </si>
  <si>
    <t>13:0012:000260:0001:0001:00</t>
  </si>
  <si>
    <t>HV-T10:1:0</t>
  </si>
  <si>
    <t>13:0047:000291</t>
  </si>
  <si>
    <t>13:0012:000261</t>
  </si>
  <si>
    <t>13:0012:000261:0001:0001:00</t>
  </si>
  <si>
    <t>HV-T10:2:0</t>
  </si>
  <si>
    <t>13:0047:000292</t>
  </si>
  <si>
    <t>13:0012:000261:0002:0001:00</t>
  </si>
  <si>
    <t>HV-T11a-1:1:0</t>
  </si>
  <si>
    <t>13:0047:000293</t>
  </si>
  <si>
    <t>13:0012:000262</t>
  </si>
  <si>
    <t>13:0012:000262:0001:0001:00</t>
  </si>
  <si>
    <t>HV-T11a-2:2:0</t>
  </si>
  <si>
    <t>13:0047:000294</t>
  </si>
  <si>
    <t>13:0012:000262:0002:0001:00</t>
  </si>
  <si>
    <t>HV-T11b:1:0</t>
  </si>
  <si>
    <t>13:0047:000295</t>
  </si>
  <si>
    <t>13:0012:000263</t>
  </si>
  <si>
    <t>13:0012:000263:0001:0001:00</t>
  </si>
  <si>
    <t>HV-T12a:1:0</t>
  </si>
  <si>
    <t>13:0047:000296</t>
  </si>
  <si>
    <t>13:0012:000264</t>
  </si>
  <si>
    <t>13:0012:000264:0001:0001:00</t>
  </si>
  <si>
    <t>HV-T12b:1:0</t>
  </si>
  <si>
    <t>13:0047:000297</t>
  </si>
  <si>
    <t>13:0012:000265</t>
  </si>
  <si>
    <t>13:0012:000265:0001:0001:00</t>
  </si>
  <si>
    <t>HV-T13:1:0</t>
  </si>
  <si>
    <t>13:0047:000298</t>
  </si>
  <si>
    <t>13:0012:000266</t>
  </si>
  <si>
    <t>13:0012:000266:0001:0001:00</t>
  </si>
  <si>
    <t>HV-T14:1:0</t>
  </si>
  <si>
    <t>13:0047:000299</t>
  </si>
  <si>
    <t>13:0012:000267</t>
  </si>
  <si>
    <t>13:0012:000267:0001:0001:00</t>
  </si>
  <si>
    <t>HV-TV10:1:0</t>
  </si>
  <si>
    <t>13:0047:000300</t>
  </si>
  <si>
    <t>13:0012:000268</t>
  </si>
  <si>
    <t>13:0012:000268:0001:0001:00</t>
  </si>
  <si>
    <t>HV-V01:1:0</t>
  </si>
  <si>
    <t>13:0047:000301</t>
  </si>
  <si>
    <t>13:0012:000269</t>
  </si>
  <si>
    <t>13:0012:000269:0001:0001:00</t>
  </si>
  <si>
    <t>HV-V02:1:0</t>
  </si>
  <si>
    <t>13:0047:000302</t>
  </si>
  <si>
    <t>13:0012:000270</t>
  </si>
  <si>
    <t>13:0012:000270:0001:0001:00</t>
  </si>
  <si>
    <t>HV-V03:1:0</t>
  </si>
  <si>
    <t>13:0047:000303</t>
  </si>
  <si>
    <t>13:0012:000271</t>
  </si>
  <si>
    <t>13:0012:000271:0001:0001:00</t>
  </si>
  <si>
    <t>HV-V04:1:0</t>
  </si>
  <si>
    <t>13:0047:000304</t>
  </si>
  <si>
    <t>13:0012:000272</t>
  </si>
  <si>
    <t>13:0012:000272:0001:0001:00</t>
  </si>
  <si>
    <t>HV-V04:2:0</t>
  </si>
  <si>
    <t>13:0047:000305</t>
  </si>
  <si>
    <t>13:0012:000272:0002:0001:00</t>
  </si>
  <si>
    <t>HV-V05:1:0</t>
  </si>
  <si>
    <t>13:0047:000306</t>
  </si>
  <si>
    <t>13:0012:000273</t>
  </si>
  <si>
    <t>13:0012:000273:0001:0001:00</t>
  </si>
  <si>
    <t>HV-V05.5:1:0</t>
  </si>
  <si>
    <t>13:0047:000307</t>
  </si>
  <si>
    <t>13:0012:000274</t>
  </si>
  <si>
    <t>13:0012:000274:0001:0001:00</t>
  </si>
  <si>
    <t>HV-V06:1:0</t>
  </si>
  <si>
    <t>13:0047:000308</t>
  </si>
  <si>
    <t>13:0012:000275</t>
  </si>
  <si>
    <t>13:0012:000275:0001:0001:00</t>
  </si>
  <si>
    <t>HV-V07:1:0</t>
  </si>
  <si>
    <t>13:0047:000309</t>
  </si>
  <si>
    <t>13:0012:000276</t>
  </si>
  <si>
    <t>13:0012:000276:0001:0001:00</t>
  </si>
  <si>
    <t>HV-V08:1:0</t>
  </si>
  <si>
    <t>13:0047:000310</t>
  </si>
  <si>
    <t>13:0012:000277</t>
  </si>
  <si>
    <t>13:0012:000277:0001:0001:00</t>
  </si>
  <si>
    <t>HV-V08:2:0</t>
  </si>
  <si>
    <t>13:0047:000311</t>
  </si>
  <si>
    <t>13:0012:000277:0002:0001:00</t>
  </si>
  <si>
    <t>HV-V09:1:0</t>
  </si>
  <si>
    <t>13:0047:000312</t>
  </si>
  <si>
    <t>13:0012:000278</t>
  </si>
  <si>
    <t>13:0012:000278:0001:0001:00</t>
  </si>
  <si>
    <t>HV-V10:1:0</t>
  </si>
  <si>
    <t>13:0047:000313</t>
  </si>
  <si>
    <t>13:0012:000279</t>
  </si>
  <si>
    <t>13:0012:000279:0001:0001:00</t>
  </si>
  <si>
    <t>HV-V11:1:0</t>
  </si>
  <si>
    <t>13:0047:000314</t>
  </si>
  <si>
    <t>13:0012:000280</t>
  </si>
  <si>
    <t>13:0012:000280:0001:0001:00</t>
  </si>
  <si>
    <t>HV-V12:1:0</t>
  </si>
  <si>
    <t>13:0047:000315</t>
  </si>
  <si>
    <t>13:0012:000281</t>
  </si>
  <si>
    <t>13:0012:000281:0001:0001:00</t>
  </si>
  <si>
    <t>HV-V13:1:0</t>
  </si>
  <si>
    <t>13:0047:000316</t>
  </si>
  <si>
    <t>13:0012:000282</t>
  </si>
  <si>
    <t>13:0012:000282:0001:0001:00</t>
  </si>
  <si>
    <t>HV-V14:1:0</t>
  </si>
  <si>
    <t>13:0047:000317</t>
  </si>
  <si>
    <t>13:0012:000283</t>
  </si>
  <si>
    <t>13:0012:000283:0001:0001:00</t>
  </si>
  <si>
    <t>HV-VW12:1:0</t>
  </si>
  <si>
    <t>13:0047:000318</t>
  </si>
  <si>
    <t>13:0012:000284</t>
  </si>
  <si>
    <t>13:0012:000284:0001:0001:00</t>
  </si>
  <si>
    <t>HV-W01:1:0</t>
  </si>
  <si>
    <t>13:0047:000319</t>
  </si>
  <si>
    <t>13:0012:000285</t>
  </si>
  <si>
    <t>13:0012:000285:0001:0001:00</t>
  </si>
  <si>
    <t>HV-W02:1:0</t>
  </si>
  <si>
    <t>13:0047:000320</t>
  </si>
  <si>
    <t>13:0012:000286</t>
  </si>
  <si>
    <t>13:0012:000286:0001:0001:00</t>
  </si>
  <si>
    <t>HV-W03-1:1:0</t>
  </si>
  <si>
    <t>13:0047:000321</t>
  </si>
  <si>
    <t>13:0012:000287</t>
  </si>
  <si>
    <t>13:0012:000287:0001:0001:00</t>
  </si>
  <si>
    <t>HV-W03-2:2:0</t>
  </si>
  <si>
    <t>13:0047:000322</t>
  </si>
  <si>
    <t>13:0012:000287:0002:0001:00</t>
  </si>
  <si>
    <t>HV-W04:1:0</t>
  </si>
  <si>
    <t>13:0047:000323</t>
  </si>
  <si>
    <t>13:0012:000288</t>
  </si>
  <si>
    <t>13:0012:000288:0001:0001:00</t>
  </si>
  <si>
    <t>HV-W05:1:0</t>
  </si>
  <si>
    <t>13:0047:000324</t>
  </si>
  <si>
    <t>13:0012:000289</t>
  </si>
  <si>
    <t>13:0012:000289:0001:0001:00</t>
  </si>
  <si>
    <t>HV-W06:1:0</t>
  </si>
  <si>
    <t>13:0047:000325</t>
  </si>
  <si>
    <t>13:0012:000290</t>
  </si>
  <si>
    <t>13:0012:000290:0001:0001:00</t>
  </si>
  <si>
    <t>HV-W07:1:0</t>
  </si>
  <si>
    <t>13:0047:000326</t>
  </si>
  <si>
    <t>13:0012:000291</t>
  </si>
  <si>
    <t>13:0012:000291:0001:0001:00</t>
  </si>
  <si>
    <t>HV-W08:1:0</t>
  </si>
  <si>
    <t>13:0047:000327</t>
  </si>
  <si>
    <t>13:0012:000292</t>
  </si>
  <si>
    <t>13:0012:000292:0001:0001:00</t>
  </si>
  <si>
    <t>HV-W09:1:0</t>
  </si>
  <si>
    <t>13:0047:000328</t>
  </si>
  <si>
    <t>13:0012:000293</t>
  </si>
  <si>
    <t>13:0012:000293:0001:0001:00</t>
  </si>
  <si>
    <t>HV-W10:1:0</t>
  </si>
  <si>
    <t>13:0047:000329</t>
  </si>
  <si>
    <t>13:0012:000294</t>
  </si>
  <si>
    <t>13:0012:000294:0001:0001:00</t>
  </si>
  <si>
    <t>HV-W11:1:0</t>
  </si>
  <si>
    <t>13:0047:000330</t>
  </si>
  <si>
    <t>13:0012:000295</t>
  </si>
  <si>
    <t>13:0012:000295:0001:0001:00</t>
  </si>
  <si>
    <t>HV-W12:1:0</t>
  </si>
  <si>
    <t>13:0047:000331</t>
  </si>
  <si>
    <t>13:0012:000296</t>
  </si>
  <si>
    <t>13:0012:000296:0001:0001:00</t>
  </si>
  <si>
    <t>HV-W13:1:0</t>
  </si>
  <si>
    <t>13:0047:000332</t>
  </si>
  <si>
    <t>13:0012:000297</t>
  </si>
  <si>
    <t>13:0012:000297:0001:0001:00</t>
  </si>
  <si>
    <t>HV-W14:1:0</t>
  </si>
  <si>
    <t>13:0047:000333</t>
  </si>
  <si>
    <t>13:0012:000298</t>
  </si>
  <si>
    <t>13:0012:000298:0001:0001:00</t>
  </si>
  <si>
    <t>HV-WX13:1:0</t>
  </si>
  <si>
    <t>13:0047:000334</t>
  </si>
  <si>
    <t>13:0012:000299</t>
  </si>
  <si>
    <t>13:0012:000299:0001:0001:00</t>
  </si>
  <si>
    <t>13:0047:000335</t>
  </si>
  <si>
    <t>13:0047:000336</t>
  </si>
  <si>
    <t>13:0047:000337</t>
  </si>
  <si>
    <t>13:0047:000338</t>
  </si>
  <si>
    <t>13:0047:000339</t>
  </si>
  <si>
    <t>13:0047:000340</t>
  </si>
  <si>
    <t>13:0047:000341</t>
  </si>
  <si>
    <t>13:0047:000342</t>
  </si>
  <si>
    <t>13:0047:000343</t>
  </si>
  <si>
    <t>13:0047:000344</t>
  </si>
  <si>
    <t>13:0047:000345</t>
  </si>
  <si>
    <t>13:0047:000346</t>
  </si>
  <si>
    <t>RD-A-02</t>
  </si>
  <si>
    <t>13:0048:000001</t>
  </si>
  <si>
    <t>13:0010:000001</t>
  </si>
  <si>
    <t>13:0010:000001:0001:0001:00</t>
  </si>
  <si>
    <t>RD-A-03-1</t>
  </si>
  <si>
    <t>13:0048:000002</t>
  </si>
  <si>
    <t>13:0010:000002</t>
  </si>
  <si>
    <t>13:0010:000002:0001:0001:00</t>
  </si>
  <si>
    <t>RD-A-03-2</t>
  </si>
  <si>
    <t>13:0048:000003</t>
  </si>
  <si>
    <t>13:0010:000002:0002:0001:00</t>
  </si>
  <si>
    <t>RD-A-04</t>
  </si>
  <si>
    <t>13:0048:000004</t>
  </si>
  <si>
    <t>13:0010:000003</t>
  </si>
  <si>
    <t>13:0010:000003:0001:0001:00</t>
  </si>
  <si>
    <t>RD-B-02</t>
  </si>
  <si>
    <t>13:0048:000005</t>
  </si>
  <si>
    <t>13:0010:000004</t>
  </si>
  <si>
    <t>13:0010:000004:0001:0001:00</t>
  </si>
  <si>
    <t>RD-B-03</t>
  </si>
  <si>
    <t>13:0048:000006</t>
  </si>
  <si>
    <t>13:0010:000005</t>
  </si>
  <si>
    <t>13:0010:000005:0001:0001:00</t>
  </si>
  <si>
    <t>RD-B-04</t>
  </si>
  <si>
    <t>13:0048:000007</t>
  </si>
  <si>
    <t>13:0010:000006</t>
  </si>
  <si>
    <t>13:0010:000006:0001:0001:00</t>
  </si>
  <si>
    <t>RD-B-05</t>
  </si>
  <si>
    <t>13:0048:000008</t>
  </si>
  <si>
    <t>13:0010:000007</t>
  </si>
  <si>
    <t>13:0010:000007:0001:0001:00</t>
  </si>
  <si>
    <t>RD-B-06</t>
  </si>
  <si>
    <t>13:0048:000009</t>
  </si>
  <si>
    <t>13:0010:000008</t>
  </si>
  <si>
    <t>13:0010:000008:0001:0001:00</t>
  </si>
  <si>
    <t>RD-B-13</t>
  </si>
  <si>
    <t>13:0048:000010</t>
  </si>
  <si>
    <t>13:0010:000009</t>
  </si>
  <si>
    <t>13:0010:000009:0001:0001:00</t>
  </si>
  <si>
    <t>RD-B-14</t>
  </si>
  <si>
    <t>13:0048:000011</t>
  </si>
  <si>
    <t>13:0010:000010</t>
  </si>
  <si>
    <t>13:0010:000010:0001:0001:00</t>
  </si>
  <si>
    <t>RD-B-15</t>
  </si>
  <si>
    <t>13:0048:000012</t>
  </si>
  <si>
    <t>13:0010:000011</t>
  </si>
  <si>
    <t>13:0010:000011:0001:0001:00</t>
  </si>
  <si>
    <t>RD-C-02</t>
  </si>
  <si>
    <t>13:0048:000013</t>
  </si>
  <si>
    <t>13:0010:000012</t>
  </si>
  <si>
    <t>13:0010:000012:0001:0001:00</t>
  </si>
  <si>
    <t>RD-C-03</t>
  </si>
  <si>
    <t>13:0048:000014</t>
  </si>
  <si>
    <t>13:0010:000013</t>
  </si>
  <si>
    <t>13:0010:000013:0001:0001:00</t>
  </si>
  <si>
    <t>RD-C-04</t>
  </si>
  <si>
    <t>13:0048:000015</t>
  </si>
  <si>
    <t>13:0010:000014</t>
  </si>
  <si>
    <t>13:0010:000014:0001:0001:00</t>
  </si>
  <si>
    <t>RD-C-05</t>
  </si>
  <si>
    <t>13:0048:000016</t>
  </si>
  <si>
    <t>13:0010:000015</t>
  </si>
  <si>
    <t>13:0010:000015:0001:0001:00</t>
  </si>
  <si>
    <t>RD-C-06</t>
  </si>
  <si>
    <t>13:0048:000017</t>
  </si>
  <si>
    <t>13:0010:000016</t>
  </si>
  <si>
    <t>13:0010:000016:0001:0001:00</t>
  </si>
  <si>
    <t>RD-C-07</t>
  </si>
  <si>
    <t>13:0048:000018</t>
  </si>
  <si>
    <t>13:0010:000017</t>
  </si>
  <si>
    <t>13:0010:000017:0001:0001:00</t>
  </si>
  <si>
    <t>RD-C-12</t>
  </si>
  <si>
    <t>13:0048:000019</t>
  </si>
  <si>
    <t>13:0010:000018</t>
  </si>
  <si>
    <t>13:0010:000018:0001:0001:00</t>
  </si>
  <si>
    <t>RD-C-13</t>
  </si>
  <si>
    <t>13:0048:000020</t>
  </si>
  <si>
    <t>13:0010:000019</t>
  </si>
  <si>
    <t>13:0010:000019:0001:0001:00</t>
  </si>
  <si>
    <t>RD-C-14</t>
  </si>
  <si>
    <t>13:0048:000021</t>
  </si>
  <si>
    <t>13:0010:000020</t>
  </si>
  <si>
    <t>13:0010:000020:0001:0001:00</t>
  </si>
  <si>
    <t>RD-C-15</t>
  </si>
  <si>
    <t>13:0048:000022</t>
  </si>
  <si>
    <t>13:0010:000021</t>
  </si>
  <si>
    <t>13:0010:000021:0001:0001:00</t>
  </si>
  <si>
    <t>RD-CD-11</t>
  </si>
  <si>
    <t>13:0048:000023</t>
  </si>
  <si>
    <t>13:0010:000022</t>
  </si>
  <si>
    <t>13:0010:000022:0001:0001:00</t>
  </si>
  <si>
    <t>RD-D-02</t>
  </si>
  <si>
    <t>13:0048:000024</t>
  </si>
  <si>
    <t>13:0010:000023</t>
  </si>
  <si>
    <t>13:0010:000023:0001:0001:00</t>
  </si>
  <si>
    <t>RD-D-03</t>
  </si>
  <si>
    <t>13:0048:000025</t>
  </si>
  <si>
    <t>13:0010:000024</t>
  </si>
  <si>
    <t>13:0010:000024:0001:0001:00</t>
  </si>
  <si>
    <t>RD-D-04</t>
  </si>
  <si>
    <t>13:0048:000026</t>
  </si>
  <si>
    <t>13:0010:000025</t>
  </si>
  <si>
    <t>13:0010:000025:0001:0001:00</t>
  </si>
  <si>
    <t>RD-D-05</t>
  </si>
  <si>
    <t>13:0048:000027</t>
  </si>
  <si>
    <t>13:0010:000026</t>
  </si>
  <si>
    <t>13:0010:000026:0001:0001:00</t>
  </si>
  <si>
    <t>RD-D-06</t>
  </si>
  <si>
    <t>13:0048:000028</t>
  </si>
  <si>
    <t>13:0010:000027</t>
  </si>
  <si>
    <t>13:0010:000027:0001:0001:00</t>
  </si>
  <si>
    <t>RD-D-07</t>
  </si>
  <si>
    <t>13:0048:000029</t>
  </si>
  <si>
    <t>13:0010:000028</t>
  </si>
  <si>
    <t>13:0010:000028:0001:0001:00</t>
  </si>
  <si>
    <t>RD-D-08</t>
  </si>
  <si>
    <t>13:0048:000030</t>
  </si>
  <si>
    <t>13:0010:000029</t>
  </si>
  <si>
    <t>13:0010:000029:0001:0001:00</t>
  </si>
  <si>
    <t>RD-D-09</t>
  </si>
  <si>
    <t>13:0048:000031</t>
  </si>
  <si>
    <t>13:0010:000030</t>
  </si>
  <si>
    <t>13:0010:000030:0001:0001:00</t>
  </si>
  <si>
    <t>RD-D-10</t>
  </si>
  <si>
    <t>13:0048:000032</t>
  </si>
  <si>
    <t>13:0010:000031</t>
  </si>
  <si>
    <t>13:0010:000031:0001:0001:00</t>
  </si>
  <si>
    <t>RD-D-12</t>
  </si>
  <si>
    <t>13:0048:000033</t>
  </si>
  <si>
    <t>13:0010:000032</t>
  </si>
  <si>
    <t>13:0010:000032:0001:0001:00</t>
  </si>
  <si>
    <t>RD-D-13-1</t>
  </si>
  <si>
    <t>13:0048:000034</t>
  </si>
  <si>
    <t>13:0010:000033</t>
  </si>
  <si>
    <t>13:0010:000033:0001:0001:00</t>
  </si>
  <si>
    <t>RD-D-13-2</t>
  </si>
  <si>
    <t>13:0048:000035</t>
  </si>
  <si>
    <t>13:0010:000033:0002:0001:00</t>
  </si>
  <si>
    <t>RD-D-14</t>
  </si>
  <si>
    <t>13:0048:000036</t>
  </si>
  <si>
    <t>13:0010:000034</t>
  </si>
  <si>
    <t>13:0010:000034:0001:0001:00</t>
  </si>
  <si>
    <t>RD-D-15</t>
  </si>
  <si>
    <t>13:0048:000037</t>
  </si>
  <si>
    <t>13:0010:000035</t>
  </si>
  <si>
    <t>13:0010:000035:0001:0001:00</t>
  </si>
  <si>
    <t>RD-E-02</t>
  </si>
  <si>
    <t>13:0048:000038</t>
  </si>
  <si>
    <t>13:0010:000036</t>
  </si>
  <si>
    <t>13:0010:000036:0001:0001:00</t>
  </si>
  <si>
    <t>RD-E-03</t>
  </si>
  <si>
    <t>13:0048:000039</t>
  </si>
  <si>
    <t>13:0010:000037</t>
  </si>
  <si>
    <t>13:0010:000037:0001:0001:00</t>
  </si>
  <si>
    <t>RD-E-04</t>
  </si>
  <si>
    <t>13:0048:000040</t>
  </si>
  <si>
    <t>13:0010:000038</t>
  </si>
  <si>
    <t>13:0010:000038:0001:0001:00</t>
  </si>
  <si>
    <t>RD-E-05</t>
  </si>
  <si>
    <t>13:0048:000041</t>
  </si>
  <si>
    <t>13:0010:000039</t>
  </si>
  <si>
    <t>13:0010:000039:0001:0001:00</t>
  </si>
  <si>
    <t>RD-E-07</t>
  </si>
  <si>
    <t>13:0048:000042</t>
  </si>
  <si>
    <t>13:0010:000040</t>
  </si>
  <si>
    <t>13:0010:000040:0001:0001:00</t>
  </si>
  <si>
    <t>RD-E-08</t>
  </si>
  <si>
    <t>13:0048:000043</t>
  </si>
  <si>
    <t>13:0010:000041</t>
  </si>
  <si>
    <t>13:0010:000041:0001:0001:00</t>
  </si>
  <si>
    <t>RD-E-09</t>
  </si>
  <si>
    <t>13:0048:000044</t>
  </si>
  <si>
    <t>13:0010:000042</t>
  </si>
  <si>
    <t>13:0010:000042:0001:0001:00</t>
  </si>
  <si>
    <t>RD-E-10</t>
  </si>
  <si>
    <t>13:0048:000045</t>
  </si>
  <si>
    <t>13:0010:000043</t>
  </si>
  <si>
    <t>13:0010:000043:0001:0001:00</t>
  </si>
  <si>
    <t>RD-E-11</t>
  </si>
  <si>
    <t>13:0048:000046</t>
  </si>
  <si>
    <t>13:0010:000044</t>
  </si>
  <si>
    <t>13:0010:000044:0001:0001:00</t>
  </si>
  <si>
    <t>RD-E-12</t>
  </si>
  <si>
    <t>13:0048:000047</t>
  </si>
  <si>
    <t>13:0010:000045</t>
  </si>
  <si>
    <t>13:0010:000045:0001:0001:00</t>
  </si>
  <si>
    <t>RD-E-13</t>
  </si>
  <si>
    <t>13:0048:000048</t>
  </si>
  <si>
    <t>13:0010:000046</t>
  </si>
  <si>
    <t>13:0010:000046:0001:0001:00</t>
  </si>
  <si>
    <t>RD-E-14</t>
  </si>
  <si>
    <t>13:0048:000049</t>
  </si>
  <si>
    <t>13:0010:000047</t>
  </si>
  <si>
    <t>13:0010:000047:0001:0001:00</t>
  </si>
  <si>
    <t>RD-E-15</t>
  </si>
  <si>
    <t>13:0048:000050</t>
  </si>
  <si>
    <t>13:0010:000048</t>
  </si>
  <si>
    <t>13:0010:000048:0001:0001:00</t>
  </si>
  <si>
    <t>RD-EF-06</t>
  </si>
  <si>
    <t>13:0048:000051</t>
  </si>
  <si>
    <t>13:0010:000049</t>
  </si>
  <si>
    <t>13:0010:000049:0001:0001:00</t>
  </si>
  <si>
    <t>RD-F-02</t>
  </si>
  <si>
    <t>13:0048:000052</t>
  </si>
  <si>
    <t>13:0010:000050</t>
  </si>
  <si>
    <t>13:0010:000050:0001:0001:00</t>
  </si>
  <si>
    <t>RD-F-03</t>
  </si>
  <si>
    <t>13:0048:000053</t>
  </si>
  <si>
    <t>13:0010:000051</t>
  </si>
  <si>
    <t>13:0010:000051:0001:0001:00</t>
  </si>
  <si>
    <t>RD-F-04</t>
  </si>
  <si>
    <t>13:0048:000054</t>
  </si>
  <si>
    <t>13:0010:000052</t>
  </si>
  <si>
    <t>13:0010:000052:0001:0001:00</t>
  </si>
  <si>
    <t>RD-F-05</t>
  </si>
  <si>
    <t>13:0048:000055</t>
  </si>
  <si>
    <t>13:0010:000053</t>
  </si>
  <si>
    <t>13:0010:000053:0001:0001:00</t>
  </si>
  <si>
    <t>RD-F-07</t>
  </si>
  <si>
    <t>13:0048:000056</t>
  </si>
  <si>
    <t>13:0010:000054</t>
  </si>
  <si>
    <t>13:0010:000054:0001:0001:00</t>
  </si>
  <si>
    <t>RD-F-08</t>
  </si>
  <si>
    <t>13:0048:000057</t>
  </si>
  <si>
    <t>13:0010:000055</t>
  </si>
  <si>
    <t>13:0010:000055:0001:0001:00</t>
  </si>
  <si>
    <t>RD-F-09</t>
  </si>
  <si>
    <t>13:0048:000058</t>
  </si>
  <si>
    <t>13:0010:000056</t>
  </si>
  <si>
    <t>13:0010:000056:0001:0001:00</t>
  </si>
  <si>
    <t>RD-F-10</t>
  </si>
  <si>
    <t>13:0048:000059</t>
  </si>
  <si>
    <t>13:0010:000057</t>
  </si>
  <si>
    <t>13:0010:000057:0001:0001:00</t>
  </si>
  <si>
    <t>RD-F-11</t>
  </si>
  <si>
    <t>13:0048:000060</t>
  </si>
  <si>
    <t>13:0010:000058</t>
  </si>
  <si>
    <t>13:0010:000058:0001:0001:00</t>
  </si>
  <si>
    <t>RD-F-12</t>
  </si>
  <si>
    <t>13:0048:000061</t>
  </si>
  <si>
    <t>13:0010:000059</t>
  </si>
  <si>
    <t>13:0010:000059:0001:0001:00</t>
  </si>
  <si>
    <t>RD-F-13</t>
  </si>
  <si>
    <t>13:0048:000062</t>
  </si>
  <si>
    <t>13:0010:000060</t>
  </si>
  <si>
    <t>13:0010:000060:0001:0001:00</t>
  </si>
  <si>
    <t>RD-F-14</t>
  </si>
  <si>
    <t>13:0048:000063</t>
  </si>
  <si>
    <t>13:0010:000061</t>
  </si>
  <si>
    <t>13:0010:000061:0001:0001:00</t>
  </si>
  <si>
    <t>RD-F-15</t>
  </si>
  <si>
    <t>13:0048:000064</t>
  </si>
  <si>
    <t>13:0010:000062</t>
  </si>
  <si>
    <t>13:0010:000062:0001:0001:00</t>
  </si>
  <si>
    <t>RD-G-02</t>
  </si>
  <si>
    <t>13:0048:000065</t>
  </si>
  <si>
    <t>13:0010:000063</t>
  </si>
  <si>
    <t>13:0010:000063:0001:0001:00</t>
  </si>
  <si>
    <t>RD-G-03</t>
  </si>
  <si>
    <t>13:0048:000066</t>
  </si>
  <si>
    <t>13:0010:000064</t>
  </si>
  <si>
    <t>13:0010:000064:0001:0001:00</t>
  </si>
  <si>
    <t>RD-G-04</t>
  </si>
  <si>
    <t>13:0048:000067</t>
  </si>
  <si>
    <t>13:0010:000065</t>
  </si>
  <si>
    <t>13:0010:000065:0001:0001:00</t>
  </si>
  <si>
    <t>RD-G-05</t>
  </si>
  <si>
    <t>13:0048:000068</t>
  </si>
  <si>
    <t>13:0010:000066</t>
  </si>
  <si>
    <t>13:0010:000066:0001:0001:00</t>
  </si>
  <si>
    <t>RD-G-06</t>
  </si>
  <si>
    <t>13:0048:000069</t>
  </si>
  <si>
    <t>13:0010:000067</t>
  </si>
  <si>
    <t>13:0010:000067:0001:0001:00</t>
  </si>
  <si>
    <t>RD-G-07</t>
  </si>
  <si>
    <t>13:0048:000070</t>
  </si>
  <si>
    <t>13:0010:000068</t>
  </si>
  <si>
    <t>13:0010:000068:0001:0001:00</t>
  </si>
  <si>
    <t>RD-G-08</t>
  </si>
  <si>
    <t>13:0048:000071</t>
  </si>
  <si>
    <t>13:0010:000069</t>
  </si>
  <si>
    <t>13:0010:000069:0001:0001:00</t>
  </si>
  <si>
    <t>RD-G-09</t>
  </si>
  <si>
    <t>13:0048:000072</t>
  </si>
  <si>
    <t>13:0010:000070</t>
  </si>
  <si>
    <t>13:0010:000070:0001:0001:00</t>
  </si>
  <si>
    <t>RD-G-10</t>
  </si>
  <si>
    <t>13:0048:000073</t>
  </si>
  <si>
    <t>13:0010:000071</t>
  </si>
  <si>
    <t>13:0010:000071:0001:0001:00</t>
  </si>
  <si>
    <t>RD-G-11</t>
  </si>
  <si>
    <t>13:0048:000074</t>
  </si>
  <si>
    <t>13:0010:000072</t>
  </si>
  <si>
    <t>13:0010:000072:0001:0001:00</t>
  </si>
  <si>
    <t>RD-G-12</t>
  </si>
  <si>
    <t>13:0048:000075</t>
  </si>
  <si>
    <t>13:0010:000073</t>
  </si>
  <si>
    <t>13:0010:000073:0001:0001:00</t>
  </si>
  <si>
    <t>RD-G-12-FD</t>
  </si>
  <si>
    <t>13:0048:000076</t>
  </si>
  <si>
    <t>13:0010:000073:0002:0001:00</t>
  </si>
  <si>
    <t>RD-G-13</t>
  </si>
  <si>
    <t>13:0048:000077</t>
  </si>
  <si>
    <t>13:0010:000074</t>
  </si>
  <si>
    <t>13:0010:000074:0001:0001:00</t>
  </si>
  <si>
    <t>RD-G-14-a</t>
  </si>
  <si>
    <t>13:0048:000078</t>
  </si>
  <si>
    <t>13:0010:000075</t>
  </si>
  <si>
    <t>13:0010:000075:0001:0001:00</t>
  </si>
  <si>
    <t>RD-G-14-b</t>
  </si>
  <si>
    <t>13:0048:000079</t>
  </si>
  <si>
    <t>13:0010:000076</t>
  </si>
  <si>
    <t>13:0010:000076:0001:0001:00</t>
  </si>
  <si>
    <t>RD-G-15</t>
  </si>
  <si>
    <t>13:0048:000080</t>
  </si>
  <si>
    <t>13:0010:000077</t>
  </si>
  <si>
    <t>13:0010:000077:0001:0001:00</t>
  </si>
  <si>
    <t>RD-H-02</t>
  </si>
  <si>
    <t>13:0048:000081</t>
  </si>
  <si>
    <t>13:0010:000078</t>
  </si>
  <si>
    <t>13:0010:000078:0001:0001:00</t>
  </si>
  <si>
    <t>RD-H-03</t>
  </si>
  <si>
    <t>13:0048:000082</t>
  </si>
  <si>
    <t>13:0010:000079</t>
  </si>
  <si>
    <t>13:0010:000079:0001:0001:00</t>
  </si>
  <si>
    <t>RD-H-04</t>
  </si>
  <si>
    <t>13:0048:000083</t>
  </si>
  <si>
    <t>13:0010:000080</t>
  </si>
  <si>
    <t>13:0010:000080:0001:0001:00</t>
  </si>
  <si>
    <t>RD-H-05</t>
  </si>
  <si>
    <t>13:0048:000084</t>
  </si>
  <si>
    <t>13:0010:000081</t>
  </si>
  <si>
    <t>13:0010:000081:0001:0001:00</t>
  </si>
  <si>
    <t>RD-H-06</t>
  </si>
  <si>
    <t>13:0048:000085</t>
  </si>
  <si>
    <t>13:0010:000082</t>
  </si>
  <si>
    <t>13:0010:000082:0001:0001:00</t>
  </si>
  <si>
    <t>RD-H-07</t>
  </si>
  <si>
    <t>13:0048:000086</t>
  </si>
  <si>
    <t>13:0010:000083</t>
  </si>
  <si>
    <t>13:0010:000083:0001:0001:00</t>
  </si>
  <si>
    <t>RD-H-08</t>
  </si>
  <si>
    <t>13:0048:000087</t>
  </si>
  <si>
    <t>13:0010:000084</t>
  </si>
  <si>
    <t>13:0010:000084:0001:0001:00</t>
  </si>
  <si>
    <t>RD-H-09</t>
  </si>
  <si>
    <t>13:0048:000088</t>
  </si>
  <si>
    <t>13:0010:000085</t>
  </si>
  <si>
    <t>13:0010:000085:0001:0001:00</t>
  </si>
  <si>
    <t>RD-H-10</t>
  </si>
  <si>
    <t>13:0048:000089</t>
  </si>
  <si>
    <t>13:0010:000086</t>
  </si>
  <si>
    <t>13:0010:000086:0001:0001:00</t>
  </si>
  <si>
    <t>RD-H-11</t>
  </si>
  <si>
    <t>13:0048:000090</t>
  </si>
  <si>
    <t>13:0010:000087</t>
  </si>
  <si>
    <t>13:0010:000087:0001:0001:00</t>
  </si>
  <si>
    <t>RD-H-12</t>
  </si>
  <si>
    <t>13:0048:000091</t>
  </si>
  <si>
    <t>13:0010:000088</t>
  </si>
  <si>
    <t>13:0010:000088:0001:0001:00</t>
  </si>
  <si>
    <t>RD-H-13</t>
  </si>
  <si>
    <t>13:0048:000092</t>
  </si>
  <si>
    <t>13:0010:000089</t>
  </si>
  <si>
    <t>13:0010:000089:0001:0001:00</t>
  </si>
  <si>
    <t>RD-H-14.5</t>
  </si>
  <si>
    <t>13:0048:000093</t>
  </si>
  <si>
    <t>13:0010:000090</t>
  </si>
  <si>
    <t>13:0010:000090:0001:0001:00</t>
  </si>
  <si>
    <t>RD-K-02</t>
  </si>
  <si>
    <t>13:0048:000094</t>
  </si>
  <si>
    <t>13:0010:000091</t>
  </si>
  <si>
    <t>13:0010:000091:0001:0001:00</t>
  </si>
  <si>
    <t>RD-K-03</t>
  </si>
  <si>
    <t>13:0048:000095</t>
  </si>
  <si>
    <t>13:0010:000092</t>
  </si>
  <si>
    <t>13:0010:000092:0001:0001:00</t>
  </si>
  <si>
    <t>RD-K-04</t>
  </si>
  <si>
    <t>13:0048:000096</t>
  </si>
  <si>
    <t>13:0010:000093</t>
  </si>
  <si>
    <t>13:0010:000093:0001:0001:00</t>
  </si>
  <si>
    <t>RD-K-05</t>
  </si>
  <si>
    <t>13:0048:000097</t>
  </si>
  <si>
    <t>13:0010:000094</t>
  </si>
  <si>
    <t>13:0010:000094:0001:0001:00</t>
  </si>
  <si>
    <t>RD-K-06</t>
  </si>
  <si>
    <t>13:0048:000098</t>
  </si>
  <si>
    <t>13:0010:000095</t>
  </si>
  <si>
    <t>13:0010:000095:0001:0001:00</t>
  </si>
  <si>
    <t>RD-K-07</t>
  </si>
  <si>
    <t>13:0048:000099</t>
  </si>
  <si>
    <t>13:0010:000096</t>
  </si>
  <si>
    <t>13:0010:000096:0001:0001:00</t>
  </si>
  <si>
    <t>RD-K-08</t>
  </si>
  <si>
    <t>13:0048:000100</t>
  </si>
  <si>
    <t>13:0010:000097</t>
  </si>
  <si>
    <t>13:0010:000097:0001:0001:00</t>
  </si>
  <si>
    <t>RD-K-09</t>
  </si>
  <si>
    <t>13:0048:000101</t>
  </si>
  <si>
    <t>13:0010:000098</t>
  </si>
  <si>
    <t>13:0010:000098:0001:0001:00</t>
  </si>
  <si>
    <t>RD-K-10</t>
  </si>
  <si>
    <t>13:0048:000102</t>
  </si>
  <si>
    <t>13:0010:000099</t>
  </si>
  <si>
    <t>13:0010:000099:0001:0001:00</t>
  </si>
  <si>
    <t>RD-K-11</t>
  </si>
  <si>
    <t>13:0048:000103</t>
  </si>
  <si>
    <t>13:0010:000100</t>
  </si>
  <si>
    <t>13:0010:000100:0001:0001:00</t>
  </si>
  <si>
    <t>RD-K-12</t>
  </si>
  <si>
    <t>13:0048:000104</t>
  </si>
  <si>
    <t>13:0010:000101</t>
  </si>
  <si>
    <t>13:0010:000101:0001:0001:00</t>
  </si>
  <si>
    <t>RD-K-13</t>
  </si>
  <si>
    <t>13:0048:000105</t>
  </si>
  <si>
    <t>13:0010:000102</t>
  </si>
  <si>
    <t>13:0010:000102:0001:0001:00</t>
  </si>
  <si>
    <t>RD-K-14</t>
  </si>
  <si>
    <t>13:0048:000106</t>
  </si>
  <si>
    <t>13:0010:000103</t>
  </si>
  <si>
    <t>13:0010:000103:0001:0001:00</t>
  </si>
  <si>
    <t>RD-K-15</t>
  </si>
  <si>
    <t>13:0048:000107</t>
  </si>
  <si>
    <t>13:0010:000104</t>
  </si>
  <si>
    <t>13:0010:000104:0001:0001:00</t>
  </si>
  <si>
    <t>RD-L-02</t>
  </si>
  <si>
    <t>13:0048:000108</t>
  </si>
  <si>
    <t>13:0010:000105</t>
  </si>
  <si>
    <t>13:0010:000105:0001:0001:00</t>
  </si>
  <si>
    <t>RD-L-03</t>
  </si>
  <si>
    <t>13:0048:000109</t>
  </si>
  <si>
    <t>13:0010:000106</t>
  </si>
  <si>
    <t>13:0010:000106:0001:0001:00</t>
  </si>
  <si>
    <t>RD-L-04</t>
  </si>
  <si>
    <t>13:0048:000110</t>
  </si>
  <si>
    <t>13:0010:000107</t>
  </si>
  <si>
    <t>13:0010:000107:0001:0001:00</t>
  </si>
  <si>
    <t>RD-L-05</t>
  </si>
  <si>
    <t>13:0048:000111</t>
  </si>
  <si>
    <t>13:0010:000108</t>
  </si>
  <si>
    <t>13:0010:000108:0001:0001:00</t>
  </si>
  <si>
    <t>RD-L-06</t>
  </si>
  <si>
    <t>13:0048:000112</t>
  </si>
  <si>
    <t>13:0010:000109</t>
  </si>
  <si>
    <t>13:0010:000109:0001:0001:00</t>
  </si>
  <si>
    <t>RD-L-07</t>
  </si>
  <si>
    <t>13:0048:000113</t>
  </si>
  <si>
    <t>13:0010:000110</t>
  </si>
  <si>
    <t>13:0010:000110:0001:0001:00</t>
  </si>
  <si>
    <t>RD-L-08</t>
  </si>
  <si>
    <t>13:0048:000114</t>
  </si>
  <si>
    <t>13:0010:000111</t>
  </si>
  <si>
    <t>13:0010:000111:0001:0001:00</t>
  </si>
  <si>
    <t>RD-L-09</t>
  </si>
  <si>
    <t>13:0048:000115</t>
  </si>
  <si>
    <t>13:0010:000112</t>
  </si>
  <si>
    <t>13:0010:000112:0001:0001:00</t>
  </si>
  <si>
    <t>RD-L-10</t>
  </si>
  <si>
    <t>13:0048:000116</t>
  </si>
  <si>
    <t>13:0010:000113</t>
  </si>
  <si>
    <t>13:0010:000113:0001:0001:00</t>
  </si>
  <si>
    <t>RD-L-11-a</t>
  </si>
  <si>
    <t>13:0048:000117</t>
  </si>
  <si>
    <t>13:0010:000114</t>
  </si>
  <si>
    <t>13:0010:000114:0001:0001:00</t>
  </si>
  <si>
    <t>RD-L-11-b</t>
  </si>
  <si>
    <t>13:0048:000118</t>
  </si>
  <si>
    <t>13:0010:000115</t>
  </si>
  <si>
    <t>13:0010:000115:0001:0001:00</t>
  </si>
  <si>
    <t>RD-L-12</t>
  </si>
  <si>
    <t>13:0048:000119</t>
  </si>
  <si>
    <t>13:0010:000116</t>
  </si>
  <si>
    <t>13:0010:000116:0001:0001:00</t>
  </si>
  <si>
    <t>RD-L-13</t>
  </si>
  <si>
    <t>13:0048:000120</t>
  </si>
  <si>
    <t>13:0010:000117</t>
  </si>
  <si>
    <t>13:0010:000117:0001:0001:00</t>
  </si>
  <si>
    <t>RD-L-14</t>
  </si>
  <si>
    <t>13:0048:000121</t>
  </si>
  <si>
    <t>13:0010:000118</t>
  </si>
  <si>
    <t>13:0010:000118:0001:0001:00</t>
  </si>
  <si>
    <t>RD-L-15</t>
  </si>
  <si>
    <t>13:0048:000122</t>
  </si>
  <si>
    <t>13:0010:000119</t>
  </si>
  <si>
    <t>13:0010:000119:0001:0001:00</t>
  </si>
  <si>
    <t>RD-M-02</t>
  </si>
  <si>
    <t>13:0048:000123</t>
  </si>
  <si>
    <t>13:0010:000120</t>
  </si>
  <si>
    <t>13:0010:000120:0001:0001:00</t>
  </si>
  <si>
    <t>RD-M-03</t>
  </si>
  <si>
    <t>13:0048:000124</t>
  </si>
  <si>
    <t>13:0010:000121</t>
  </si>
  <si>
    <t>13:0010:000121:0001:0001:00</t>
  </si>
  <si>
    <t>RD-M-03-FD</t>
  </si>
  <si>
    <t>13:0048:000125</t>
  </si>
  <si>
    <t>13:0010:000121:0002:0001:00</t>
  </si>
  <si>
    <t>RD-M-04</t>
  </si>
  <si>
    <t>13:0048:000126</t>
  </si>
  <si>
    <t>13:0010:000122</t>
  </si>
  <si>
    <t>13:0010:000122:0001:0001:00</t>
  </si>
  <si>
    <t>RD-M-05</t>
  </si>
  <si>
    <t>13:0048:000127</t>
  </si>
  <si>
    <t>13:0010:000123</t>
  </si>
  <si>
    <t>13:0010:000123:0001:0001:00</t>
  </si>
  <si>
    <t>RD-M-06</t>
  </si>
  <si>
    <t>13:0048:000128</t>
  </si>
  <si>
    <t>13:0010:000124</t>
  </si>
  <si>
    <t>13:0010:000124:0001:0001:00</t>
  </si>
  <si>
    <t>RD-M-07</t>
  </si>
  <si>
    <t>13:0048:000129</t>
  </si>
  <si>
    <t>13:0010:000125</t>
  </si>
  <si>
    <t>13:0010:000125:0001:0001:00</t>
  </si>
  <si>
    <t>RD-M-08</t>
  </si>
  <si>
    <t>13:0048:000130</t>
  </si>
  <si>
    <t>13:0010:000126</t>
  </si>
  <si>
    <t>13:0010:000126:0001:0001:00</t>
  </si>
  <si>
    <t>RD-M-09</t>
  </si>
  <si>
    <t>13:0048:000131</t>
  </si>
  <si>
    <t>13:0010:000127</t>
  </si>
  <si>
    <t>13:0010:000127:0001:0001:00</t>
  </si>
  <si>
    <t>RD-M-10</t>
  </si>
  <si>
    <t>13:0048:000132</t>
  </si>
  <si>
    <t>13:0010:000128</t>
  </si>
  <si>
    <t>13:0010:000128:0001:0001:00</t>
  </si>
  <si>
    <t>RD-M-11</t>
  </si>
  <si>
    <t>13:0048:000133</t>
  </si>
  <si>
    <t>13:0010:000129</t>
  </si>
  <si>
    <t>13:0010:000129:0001:0001:00</t>
  </si>
  <si>
    <t>RD-M-12</t>
  </si>
  <si>
    <t>13:0048:000134</t>
  </si>
  <si>
    <t>13:0010:000130</t>
  </si>
  <si>
    <t>13:0010:000130:0001:0001:00</t>
  </si>
  <si>
    <t>RD-M-13</t>
  </si>
  <si>
    <t>13:0048:000135</t>
  </si>
  <si>
    <t>13:0010:000131</t>
  </si>
  <si>
    <t>13:0010:000131:0001:0001:00</t>
  </si>
  <si>
    <t>RD-M-14</t>
  </si>
  <si>
    <t>13:0048:000136</t>
  </si>
  <si>
    <t>13:0010:000132</t>
  </si>
  <si>
    <t>13:0010:000132:0001:0001:00</t>
  </si>
  <si>
    <t>RD-M-15-1</t>
  </si>
  <si>
    <t>13:0048:000137</t>
  </si>
  <si>
    <t>13:0010:000133</t>
  </si>
  <si>
    <t>13:0010:000133:0001:0001:00</t>
  </si>
  <si>
    <t>RD-M-15-2</t>
  </si>
  <si>
    <t>13:0048:000138</t>
  </si>
  <si>
    <t>13:0010:000133:0002:0001:00</t>
  </si>
  <si>
    <t>RD-N-02</t>
  </si>
  <si>
    <t>13:0048:000139</t>
  </si>
  <si>
    <t>13:0010:000134</t>
  </si>
  <si>
    <t>13:0010:000134:0001:0001:00</t>
  </si>
  <si>
    <t>RD-N-03</t>
  </si>
  <si>
    <t>13:0048:000140</t>
  </si>
  <si>
    <t>13:0010:000135</t>
  </si>
  <si>
    <t>13:0010:000135:0001:0001:00</t>
  </si>
  <si>
    <t>RD-N-04</t>
  </si>
  <si>
    <t>13:0048:000141</t>
  </si>
  <si>
    <t>13:0010:000136</t>
  </si>
  <si>
    <t>13:0010:000136:0001:0001:00</t>
  </si>
  <si>
    <t>RD-N-05</t>
  </si>
  <si>
    <t>13:0048:000142</t>
  </si>
  <si>
    <t>13:0010:000137</t>
  </si>
  <si>
    <t>13:0010:000137:0001:0001:00</t>
  </si>
  <si>
    <t>RD-N-06</t>
  </si>
  <si>
    <t>13:0048:000143</t>
  </si>
  <si>
    <t>13:0010:000138</t>
  </si>
  <si>
    <t>13:0010:000138:0001:0001:00</t>
  </si>
  <si>
    <t>RD-N-07</t>
  </si>
  <si>
    <t>13:0048:000144</t>
  </si>
  <si>
    <t>13:0010:000139</t>
  </si>
  <si>
    <t>13:0010:000139:0001:0001:00</t>
  </si>
  <si>
    <t>RD-N-08</t>
  </si>
  <si>
    <t>13:0048:000145</t>
  </si>
  <si>
    <t>13:0010:000140</t>
  </si>
  <si>
    <t>13:0010:000140:0001:0001:00</t>
  </si>
  <si>
    <t>RD-N-09</t>
  </si>
  <si>
    <t>13:0048:000146</t>
  </si>
  <si>
    <t>13:0010:000141</t>
  </si>
  <si>
    <t>13:0010:000141:0001:0001:00</t>
  </si>
  <si>
    <t>RD-N-10</t>
  </si>
  <si>
    <t>13:0048:000147</t>
  </si>
  <si>
    <t>13:0010:000142</t>
  </si>
  <si>
    <t>13:0010:000142:0001:0001:00</t>
  </si>
  <si>
    <t>RD-N-11</t>
  </si>
  <si>
    <t>13:0048:000148</t>
  </si>
  <si>
    <t>13:0010:000143</t>
  </si>
  <si>
    <t>13:0010:000143:0001:0001:00</t>
  </si>
  <si>
    <t>RD-N-12</t>
  </si>
  <si>
    <t>13:0048:000149</t>
  </si>
  <si>
    <t>13:0010:000144</t>
  </si>
  <si>
    <t>13:0010:000144:0001:0001:00</t>
  </si>
  <si>
    <t>RD-N-13</t>
  </si>
  <si>
    <t>13:0048:000150</t>
  </si>
  <si>
    <t>13:0010:000145</t>
  </si>
  <si>
    <t>13:0010:000145:0001:0001:00</t>
  </si>
  <si>
    <t>RD-N-14</t>
  </si>
  <si>
    <t>13:0048:000151</t>
  </si>
  <si>
    <t>13:0010:000146</t>
  </si>
  <si>
    <t>13:0010:000146:0001:0001:00</t>
  </si>
  <si>
    <t>RD-N-15</t>
  </si>
  <si>
    <t>13:0048:000152</t>
  </si>
  <si>
    <t>13:0010:000147</t>
  </si>
  <si>
    <t>13:0010:000147:0001:0001:00</t>
  </si>
  <si>
    <t>RD-P-02</t>
  </si>
  <si>
    <t>13:0048:000153</t>
  </si>
  <si>
    <t>13:0010:000148</t>
  </si>
  <si>
    <t>13:0010:000148:0001:0001:00</t>
  </si>
  <si>
    <t>RD-P-03</t>
  </si>
  <si>
    <t>13:0048:000154</t>
  </si>
  <si>
    <t>13:0010:000149</t>
  </si>
  <si>
    <t>13:0010:000149:0001:0001:00</t>
  </si>
  <si>
    <t>RD-P-04</t>
  </si>
  <si>
    <t>13:0048:000155</t>
  </si>
  <si>
    <t>13:0010:000150</t>
  </si>
  <si>
    <t>13:0010:000150:0001:0001:00</t>
  </si>
  <si>
    <t>RD-P-05</t>
  </si>
  <si>
    <t>13:0048:000156</t>
  </si>
  <si>
    <t>13:0010:000151</t>
  </si>
  <si>
    <t>13:0010:000151:0001:0001:00</t>
  </si>
  <si>
    <t>RD-P-06</t>
  </si>
  <si>
    <t>13:0048:000157</t>
  </si>
  <si>
    <t>13:0010:000152</t>
  </si>
  <si>
    <t>13:0010:000152:0001:0001:00</t>
  </si>
  <si>
    <t>RD-P-07</t>
  </si>
  <si>
    <t>13:0048:000158</t>
  </si>
  <si>
    <t>13:0010:000153</t>
  </si>
  <si>
    <t>13:0010:000153:0001:0001:00</t>
  </si>
  <si>
    <t>RD-P-08</t>
  </si>
  <si>
    <t>13:0048:000159</t>
  </si>
  <si>
    <t>13:0010:000154</t>
  </si>
  <si>
    <t>13:0010:000154:0001:0001:00</t>
  </si>
  <si>
    <t>RD-P-09</t>
  </si>
  <si>
    <t>13:0048:000160</t>
  </si>
  <si>
    <t>13:0010:000155</t>
  </si>
  <si>
    <t>13:0010:000155:0001:0001:00</t>
  </si>
  <si>
    <t>RD-P-10</t>
  </si>
  <si>
    <t>13:0048:000161</t>
  </si>
  <si>
    <t>13:0010:000156</t>
  </si>
  <si>
    <t>13:0010:000156:0001:0001:00</t>
  </si>
  <si>
    <t>RD-P-11</t>
  </si>
  <si>
    <t>13:0048:000162</t>
  </si>
  <si>
    <t>13:0010:000157</t>
  </si>
  <si>
    <t>13:0010:000157:0001:0001:00</t>
  </si>
  <si>
    <t>RD-P-12</t>
  </si>
  <si>
    <t>13:0048:000163</t>
  </si>
  <si>
    <t>13:0010:000158</t>
  </si>
  <si>
    <t>13:0010:000158:0001:0001:00</t>
  </si>
  <si>
    <t>RD-P-13</t>
  </si>
  <si>
    <t>13:0048:000164</t>
  </si>
  <si>
    <t>13:0010:000159</t>
  </si>
  <si>
    <t>13:0010:000159:0001:0001:00</t>
  </si>
  <si>
    <t>RD-P-14</t>
  </si>
  <si>
    <t>13:0048:000165</t>
  </si>
  <si>
    <t>13:0010:000160</t>
  </si>
  <si>
    <t>13:0010:000160:0001:0001:00</t>
  </si>
  <si>
    <t>RD-P-15</t>
  </si>
  <si>
    <t>13:0048:000166</t>
  </si>
  <si>
    <t>13:0010:000161</t>
  </si>
  <si>
    <t>13:0010:000161:0001:0001:00</t>
  </si>
  <si>
    <t>RD-Q-02</t>
  </si>
  <si>
    <t>13:0048:000167</t>
  </si>
  <si>
    <t>13:0010:000162</t>
  </si>
  <si>
    <t>13:0010:000162:0001:0001:00</t>
  </si>
  <si>
    <t>RD-Q-03</t>
  </si>
  <si>
    <t>13:0048:000168</t>
  </si>
  <si>
    <t>13:0010:000163</t>
  </si>
  <si>
    <t>13:0010:000163:0001:0001:00</t>
  </si>
  <si>
    <t>RD-Q-04</t>
  </si>
  <si>
    <t>13:0048:000169</t>
  </si>
  <si>
    <t>13:0010:000164</t>
  </si>
  <si>
    <t>13:0010:000164:0001:0001:00</t>
  </si>
  <si>
    <t>RD-Q-05</t>
  </si>
  <si>
    <t>13:0048:000170</t>
  </si>
  <si>
    <t>13:0010:000165</t>
  </si>
  <si>
    <t>13:0010:000165:0001:0001:00</t>
  </si>
  <si>
    <t>RD-Q-06</t>
  </si>
  <si>
    <t>13:0048:000171</t>
  </si>
  <si>
    <t>13:0010:000166</t>
  </si>
  <si>
    <t>13:0010:000166:0001:0001:00</t>
  </si>
  <si>
    <t>RD-Q-07</t>
  </si>
  <si>
    <t>13:0048:000172</t>
  </si>
  <si>
    <t>13:0010:000167</t>
  </si>
  <si>
    <t>13:0010:000167:0001:0001:00</t>
  </si>
  <si>
    <t>RD-Q-09</t>
  </si>
  <si>
    <t>13:0048:000173</t>
  </si>
  <si>
    <t>13:0010:000168</t>
  </si>
  <si>
    <t>13:0010:000168:0001:0001:00</t>
  </si>
  <si>
    <t>RD-Q-10</t>
  </si>
  <si>
    <t>13:0048:000174</t>
  </si>
  <si>
    <t>13:0010:000169</t>
  </si>
  <si>
    <t>13:0010:000169:0001:0001:00</t>
  </si>
  <si>
    <t>RD-Q-11</t>
  </si>
  <si>
    <t>13:0048:000175</t>
  </si>
  <si>
    <t>13:0010:000170</t>
  </si>
  <si>
    <t>13:0010:000170:0001:0001:00</t>
  </si>
  <si>
    <t>RD-Q-12</t>
  </si>
  <si>
    <t>13:0048:000176</t>
  </si>
  <si>
    <t>13:0010:000171</t>
  </si>
  <si>
    <t>13:0010:000171:0001:0001:00</t>
  </si>
  <si>
    <t>RD-Q-13</t>
  </si>
  <si>
    <t>13:0048:000177</t>
  </si>
  <si>
    <t>13:0010:000172</t>
  </si>
  <si>
    <t>13:0010:000172:0001:0001:00</t>
  </si>
  <si>
    <t>RD-Q-14</t>
  </si>
  <si>
    <t>13:0048:000178</t>
  </si>
  <si>
    <t>13:0010:000173</t>
  </si>
  <si>
    <t>13:0010:000173:0001:0001:00</t>
  </si>
  <si>
    <t>RD-Q-15</t>
  </si>
  <si>
    <t>13:0048:000179</t>
  </si>
  <si>
    <t>13:0010:000174</t>
  </si>
  <si>
    <t>13:0010:000174:0001:0001:00</t>
  </si>
  <si>
    <t>RD-R-02</t>
  </si>
  <si>
    <t>13:0048:000180</t>
  </si>
  <si>
    <t>13:0010:000175</t>
  </si>
  <si>
    <t>13:0010:000175:0001:0001:00</t>
  </si>
  <si>
    <t>RD-R-03</t>
  </si>
  <si>
    <t>13:0048:000181</t>
  </si>
  <si>
    <t>13:0010:000176</t>
  </si>
  <si>
    <t>13:0010:000176:0001:0001:00</t>
  </si>
  <si>
    <t>RD-R-04</t>
  </si>
  <si>
    <t>13:0048:000182</t>
  </si>
  <si>
    <t>13:0010:000177</t>
  </si>
  <si>
    <t>13:0010:000177:0001:0001:00</t>
  </si>
  <si>
    <t>RD-R-05</t>
  </si>
  <si>
    <t>13:0048:000183</t>
  </si>
  <si>
    <t>13:0010:000178</t>
  </si>
  <si>
    <t>13:0010:000178:0001:0001:00</t>
  </si>
  <si>
    <t>RD-R-06</t>
  </si>
  <si>
    <t>13:0048:000184</t>
  </si>
  <si>
    <t>13:0010:000179</t>
  </si>
  <si>
    <t>13:0010:000179:0001:0001:00</t>
  </si>
  <si>
    <t>RD-R-07</t>
  </si>
  <si>
    <t>13:0048:000185</t>
  </si>
  <si>
    <t>13:0010:000180</t>
  </si>
  <si>
    <t>13:0010:000180:0001:0001:00</t>
  </si>
  <si>
    <t>RD-R-08</t>
  </si>
  <si>
    <t>13:0048:000186</t>
  </si>
  <si>
    <t>13:0010:000181</t>
  </si>
  <si>
    <t>13:0010:000181:0001:0001:00</t>
  </si>
  <si>
    <t>RD-R-09</t>
  </si>
  <si>
    <t>13:0048:000187</t>
  </si>
  <si>
    <t>13:0010:000182</t>
  </si>
  <si>
    <t>13:0010:000182:0001:0001:00</t>
  </si>
  <si>
    <t>RD-R-10</t>
  </si>
  <si>
    <t>13:0048:000188</t>
  </si>
  <si>
    <t>13:0010:000183</t>
  </si>
  <si>
    <t>13:0010:000183:0001:0001:00</t>
  </si>
  <si>
    <t>RD-R-11</t>
  </si>
  <si>
    <t>13:0048:000189</t>
  </si>
  <si>
    <t>13:0010:000184</t>
  </si>
  <si>
    <t>13:0010:000184:0001:0001:00</t>
  </si>
  <si>
    <t>RD-R-12</t>
  </si>
  <si>
    <t>13:0048:000190</t>
  </si>
  <si>
    <t>13:0010:000185</t>
  </si>
  <si>
    <t>13:0010:000185:0001:0001:00</t>
  </si>
  <si>
    <t>RD-R-12-FD</t>
  </si>
  <si>
    <t>13:0048:000191</t>
  </si>
  <si>
    <t>13:0010:000185:0002:0001:00</t>
  </si>
  <si>
    <t>RD-R-13</t>
  </si>
  <si>
    <t>13:0048:000192</t>
  </si>
  <si>
    <t>13:0010:000186</t>
  </si>
  <si>
    <t>13:0010:000186:0001:0001:00</t>
  </si>
  <si>
    <t>RD-R-14</t>
  </si>
  <si>
    <t>13:0048:000193</t>
  </si>
  <si>
    <t>13:0010:000187</t>
  </si>
  <si>
    <t>13:0010:000187:0001:0001:00</t>
  </si>
  <si>
    <t>RD-R-15</t>
  </si>
  <si>
    <t>13:0048:000194</t>
  </si>
  <si>
    <t>13:0010:000188</t>
  </si>
  <si>
    <t>13:0010:000188:0001:0001:00</t>
  </si>
  <si>
    <t>RD-S-02</t>
  </si>
  <si>
    <t>13:0048:000195</t>
  </si>
  <si>
    <t>13:0010:000189</t>
  </si>
  <si>
    <t>13:0010:000189:0001:0001:00</t>
  </si>
  <si>
    <t>RD-S-03</t>
  </si>
  <si>
    <t>13:0048:000196</t>
  </si>
  <si>
    <t>13:0010:000190</t>
  </si>
  <si>
    <t>13:0010:000190:0001:0001:00</t>
  </si>
  <si>
    <t>RD-S-04</t>
  </si>
  <si>
    <t>13:0048:000197</t>
  </si>
  <si>
    <t>13:0010:000191</t>
  </si>
  <si>
    <t>13:0010:000191:0001:0001:00</t>
  </si>
  <si>
    <t>RD-S-05</t>
  </si>
  <si>
    <t>13:0048:000198</t>
  </si>
  <si>
    <t>13:0010:000192</t>
  </si>
  <si>
    <t>13:0010:000192:0001:0001:00</t>
  </si>
  <si>
    <t>RD-S-06</t>
  </si>
  <si>
    <t>13:0048:000199</t>
  </si>
  <si>
    <t>13:0010:000193</t>
  </si>
  <si>
    <t>13:0010:000193:0001:0001:00</t>
  </si>
  <si>
    <t>RD-S-07</t>
  </si>
  <si>
    <t>13:0048:000200</t>
  </si>
  <si>
    <t>13:0010:000194</t>
  </si>
  <si>
    <t>13:0010:000194:0001:0001:00</t>
  </si>
  <si>
    <t>RD-S-07.5</t>
  </si>
  <si>
    <t>13:0048:000201</t>
  </si>
  <si>
    <t>13:0010:000195</t>
  </si>
  <si>
    <t>13:0010:000195:0001:0001:00</t>
  </si>
  <si>
    <t>RD-S-08</t>
  </si>
  <si>
    <t>13:0048:000202</t>
  </si>
  <si>
    <t>13:0010:000196</t>
  </si>
  <si>
    <t>13:0010:000196:0001:0001:00</t>
  </si>
  <si>
    <t>RD-S-09</t>
  </si>
  <si>
    <t>13:0048:000203</t>
  </si>
  <si>
    <t>13:0010:000197</t>
  </si>
  <si>
    <t>13:0010:000197:0001:0001:00</t>
  </si>
  <si>
    <t>RD-S-10</t>
  </si>
  <si>
    <t>13:0048:000204</t>
  </si>
  <si>
    <t>13:0010:000198</t>
  </si>
  <si>
    <t>13:0010:000198:0001:0001:00</t>
  </si>
  <si>
    <t>RD-S-11</t>
  </si>
  <si>
    <t>13:0048:000205</t>
  </si>
  <si>
    <t>13:0010:000199</t>
  </si>
  <si>
    <t>13:0010:000199:0001:0001:00</t>
  </si>
  <si>
    <t>RD-S-12</t>
  </si>
  <si>
    <t>13:0048:000206</t>
  </si>
  <si>
    <t>13:0010:000200</t>
  </si>
  <si>
    <t>13:0010:000200:0001:0001:00</t>
  </si>
  <si>
    <t>RD-S-12-FD</t>
  </si>
  <si>
    <t>13:0048:000207</t>
  </si>
  <si>
    <t>13:0010:000200:0002:0001:00</t>
  </si>
  <si>
    <t>RD-S-13</t>
  </si>
  <si>
    <t>13:0048:000208</t>
  </si>
  <si>
    <t>13:0010:000201</t>
  </si>
  <si>
    <t>13:0010:000201:0001:0001:00</t>
  </si>
  <si>
    <t>RD-S-14</t>
  </si>
  <si>
    <t>13:0048:000209</t>
  </si>
  <si>
    <t>13:0010:000202</t>
  </si>
  <si>
    <t>13:0010:000202:0001:0001:00</t>
  </si>
  <si>
    <t>RD-S-15</t>
  </si>
  <si>
    <t>13:0048:000210</t>
  </si>
  <si>
    <t>13:0010:000203</t>
  </si>
  <si>
    <t>13:0010:000203:0001:0001:00</t>
  </si>
  <si>
    <t>RD-T-02</t>
  </si>
  <si>
    <t>13:0048:000211</t>
  </si>
  <si>
    <t>13:0010:000204</t>
  </si>
  <si>
    <t>13:0010:000204:0001:0001:00</t>
  </si>
  <si>
    <t>RD-T-03</t>
  </si>
  <si>
    <t>13:0048:000212</t>
  </si>
  <si>
    <t>13:0010:000205</t>
  </si>
  <si>
    <t>13:0010:000205:0001:0001:00</t>
  </si>
  <si>
    <t>RD-T-04</t>
  </si>
  <si>
    <t>13:0048:000213</t>
  </si>
  <si>
    <t>13:0010:000206</t>
  </si>
  <si>
    <t>13:0010:000206:0001:0001:00</t>
  </si>
  <si>
    <t>RD-T-05</t>
  </si>
  <si>
    <t>13:0048:000214</t>
  </si>
  <si>
    <t>13:0010:000207</t>
  </si>
  <si>
    <t>13:0010:000207:0001:0001:00</t>
  </si>
  <si>
    <t>RD-T-06</t>
  </si>
  <si>
    <t>13:0048:000215</t>
  </si>
  <si>
    <t>13:0010:000208</t>
  </si>
  <si>
    <t>13:0010:000208:0001:0001:00</t>
  </si>
  <si>
    <t>RD-T-07</t>
  </si>
  <si>
    <t>13:0048:000216</t>
  </si>
  <si>
    <t>13:0010:000209</t>
  </si>
  <si>
    <t>13:0010:000209:0001:0001:00</t>
  </si>
  <si>
    <t>RD-T-08</t>
  </si>
  <si>
    <t>13:0048:000217</t>
  </si>
  <si>
    <t>13:0010:000210</t>
  </si>
  <si>
    <t>13:0010:000210:0001:0001:00</t>
  </si>
  <si>
    <t>RD-T-09</t>
  </si>
  <si>
    <t>13:0048:000218</t>
  </si>
  <si>
    <t>13:0010:000211</t>
  </si>
  <si>
    <t>13:0010:000211:0001:0001:00</t>
  </si>
  <si>
    <t>RD-T-09.5</t>
  </si>
  <si>
    <t>13:0048:000219</t>
  </si>
  <si>
    <t>13:0010:000212</t>
  </si>
  <si>
    <t>13:0010:000212:0001:0001:00</t>
  </si>
  <si>
    <t>RD-T-10</t>
  </si>
  <si>
    <t>13:0048:000220</t>
  </si>
  <si>
    <t>13:0010:000213</t>
  </si>
  <si>
    <t>13:0010:000213:0001:0001:00</t>
  </si>
  <si>
    <t>RD-T-11</t>
  </si>
  <si>
    <t>13:0048:000221</t>
  </si>
  <si>
    <t>13:0010:000214</t>
  </si>
  <si>
    <t>13:0010:000214:0001:0001:00</t>
  </si>
  <si>
    <t>RD-T-12</t>
  </si>
  <si>
    <t>13:0048:000222</t>
  </si>
  <si>
    <t>13:0010:000215</t>
  </si>
  <si>
    <t>13:0010:000215:0001:0001:00</t>
  </si>
  <si>
    <t>RD-T-13</t>
  </si>
  <si>
    <t>13:0048:000223</t>
  </si>
  <si>
    <t>13:0010:000216</t>
  </si>
  <si>
    <t>13:0010:000216:0001:0001:00</t>
  </si>
  <si>
    <t>RD-T-14</t>
  </si>
  <si>
    <t>13:0048:000224</t>
  </si>
  <si>
    <t>13:0010:000217</t>
  </si>
  <si>
    <t>13:0010:000217:0001:0001:00</t>
  </si>
  <si>
    <t>RD-T-15</t>
  </si>
  <si>
    <t>13:0048:000225</t>
  </si>
  <si>
    <t>13:0010:000218</t>
  </si>
  <si>
    <t>13:0010:000218:0001:0001:00</t>
  </si>
  <si>
    <t>RD-V-02-a</t>
  </si>
  <si>
    <t>13:0048:000226</t>
  </si>
  <si>
    <t>13:0010:000219</t>
  </si>
  <si>
    <t>13:0010:000219:0001:0001:00</t>
  </si>
  <si>
    <t>RD-V-02-b</t>
  </si>
  <si>
    <t>13:0048:000227</t>
  </si>
  <si>
    <t>13:0010:000220</t>
  </si>
  <si>
    <t>13:0010:000220:0001:0001:00</t>
  </si>
  <si>
    <t>RD-V-03</t>
  </si>
  <si>
    <t>13:0048:000228</t>
  </si>
  <si>
    <t>13:0010:000221</t>
  </si>
  <si>
    <t>13:0010:000221:0001:0001:00</t>
  </si>
  <si>
    <t>RD-V-03-FD</t>
  </si>
  <si>
    <t>13:0048:000229</t>
  </si>
  <si>
    <t>13:0010:000221:0002:0001:00</t>
  </si>
  <si>
    <t>RD-V-04</t>
  </si>
  <si>
    <t>13:0048:000230</t>
  </si>
  <si>
    <t>13:0010:000222</t>
  </si>
  <si>
    <t>13:0010:000222:0001:0001:00</t>
  </si>
  <si>
    <t>RD-V-05</t>
  </si>
  <si>
    <t>13:0048:000231</t>
  </si>
  <si>
    <t>13:0010:000223</t>
  </si>
  <si>
    <t>13:0010:000223:0001:0001:00</t>
  </si>
  <si>
    <t>RD-V-06</t>
  </si>
  <si>
    <t>13:0048:000232</t>
  </si>
  <si>
    <t>13:0010:000224</t>
  </si>
  <si>
    <t>13:0010:000224:0001:0001:00</t>
  </si>
  <si>
    <t>RD-V-07-a</t>
  </si>
  <si>
    <t>13:0048:000233</t>
  </si>
  <si>
    <t>13:0010:000225</t>
  </si>
  <si>
    <t>13:0010:000225:0001:0001:00</t>
  </si>
  <si>
    <t>RD-V-07-b</t>
  </si>
  <si>
    <t>13:0048:000234</t>
  </si>
  <si>
    <t>13:0010:000226</t>
  </si>
  <si>
    <t>13:0010:000226:0001:0001:00</t>
  </si>
  <si>
    <t>RD-V-08</t>
  </si>
  <si>
    <t>13:0048:000235</t>
  </si>
  <si>
    <t>13:0010:000227</t>
  </si>
  <si>
    <t>13:0010:000227:0001:0001:00</t>
  </si>
  <si>
    <t>RD-V-09</t>
  </si>
  <si>
    <t>13:0048:000236</t>
  </si>
  <si>
    <t>13:0010:000228</t>
  </si>
  <si>
    <t>13:0010:000228:0001:0001:00</t>
  </si>
  <si>
    <t>RD-V-10</t>
  </si>
  <si>
    <t>13:0048:000237</t>
  </si>
  <si>
    <t>13:0010:000229</t>
  </si>
  <si>
    <t>13:0010:000229:0001:0001:00</t>
  </si>
  <si>
    <t>RD-V-11</t>
  </si>
  <si>
    <t>13:0048:000238</t>
  </si>
  <si>
    <t>13:0010:000230</t>
  </si>
  <si>
    <t>13:0010:000230:0001:0001:00</t>
  </si>
  <si>
    <t>RD-V-12</t>
  </si>
  <si>
    <t>13:0048:000239</t>
  </si>
  <si>
    <t>13:0010:000231</t>
  </si>
  <si>
    <t>13:0010:000231:0001:0001:00</t>
  </si>
  <si>
    <t>RD-V-13</t>
  </si>
  <si>
    <t>13:0048:000240</t>
  </si>
  <si>
    <t>13:0010:000232</t>
  </si>
  <si>
    <t>13:0010:000232:0001:0001:00</t>
  </si>
  <si>
    <t>RD-V-14</t>
  </si>
  <si>
    <t>13:0048:000241</t>
  </si>
  <si>
    <t>13:0010:000233</t>
  </si>
  <si>
    <t>13:0010:000233:0001:0001:00</t>
  </si>
  <si>
    <t>RD-V-15</t>
  </si>
  <si>
    <t>13:0048:000242</t>
  </si>
  <si>
    <t>13:0010:000234</t>
  </si>
  <si>
    <t>13:0010:000234:0001:0001:00</t>
  </si>
  <si>
    <t>RD-W-02</t>
  </si>
  <si>
    <t>13:0048:000243</t>
  </si>
  <si>
    <t>13:0010:000235</t>
  </si>
  <si>
    <t>13:0010:000235:0001:0001:00</t>
  </si>
  <si>
    <t>RD-W-03</t>
  </si>
  <si>
    <t>13:0048:000244</t>
  </si>
  <si>
    <t>13:0010:000236</t>
  </si>
  <si>
    <t>13:0010:000236:0001:0001:00</t>
  </si>
  <si>
    <t>RD-W-04</t>
  </si>
  <si>
    <t>13:0048:000245</t>
  </si>
  <si>
    <t>13:0010:000237</t>
  </si>
  <si>
    <t>13:0010:000237:0001:0001:00</t>
  </si>
  <si>
    <t>RD-W-05</t>
  </si>
  <si>
    <t>13:0048:000246</t>
  </si>
  <si>
    <t>13:0010:000238</t>
  </si>
  <si>
    <t>13:0010:000238:0001:0001:00</t>
  </si>
  <si>
    <t>RD-W-06</t>
  </si>
  <si>
    <t>13:0048:000247</t>
  </si>
  <si>
    <t>13:0010:000239</t>
  </si>
  <si>
    <t>13:0010:000239:0001:0001:00</t>
  </si>
  <si>
    <t>RD-W-07</t>
  </si>
  <si>
    <t>13:0048:000248</t>
  </si>
  <si>
    <t>13:0010:000240</t>
  </si>
  <si>
    <t>13:0010:000240:0001:0001:00</t>
  </si>
  <si>
    <t>RD-W-08</t>
  </si>
  <si>
    <t>13:0048:000249</t>
  </si>
  <si>
    <t>13:0010:000241</t>
  </si>
  <si>
    <t>13:0010:000241:0001:0001:00</t>
  </si>
  <si>
    <t>RD-W-09</t>
  </si>
  <si>
    <t>13:0048:000250</t>
  </si>
  <si>
    <t>13:0010:000242</t>
  </si>
  <si>
    <t>13:0010:000242:0001:0001:00</t>
  </si>
  <si>
    <t>RD-W-10</t>
  </si>
  <si>
    <t>13:0048:000251</t>
  </si>
  <si>
    <t>13:0010:000243</t>
  </si>
  <si>
    <t>13:0010:000243:0001:0001:00</t>
  </si>
  <si>
    <t>RD-W-11</t>
  </si>
  <si>
    <t>13:0048:000252</t>
  </si>
  <si>
    <t>13:0010:000244</t>
  </si>
  <si>
    <t>13:0010:000244:0001:0001:00</t>
  </si>
  <si>
    <t>RD-W-12</t>
  </si>
  <si>
    <t>13:0048:000253</t>
  </si>
  <si>
    <t>13:0010:000245</t>
  </si>
  <si>
    <t>13:0010:000245:0001:0001:00</t>
  </si>
  <si>
    <t>RD-W-13</t>
  </si>
  <si>
    <t>13:0048:000254</t>
  </si>
  <si>
    <t>13:0010:000246</t>
  </si>
  <si>
    <t>13:0010:000246:0001:0001:00</t>
  </si>
  <si>
    <t>RD-W-14</t>
  </si>
  <si>
    <t>13:0048:000255</t>
  </si>
  <si>
    <t>13:0010:000247</t>
  </si>
  <si>
    <t>13:0010:000247:0001:0001:00</t>
  </si>
  <si>
    <t>RD-W-15</t>
  </si>
  <si>
    <t>13:0048:000256</t>
  </si>
  <si>
    <t>13:0010:000248</t>
  </si>
  <si>
    <t>13:0010:000248:0001:0001:00</t>
  </si>
  <si>
    <t>RD-X-02</t>
  </si>
  <si>
    <t>13:0048:000257</t>
  </si>
  <si>
    <t>13:0010:000249</t>
  </si>
  <si>
    <t>13:0010:000249:0001:0001:00</t>
  </si>
  <si>
    <t>RD-X-03</t>
  </si>
  <si>
    <t>13:0048:000258</t>
  </si>
  <si>
    <t>13:0010:000250</t>
  </si>
  <si>
    <t>13:0010:000250:0001:0001:00</t>
  </si>
  <si>
    <t>RD-X-04</t>
  </si>
  <si>
    <t>13:0048:000259</t>
  </si>
  <si>
    <t>13:0010:000251</t>
  </si>
  <si>
    <t>13:0010:000251:0001:0001:00</t>
  </si>
  <si>
    <t>RD-X-05</t>
  </si>
  <si>
    <t>13:0048:000260</t>
  </si>
  <si>
    <t>13:0010:000252</t>
  </si>
  <si>
    <t>13:0010:000252:0001:0001:00</t>
  </si>
  <si>
    <t>RD-X-06</t>
  </si>
  <si>
    <t>13:0048:000261</t>
  </si>
  <si>
    <t>13:0010:000253</t>
  </si>
  <si>
    <t>13:0010:000253:0001:0001:00</t>
  </si>
  <si>
    <t>RD-X-07</t>
  </si>
  <si>
    <t>13:0048:000262</t>
  </si>
  <si>
    <t>13:0010:000254</t>
  </si>
  <si>
    <t>13:0010:000254:0001:0001:00</t>
  </si>
  <si>
    <t>RD-X-08</t>
  </si>
  <si>
    <t>13:0048:000263</t>
  </si>
  <si>
    <t>13:0010:000255</t>
  </si>
  <si>
    <t>13:0010:000255:0001:0001:00</t>
  </si>
  <si>
    <t>RD-X-09</t>
  </si>
  <si>
    <t>13:0048:000264</t>
  </si>
  <si>
    <t>13:0010:000256</t>
  </si>
  <si>
    <t>13:0010:000256:0001:0001:00</t>
  </si>
  <si>
    <t>RD-X-10-a</t>
  </si>
  <si>
    <t>13:0048:000265</t>
  </si>
  <si>
    <t>13:0010:000257</t>
  </si>
  <si>
    <t>13:0010:000257:0001:0001:00</t>
  </si>
  <si>
    <t>RD-X-10-b</t>
  </si>
  <si>
    <t>13:0048:000266</t>
  </si>
  <si>
    <t>13:0010:000258</t>
  </si>
  <si>
    <t>13:0010:000258:0001:0001:00</t>
  </si>
  <si>
    <t>RD-X-11</t>
  </si>
  <si>
    <t>13:0048:000267</t>
  </si>
  <si>
    <t>13:0010:000259</t>
  </si>
  <si>
    <t>13:0010:000259:0001:0001:00</t>
  </si>
  <si>
    <t>RD-X-12-1</t>
  </si>
  <si>
    <t>13:0048:000268</t>
  </si>
  <si>
    <t>13:0010:000260</t>
  </si>
  <si>
    <t>13:0010:000260:0001:0001:00</t>
  </si>
  <si>
    <t>RD-X-12-2</t>
  </si>
  <si>
    <t>13:0048:000269</t>
  </si>
  <si>
    <t>13:0010:000260:0002:0001:00</t>
  </si>
  <si>
    <t>RD-X-13</t>
  </si>
  <si>
    <t>13:0048:000270</t>
  </si>
  <si>
    <t>13:0010:000261</t>
  </si>
  <si>
    <t>13:0010:000261:0001:0001:00</t>
  </si>
  <si>
    <t>RD-X-14</t>
  </si>
  <si>
    <t>13:0048:000271</t>
  </si>
  <si>
    <t>13:0010:000262</t>
  </si>
  <si>
    <t>13:0010:000262:0001:0001:00</t>
  </si>
  <si>
    <t>RD-X-15</t>
  </si>
  <si>
    <t>13:0048:000272</t>
  </si>
  <si>
    <t>13:0010:000263</t>
  </si>
  <si>
    <t>13:0010:000263:0001:0001:00</t>
  </si>
  <si>
    <t>MD-A-02</t>
  </si>
  <si>
    <t>13:0048:000273</t>
  </si>
  <si>
    <t>13:0010:000264</t>
  </si>
  <si>
    <t>13:0010:000264:0001:0001:00</t>
  </si>
  <si>
    <t>MD-A-03</t>
  </si>
  <si>
    <t>13:0048:000274</t>
  </si>
  <si>
    <t>13:0010:000265</t>
  </si>
  <si>
    <t>13:0010:000265:0001:0001:00</t>
  </si>
  <si>
    <t>MD-A-04</t>
  </si>
  <si>
    <t>13:0048:000275</t>
  </si>
  <si>
    <t>13:0010:000266</t>
  </si>
  <si>
    <t>13:0010:000266:0001:0001:00</t>
  </si>
  <si>
    <t>MD-A-05</t>
  </si>
  <si>
    <t>13:0048:000276</t>
  </si>
  <si>
    <t>13:0010:000267</t>
  </si>
  <si>
    <t>13:0010:000267:0001:0001:00</t>
  </si>
  <si>
    <t>MD-A-06</t>
  </si>
  <si>
    <t>13:0048:000277</t>
  </si>
  <si>
    <t>13:0010:000268</t>
  </si>
  <si>
    <t>13:0010:000268:0001:0001:00</t>
  </si>
  <si>
    <t>MD-A-07-1</t>
  </si>
  <si>
    <t>13:0048:000278</t>
  </si>
  <si>
    <t>13:0010:000269</t>
  </si>
  <si>
    <t>13:0010:000269:0001:0001:00</t>
  </si>
  <si>
    <t>MD-A-07-2</t>
  </si>
  <si>
    <t>13:0048:000279</t>
  </si>
  <si>
    <t>13:0010:000269:0002:0001:00</t>
  </si>
  <si>
    <t>MD-A-08</t>
  </si>
  <si>
    <t>13:0048:000280</t>
  </si>
  <si>
    <t>13:0010:000270</t>
  </si>
  <si>
    <t>13:0010:000270:0001:0001:00</t>
  </si>
  <si>
    <t>MD-A-09</t>
  </si>
  <si>
    <t>13:0048:000281</t>
  </si>
  <si>
    <t>13:0010:000271</t>
  </si>
  <si>
    <t>13:0010:000271:0001:0001:00</t>
  </si>
  <si>
    <t>MD-A-10</t>
  </si>
  <si>
    <t>13:0048:000282</t>
  </si>
  <si>
    <t>13:0010:000272</t>
  </si>
  <si>
    <t>13:0010:000272:0001:0001:00</t>
  </si>
  <si>
    <t>MD-A-11</t>
  </si>
  <si>
    <t>13:0048:000283</t>
  </si>
  <si>
    <t>13:0010:000273</t>
  </si>
  <si>
    <t>13:0010:000273:0001:0001:00</t>
  </si>
  <si>
    <t>MD-A-12-a</t>
  </si>
  <si>
    <t>13:0048:000284</t>
  </si>
  <si>
    <t>13:0010:000274</t>
  </si>
  <si>
    <t>13:0010:000274:0001:0001:00</t>
  </si>
  <si>
    <t>MD-A-12-b</t>
  </si>
  <si>
    <t>13:0048:000285</t>
  </si>
  <si>
    <t>13:0010:000275</t>
  </si>
  <si>
    <t>13:0010:000275:0001:0001:00</t>
  </si>
  <si>
    <t>MD-A-13</t>
  </si>
  <si>
    <t>13:0048:000286</t>
  </si>
  <si>
    <t>13:0010:000276</t>
  </si>
  <si>
    <t>13:0010:000276:0001:0001:00</t>
  </si>
  <si>
    <t>MD-A-14</t>
  </si>
  <si>
    <t>13:0048:000287</t>
  </si>
  <si>
    <t>13:0010:000277</t>
  </si>
  <si>
    <t>13:0010:000277:0001:0001:00</t>
  </si>
  <si>
    <t>MD-B-02</t>
  </si>
  <si>
    <t>13:0048:000288</t>
  </si>
  <si>
    <t>13:0010:000278</t>
  </si>
  <si>
    <t>13:0010:000278:0001:0001:00</t>
  </si>
  <si>
    <t>MD-B-03</t>
  </si>
  <si>
    <t>13:0048:000289</t>
  </si>
  <si>
    <t>13:0010:000279</t>
  </si>
  <si>
    <t>13:0010:000279:0001:0001:00</t>
  </si>
  <si>
    <t>MD-B-04</t>
  </si>
  <si>
    <t>13:0048:000290</t>
  </si>
  <si>
    <t>13:0010:000280</t>
  </si>
  <si>
    <t>13:0010:000280:0001:0001:00</t>
  </si>
  <si>
    <t>MD-B-05</t>
  </si>
  <si>
    <t>13:0048:000291</t>
  </si>
  <si>
    <t>13:0010:000281</t>
  </si>
  <si>
    <t>13:0010:000281:0001:0001:00</t>
  </si>
  <si>
    <t>MD-B-06</t>
  </si>
  <si>
    <t>13:0048:000292</t>
  </si>
  <si>
    <t>13:0010:000282</t>
  </si>
  <si>
    <t>13:0010:000282:0001:0001:00</t>
  </si>
  <si>
    <t>MD-B-07</t>
  </si>
  <si>
    <t>13:0048:000293</t>
  </si>
  <si>
    <t>13:0010:000283</t>
  </si>
  <si>
    <t>13:0010:000283:0001:0001:00</t>
  </si>
  <si>
    <t>MD-B-08</t>
  </si>
  <si>
    <t>13:0048:000294</t>
  </si>
  <si>
    <t>13:0010:000284</t>
  </si>
  <si>
    <t>13:0010:000284:0001:0001:00</t>
  </si>
  <si>
    <t>MD-B-09</t>
  </si>
  <si>
    <t>13:0048:000295</t>
  </si>
  <si>
    <t>13:0010:000285</t>
  </si>
  <si>
    <t>13:0010:000285:0001:0001:00</t>
  </si>
  <si>
    <t>MD-B-10</t>
  </si>
  <si>
    <t>13:0048:000296</t>
  </si>
  <si>
    <t>13:0010:000286</t>
  </si>
  <si>
    <t>13:0010:000286:0001:0001:00</t>
  </si>
  <si>
    <t>MD-B-12</t>
  </si>
  <si>
    <t>13:0048:000297</t>
  </si>
  <si>
    <t>13:0010:000287</t>
  </si>
  <si>
    <t>13:0010:000287:0001:0001:00</t>
  </si>
  <si>
    <t>MD-B-13</t>
  </si>
  <si>
    <t>13:0048:000298</t>
  </si>
  <si>
    <t>13:0010:000288</t>
  </si>
  <si>
    <t>13:0010:000288:0001:0001:00</t>
  </si>
  <si>
    <t>MD-C-02</t>
  </si>
  <si>
    <t>13:0048:000299</t>
  </si>
  <si>
    <t>13:0010:000289</t>
  </si>
  <si>
    <t>13:0010:000289:0001:0001:00</t>
  </si>
  <si>
    <t>MD-C-03</t>
  </si>
  <si>
    <t>13:0048:000300</t>
  </si>
  <si>
    <t>13:0010:000290</t>
  </si>
  <si>
    <t>13:0010:000290:0001:0001:00</t>
  </si>
  <si>
    <t>MD-C-05</t>
  </si>
  <si>
    <t>13:0048:000301</t>
  </si>
  <si>
    <t>13:0010:000291</t>
  </si>
  <si>
    <t>13:0010:000291:0001:0001:00</t>
  </si>
  <si>
    <t>MD-C-06</t>
  </si>
  <si>
    <t>13:0048:000302</t>
  </si>
  <si>
    <t>13:0010:000292</t>
  </si>
  <si>
    <t>13:0010:000292:0001:0001:00</t>
  </si>
  <si>
    <t>MD-C-07</t>
  </si>
  <si>
    <t>13:0048:000303</t>
  </si>
  <si>
    <t>13:0010:000293</t>
  </si>
  <si>
    <t>13:0010:000293:0001:0001:00</t>
  </si>
  <si>
    <t>MD-C-08</t>
  </si>
  <si>
    <t>13:0048:000304</t>
  </si>
  <si>
    <t>13:0010:000294</t>
  </si>
  <si>
    <t>13:0010:000294:0001:0001:00</t>
  </si>
  <si>
    <t>MD-C-09</t>
  </si>
  <si>
    <t>13:0048:000305</t>
  </si>
  <si>
    <t>13:0010:000295</t>
  </si>
  <si>
    <t>13:0010:000295:0001:0001:00</t>
  </si>
  <si>
    <t>MD-C-10</t>
  </si>
  <si>
    <t>13:0048:000306</t>
  </si>
  <si>
    <t>13:0010:000296</t>
  </si>
  <si>
    <t>13:0010:000296:0001:0001:00</t>
  </si>
  <si>
    <t>MD-C-11</t>
  </si>
  <si>
    <t>13:0048:000307</t>
  </si>
  <si>
    <t>13:0010:000297</t>
  </si>
  <si>
    <t>13:0010:000297:0001:0001:00</t>
  </si>
  <si>
    <t>MD-C-12</t>
  </si>
  <si>
    <t>13:0048:000308</t>
  </si>
  <si>
    <t>13:0010:000298</t>
  </si>
  <si>
    <t>13:0010:000298:0001:0001:00</t>
  </si>
  <si>
    <t>MD-C-13</t>
  </si>
  <si>
    <t>13:0048:000309</t>
  </si>
  <si>
    <t>13:0010:000299</t>
  </si>
  <si>
    <t>13:0010:000299:0001:0001:00</t>
  </si>
  <si>
    <t>MD-D-02</t>
  </si>
  <si>
    <t>13:0048:000310</t>
  </si>
  <si>
    <t>13:0010:000300</t>
  </si>
  <si>
    <t>13:0010:000300:0001:0001:00</t>
  </si>
  <si>
    <t>MD-D-04</t>
  </si>
  <si>
    <t>13:0048:000311</t>
  </si>
  <si>
    <t>13:0010:000301</t>
  </si>
  <si>
    <t>13:0010:000301:0001:0001:00</t>
  </si>
  <si>
    <t>MD-D-05</t>
  </si>
  <si>
    <t>13:0048:000312</t>
  </si>
  <si>
    <t>13:0010:000302</t>
  </si>
  <si>
    <t>13:0010:000302:0001:0001:00</t>
  </si>
  <si>
    <t>MD-D-06</t>
  </si>
  <si>
    <t>13:0048:000313</t>
  </si>
  <si>
    <t>13:0010:000303</t>
  </si>
  <si>
    <t>13:0010:000303:0001:0001:00</t>
  </si>
  <si>
    <t>MD-D-07</t>
  </si>
  <si>
    <t>13:0048:000314</t>
  </si>
  <si>
    <t>13:0010:000304</t>
  </si>
  <si>
    <t>13:0010:000304:0001:0001:00</t>
  </si>
  <si>
    <t>MD-D-08</t>
  </si>
  <si>
    <t>13:0048:000315</t>
  </si>
  <si>
    <t>13:0010:000305</t>
  </si>
  <si>
    <t>13:0010:000305:0001:0001:00</t>
  </si>
  <si>
    <t>MD-D-09</t>
  </si>
  <si>
    <t>13:0048:000316</t>
  </si>
  <si>
    <t>13:0010:000306</t>
  </si>
  <si>
    <t>13:0010:000306:0001:0001:00</t>
  </si>
  <si>
    <t>MD-D-10</t>
  </si>
  <si>
    <t>13:0048:000317</t>
  </si>
  <si>
    <t>13:0010:000307</t>
  </si>
  <si>
    <t>13:0010:000307:0001:0001:00</t>
  </si>
  <si>
    <t>MD-D-11</t>
  </si>
  <si>
    <t>13:0048:000318</t>
  </si>
  <si>
    <t>13:0010:000308</t>
  </si>
  <si>
    <t>13:0010:000308:0001:0001:00</t>
  </si>
  <si>
    <t>MD-D-12</t>
  </si>
  <si>
    <t>13:0048:000319</t>
  </si>
  <si>
    <t>13:0010:000309</t>
  </si>
  <si>
    <t>13:0010:000309:0001:0001:00</t>
  </si>
  <si>
    <t>MD-D-13</t>
  </si>
  <si>
    <t>13:0048:000320</t>
  </si>
  <si>
    <t>13:0010:000310</t>
  </si>
  <si>
    <t>13:0010:000310:0001:0001:00</t>
  </si>
  <si>
    <t>MD-D-14</t>
  </si>
  <si>
    <t>13:0048:000321</t>
  </si>
  <si>
    <t>13:0010:000311</t>
  </si>
  <si>
    <t>13:0010:000311:0001:0001:00</t>
  </si>
  <si>
    <t>MD-E-02</t>
  </si>
  <si>
    <t>13:0048:000322</t>
  </si>
  <si>
    <t>13:0010:000312</t>
  </si>
  <si>
    <t>13:0010:000312:0001:0001:00</t>
  </si>
  <si>
    <t>MD-E-03</t>
  </si>
  <si>
    <t>13:0048:000323</t>
  </si>
  <si>
    <t>13:0010:000313</t>
  </si>
  <si>
    <t>13:0010:000313:0001:0001:00</t>
  </si>
  <si>
    <t>MD-E-04</t>
  </si>
  <si>
    <t>13:0048:000324</t>
  </si>
  <si>
    <t>13:0010:000314</t>
  </si>
  <si>
    <t>13:0010:000314:0001:0001:00</t>
  </si>
  <si>
    <t>MD-E-05</t>
  </si>
  <si>
    <t>13:0048:000325</t>
  </si>
  <si>
    <t>13:0010:000315</t>
  </si>
  <si>
    <t>13:0010:000315:0001:0001:00</t>
  </si>
  <si>
    <t>MD-E-06</t>
  </si>
  <si>
    <t>13:0048:000326</t>
  </si>
  <si>
    <t>13:0010:000316</t>
  </si>
  <si>
    <t>13:0010:000316:0001:0001:00</t>
  </si>
  <si>
    <t>MD-E-07</t>
  </si>
  <si>
    <t>13:0048:000327</t>
  </si>
  <si>
    <t>13:0010:000317</t>
  </si>
  <si>
    <t>13:0010:000317:0001:0001:00</t>
  </si>
  <si>
    <t>MD-E-12</t>
  </si>
  <si>
    <t>13:0048:000328</t>
  </si>
  <si>
    <t>13:0010:000318</t>
  </si>
  <si>
    <t>13:0010:000318:0001:0001:00</t>
  </si>
  <si>
    <t>MD-E-13</t>
  </si>
  <si>
    <t>13:0048:000329</t>
  </si>
  <si>
    <t>13:0010:000319</t>
  </si>
  <si>
    <t>13:0010:000319:0001:0001:00</t>
  </si>
  <si>
    <t>MD-F-02</t>
  </si>
  <si>
    <t>13:0048:000330</t>
  </si>
  <si>
    <t>13:0010:000320</t>
  </si>
  <si>
    <t>13:0010:000320:0001:0001:00</t>
  </si>
  <si>
    <t>MD-F-03</t>
  </si>
  <si>
    <t>13:0048:000331</t>
  </si>
  <si>
    <t>13:0010:000321</t>
  </si>
  <si>
    <t>13:0010:000321:0001:0001:00</t>
  </si>
  <si>
    <t>MD-F-04</t>
  </si>
  <si>
    <t>13:0048:000332</t>
  </si>
  <si>
    <t>13:0010:000322</t>
  </si>
  <si>
    <t>13:0010:000322:0001:0001:00</t>
  </si>
  <si>
    <t>MD-F-05</t>
  </si>
  <si>
    <t>13:0048:000333</t>
  </si>
  <si>
    <t>13:0010:000323</t>
  </si>
  <si>
    <t>13:0010:000323:0001:0001:00</t>
  </si>
  <si>
    <t>MD-F-06</t>
  </si>
  <si>
    <t>13:0048:000334</t>
  </si>
  <si>
    <t>13:0010:000324</t>
  </si>
  <si>
    <t>13:0010:000324:0001:0001:00</t>
  </si>
  <si>
    <t>MD-F-07</t>
  </si>
  <si>
    <t>13:0048:000335</t>
  </si>
  <si>
    <t>13:0010:000325</t>
  </si>
  <si>
    <t>13:0010:000325:0001:0001:00</t>
  </si>
  <si>
    <t>MD-F-10</t>
  </si>
  <si>
    <t>13:0048:000336</t>
  </si>
  <si>
    <t>13:0010:000326</t>
  </si>
  <si>
    <t>13:0010:000326:0001:0001:00</t>
  </si>
  <si>
    <t>MD-F-11</t>
  </si>
  <si>
    <t>13:0048:000337</t>
  </si>
  <si>
    <t>13:0010:000327</t>
  </si>
  <si>
    <t>13:0010:000327:0001:0001:00</t>
  </si>
  <si>
    <t>MD-F-13</t>
  </si>
  <si>
    <t>13:0048:000338</t>
  </si>
  <si>
    <t>13:0010:000328</t>
  </si>
  <si>
    <t>13:0010:000328:0001:0001:00</t>
  </si>
  <si>
    <t>MD-G-02</t>
  </si>
  <si>
    <t>13:0048:000339</t>
  </si>
  <si>
    <t>13:0010:000329</t>
  </si>
  <si>
    <t>13:0010:000329:0001:0001:00</t>
  </si>
  <si>
    <t>MD-G-03</t>
  </si>
  <si>
    <t>13:0048:000340</t>
  </si>
  <si>
    <t>13:0010:000330</t>
  </si>
  <si>
    <t>13:0010:000330:0001:0001:00</t>
  </si>
  <si>
    <t>MD-G-04</t>
  </si>
  <si>
    <t>13:0048:000341</t>
  </si>
  <si>
    <t>13:0010:000331</t>
  </si>
  <si>
    <t>13:0010:000331:0001:0001:00</t>
  </si>
  <si>
    <t>MD-G-05</t>
  </si>
  <si>
    <t>13:0048:000342</t>
  </si>
  <si>
    <t>13:0010:000332</t>
  </si>
  <si>
    <t>13:0010:000332:0001:0001:00</t>
  </si>
  <si>
    <t>MD-G-06</t>
  </si>
  <si>
    <t>13:0048:000343</t>
  </si>
  <si>
    <t>13:0010:000333</t>
  </si>
  <si>
    <t>13:0010:000333:0001:0001:00</t>
  </si>
  <si>
    <t>MD-G-08</t>
  </si>
  <si>
    <t>13:0048:000344</t>
  </si>
  <si>
    <t>13:0010:000334</t>
  </si>
  <si>
    <t>13:0010:000334:0001:0001:00</t>
  </si>
  <si>
    <t>MD-H-01</t>
  </si>
  <si>
    <t>13:0048:000345</t>
  </si>
  <si>
    <t>13:0010:000335</t>
  </si>
  <si>
    <t>13:0010:000335:0001:0001:00</t>
  </si>
  <si>
    <t>MD-H-02</t>
  </si>
  <si>
    <t>13:0048:000346</t>
  </si>
  <si>
    <t>13:0010:000336</t>
  </si>
  <si>
    <t>13:0010:000336:0001:0001:00</t>
  </si>
  <si>
    <t>MD-H-03</t>
  </si>
  <si>
    <t>13:0048:000347</t>
  </si>
  <si>
    <t>13:0010:000337</t>
  </si>
  <si>
    <t>13:0010:000337:0001:0001:00</t>
  </si>
  <si>
    <t>MD-H-04</t>
  </si>
  <si>
    <t>13:0048:000348</t>
  </si>
  <si>
    <t>13:0010:000338</t>
  </si>
  <si>
    <t>13:0010:000338:0001:0001:00</t>
  </si>
  <si>
    <t>MD-H-05</t>
  </si>
  <si>
    <t>13:0048:000349</t>
  </si>
  <si>
    <t>13:0010:000339</t>
  </si>
  <si>
    <t>13:0010:000339:0001:0001:00</t>
  </si>
  <si>
    <t>MD-H-06-1</t>
  </si>
  <si>
    <t>13:0048:000350</t>
  </si>
  <si>
    <t>13:0010:000340</t>
  </si>
  <si>
    <t>13:0010:000340:0001:0001:00</t>
  </si>
  <si>
    <t>MD-H-06-2</t>
  </si>
  <si>
    <t>13:0048:000351</t>
  </si>
  <si>
    <t>13:0010:000340:0002:0001:00</t>
  </si>
  <si>
    <t>MD-H-07</t>
  </si>
  <si>
    <t>13:0048:000352</t>
  </si>
  <si>
    <t>13:0010:000341</t>
  </si>
  <si>
    <t>13:0010:000341:0001:0001:00</t>
  </si>
  <si>
    <t>MD-H-08</t>
  </si>
  <si>
    <t>13:0048:000353</t>
  </si>
  <si>
    <t>13:0010:000342</t>
  </si>
  <si>
    <t>13:0010:000342:0001:0001:00</t>
  </si>
  <si>
    <t>MD-H-09</t>
  </si>
  <si>
    <t>13:0048:000354</t>
  </si>
  <si>
    <t>13:0010:000343</t>
  </si>
  <si>
    <t>13:0010:000343:0001:0001:00</t>
  </si>
  <si>
    <t>MD-H-11-1</t>
  </si>
  <si>
    <t>13:0048:000355</t>
  </si>
  <si>
    <t>13:0010:000344</t>
  </si>
  <si>
    <t>13:0010:000344:0001:0001:00</t>
  </si>
  <si>
    <t>MD-H-11-2</t>
  </si>
  <si>
    <t>13:0048:000356</t>
  </si>
  <si>
    <t>13:0010:000344:0002:0001:00</t>
  </si>
  <si>
    <t>MD-H-12</t>
  </si>
  <si>
    <t>13:0048:000357</t>
  </si>
  <si>
    <t>13:0010:000345</t>
  </si>
  <si>
    <t>13:0010:000345:0001:0001:00</t>
  </si>
  <si>
    <t>MD-K-02</t>
  </si>
  <si>
    <t>13:0048:000358</t>
  </si>
  <si>
    <t>13:0010:000346</t>
  </si>
  <si>
    <t>13:0010:000346:0001:0001:00</t>
  </si>
  <si>
    <t>MD-K-03</t>
  </si>
  <si>
    <t>13:0048:000359</t>
  </si>
  <si>
    <t>13:0010:000347</t>
  </si>
  <si>
    <t>13:0010:000347:0001:0001:00</t>
  </si>
  <si>
    <t>MD-K-04</t>
  </si>
  <si>
    <t>13:0048:000360</t>
  </si>
  <si>
    <t>13:0010:000348</t>
  </si>
  <si>
    <t>13:0010:000348:0001:0001:00</t>
  </si>
  <si>
    <t>MD-K-05</t>
  </si>
  <si>
    <t>13:0048:000361</t>
  </si>
  <si>
    <t>13:0010:000349</t>
  </si>
  <si>
    <t>13:0010:000349:0001:0001:00</t>
  </si>
  <si>
    <t>MD-K-06</t>
  </si>
  <si>
    <t>13:0048:000362</t>
  </si>
  <si>
    <t>13:0010:000350</t>
  </si>
  <si>
    <t>13:0010:000350:0001:0001:00</t>
  </si>
  <si>
    <t>MD-K-07</t>
  </si>
  <si>
    <t>13:0048:000363</t>
  </si>
  <si>
    <t>13:0010:000351</t>
  </si>
  <si>
    <t>13:0010:000351:0001:0001:00</t>
  </si>
  <si>
    <t>MD-K-08</t>
  </si>
  <si>
    <t>13:0048:000364</t>
  </si>
  <si>
    <t>13:0010:000352</t>
  </si>
  <si>
    <t>13:0010:000352:0001:0001:00</t>
  </si>
  <si>
    <t>MD-K-13</t>
  </si>
  <si>
    <t>13:0048:000365</t>
  </si>
  <si>
    <t>13:0010:000353</t>
  </si>
  <si>
    <t>13:0010:000353:0001:0001:00</t>
  </si>
  <si>
    <t>MD-K-14</t>
  </si>
  <si>
    <t>13:0048:000366</t>
  </si>
  <si>
    <t>13:0010:000354</t>
  </si>
  <si>
    <t>13:0010:000354:0001:0001:00</t>
  </si>
  <si>
    <t>MD-L-01</t>
  </si>
  <si>
    <t>13:0048:000367</t>
  </si>
  <si>
    <t>13:0010:000355</t>
  </si>
  <si>
    <t>13:0010:000355:0001:0001:00</t>
  </si>
  <si>
    <t>MD-L-02</t>
  </si>
  <si>
    <t>13:0048:000368</t>
  </si>
  <si>
    <t>13:0010:000356</t>
  </si>
  <si>
    <t>13:0010:000356:0001:0001:00</t>
  </si>
  <si>
    <t>MD-L-03</t>
  </si>
  <si>
    <t>13:0048:000369</t>
  </si>
  <si>
    <t>13:0010:000357</t>
  </si>
  <si>
    <t>13:0010:000357:0001:0001:00</t>
  </si>
  <si>
    <t>MD-L-04</t>
  </si>
  <si>
    <t>13:0048:000370</t>
  </si>
  <si>
    <t>13:0010:000358</t>
  </si>
  <si>
    <t>13:0010:000358:0001:0001:00</t>
  </si>
  <si>
    <t>MD-L-05</t>
  </si>
  <si>
    <t>13:0048:000371</t>
  </si>
  <si>
    <t>13:0010:000359</t>
  </si>
  <si>
    <t>13:0010:000359:0001:0001:00</t>
  </si>
  <si>
    <t>MD-L-06</t>
  </si>
  <si>
    <t>13:0048:000372</t>
  </si>
  <si>
    <t>13:0010:000360</t>
  </si>
  <si>
    <t>13:0010:000360:0001:0001:00</t>
  </si>
  <si>
    <t>MD-L-06-FD</t>
  </si>
  <si>
    <t>13:0048:000373</t>
  </si>
  <si>
    <t>13:0010:000360:0002:0001:00</t>
  </si>
  <si>
    <t>MD-L-07</t>
  </si>
  <si>
    <t>13:0048:000374</t>
  </si>
  <si>
    <t>13:0010:000361</t>
  </si>
  <si>
    <t>13:0010:000361:0001:0001:00</t>
  </si>
  <si>
    <t>MD-L-08</t>
  </si>
  <si>
    <t>13:0048:000375</t>
  </si>
  <si>
    <t>13:0010:000362</t>
  </si>
  <si>
    <t>13:0010:000362:0001:0001:00</t>
  </si>
  <si>
    <t>MD-L-10</t>
  </si>
  <si>
    <t>13:0048:000376</t>
  </si>
  <si>
    <t>13:0010:000363</t>
  </si>
  <si>
    <t>13:0010:000363:0001:0001:00</t>
  </si>
  <si>
    <t>MD-L-14</t>
  </si>
  <si>
    <t>13:0048:000377</t>
  </si>
  <si>
    <t>13:0010:000364</t>
  </si>
  <si>
    <t>13:0010:000364:0001:0001:00</t>
  </si>
  <si>
    <t>MD-M-02</t>
  </si>
  <si>
    <t>13:0048:000378</t>
  </si>
  <si>
    <t>13:0010:000365</t>
  </si>
  <si>
    <t>13:0010:000365:0001:0001:00</t>
  </si>
  <si>
    <t>MD-M-03</t>
  </si>
  <si>
    <t>13:0048:000379</t>
  </si>
  <si>
    <t>13:0010:000366</t>
  </si>
  <si>
    <t>13:0010:000366:0001:0001:00</t>
  </si>
  <si>
    <t>MD-M-04</t>
  </si>
  <si>
    <t>13:0048:000380</t>
  </si>
  <si>
    <t>13:0010:000367</t>
  </si>
  <si>
    <t>13:0010:000367:0001:0001:00</t>
  </si>
  <si>
    <t>MD-M-04-FD</t>
  </si>
  <si>
    <t>13:0048:000381</t>
  </si>
  <si>
    <t>13:0010:000367:0002:0001:00</t>
  </si>
  <si>
    <t>MD-M-05</t>
  </si>
  <si>
    <t>13:0048:000382</t>
  </si>
  <si>
    <t>13:0010:000368</t>
  </si>
  <si>
    <t>13:0010:000368:0001:0001:00</t>
  </si>
  <si>
    <t>MD-M-06</t>
  </si>
  <si>
    <t>13:0048:000383</t>
  </si>
  <si>
    <t>13:0010:000369</t>
  </si>
  <si>
    <t>13:0010:000369:0001:0001:00</t>
  </si>
  <si>
    <t>MD-M-07</t>
  </si>
  <si>
    <t>13:0048:000384</t>
  </si>
  <si>
    <t>13:0010:000370</t>
  </si>
  <si>
    <t>13:0010:000370:0001:0001:00</t>
  </si>
  <si>
    <t>MD-M-08</t>
  </si>
  <si>
    <t>13:0048:000385</t>
  </si>
  <si>
    <t>13:0010:000371</t>
  </si>
  <si>
    <t>13:0010:000371:0001:0001:00</t>
  </si>
  <si>
    <t>MD-M-09</t>
  </si>
  <si>
    <t>13:0048:000386</t>
  </si>
  <si>
    <t>13:0010:000372</t>
  </si>
  <si>
    <t>13:0010:000372:0001:0001:00</t>
  </si>
  <si>
    <t>MD-M-10</t>
  </si>
  <si>
    <t>13:0048:000387</t>
  </si>
  <si>
    <t>13:0010:000373</t>
  </si>
  <si>
    <t>13:0010:000373:0001:0001:00</t>
  </si>
  <si>
    <t>MD-M-11</t>
  </si>
  <si>
    <t>13:0048:000388</t>
  </si>
  <si>
    <t>13:0010:000374</t>
  </si>
  <si>
    <t>13:0010:000374:0001:0001:00</t>
  </si>
  <si>
    <t>MD-M-13</t>
  </si>
  <si>
    <t>13:0048:000389</t>
  </si>
  <si>
    <t>13:0010:000375</t>
  </si>
  <si>
    <t>13:0010:000375:0001:0001:00</t>
  </si>
  <si>
    <t>MD-M-14</t>
  </si>
  <si>
    <t>13:0048:000390</t>
  </si>
  <si>
    <t>13:0010:000376</t>
  </si>
  <si>
    <t>13:0010:000376:0001:0001:00</t>
  </si>
  <si>
    <t>MD-N-02</t>
  </si>
  <si>
    <t>13:0048:000391</t>
  </si>
  <si>
    <t>13:0010:000377</t>
  </si>
  <si>
    <t>13:0010:000377:0001:0001:00</t>
  </si>
  <si>
    <t>MD-N-03</t>
  </si>
  <si>
    <t>13:0048:000392</t>
  </si>
  <si>
    <t>13:0010:000378</t>
  </si>
  <si>
    <t>13:0010:000378:0001:0001:00</t>
  </si>
  <si>
    <t>MD-N-04</t>
  </si>
  <si>
    <t>13:0048:000393</t>
  </si>
  <si>
    <t>13:0010:000379</t>
  </si>
  <si>
    <t>13:0010:000379:0001:0001:00</t>
  </si>
  <si>
    <t>MD-N-05</t>
  </si>
  <si>
    <t>13:0048:000394</t>
  </si>
  <si>
    <t>13:0010:000380</t>
  </si>
  <si>
    <t>13:0010:000380:0001:0001:00</t>
  </si>
  <si>
    <t>MD-N-06</t>
  </si>
  <si>
    <t>13:0048:000395</t>
  </si>
  <si>
    <t>13:0010:000381</t>
  </si>
  <si>
    <t>13:0010:000381:0001:0001:00</t>
  </si>
  <si>
    <t>MD-N-07</t>
  </si>
  <si>
    <t>13:0048:000396</t>
  </si>
  <si>
    <t>13:0010:000382</t>
  </si>
  <si>
    <t>13:0010:000382:0001:0001:00</t>
  </si>
  <si>
    <t>MD-N-08</t>
  </si>
  <si>
    <t>13:0048:000397</t>
  </si>
  <si>
    <t>13:0010:000383</t>
  </si>
  <si>
    <t>13:0010:000383:0001:0001:00</t>
  </si>
  <si>
    <t>MD-N-09</t>
  </si>
  <si>
    <t>13:0048:000398</t>
  </si>
  <si>
    <t>13:0010:000384</t>
  </si>
  <si>
    <t>13:0010:000384:0001:0001:00</t>
  </si>
  <si>
    <t>MD-N-10</t>
  </si>
  <si>
    <t>13:0048:000399</t>
  </si>
  <si>
    <t>13:0010:000385</t>
  </si>
  <si>
    <t>13:0010:000385:0001:0001:00</t>
  </si>
  <si>
    <t>MD-N-10-FD</t>
  </si>
  <si>
    <t>13:0048:000400</t>
  </si>
  <si>
    <t>13:0010:000385:0002:0001:00</t>
  </si>
  <si>
    <t>MD-N-11</t>
  </si>
  <si>
    <t>13:0048:000401</t>
  </si>
  <si>
    <t>13:0010:000386</t>
  </si>
  <si>
    <t>13:0010:000386:0001:0001:00</t>
  </si>
  <si>
    <t>MD-N-12</t>
  </si>
  <si>
    <t>13:0048:000402</t>
  </si>
  <si>
    <t>13:0010:000387</t>
  </si>
  <si>
    <t>13:0010:000387:0001:0001:00</t>
  </si>
  <si>
    <t>MD-N-13</t>
  </si>
  <si>
    <t>13:0048:000403</t>
  </si>
  <si>
    <t>13:0010:000388</t>
  </si>
  <si>
    <t>13:0010:000388:0001:0001:00</t>
  </si>
  <si>
    <t>MD-N-14</t>
  </si>
  <si>
    <t>13:0048:000404</t>
  </si>
  <si>
    <t>13:0010:000389</t>
  </si>
  <si>
    <t>13:0010:000389:0001:0001:00</t>
  </si>
  <si>
    <t>MD-N-15</t>
  </si>
  <si>
    <t>13:0048:000405</t>
  </si>
  <si>
    <t>13:0010:000390</t>
  </si>
  <si>
    <t>13:0010:000390:0001:0001:00</t>
  </si>
  <si>
    <t>MD-P-01</t>
  </si>
  <si>
    <t>13:0048:000406</t>
  </si>
  <si>
    <t>13:0010:000391</t>
  </si>
  <si>
    <t>13:0010:000391:0001:0001:00</t>
  </si>
  <si>
    <t>MD-P-02</t>
  </si>
  <si>
    <t>13:0048:000407</t>
  </si>
  <si>
    <t>13:0010:000392</t>
  </si>
  <si>
    <t>13:0010:000392:0001:0001:00</t>
  </si>
  <si>
    <t>MD-P-03</t>
  </si>
  <si>
    <t>13:0048:000408</t>
  </si>
  <si>
    <t>13:0010:000393</t>
  </si>
  <si>
    <t>13:0010:000393:0001:0001:00</t>
  </si>
  <si>
    <t>MD-P-04</t>
  </si>
  <si>
    <t>13:0048:000409</t>
  </si>
  <si>
    <t>13:0010:000394</t>
  </si>
  <si>
    <t>13:0010:000394:0001:0001:00</t>
  </si>
  <si>
    <t>MD-P-05</t>
  </si>
  <si>
    <t>13:0048:000410</t>
  </si>
  <si>
    <t>13:0010:000395</t>
  </si>
  <si>
    <t>13:0010:000395:0001:0001:00</t>
  </si>
  <si>
    <t>MD-P-06</t>
  </si>
  <si>
    <t>13:0048:000411</t>
  </si>
  <si>
    <t>13:0010:000396</t>
  </si>
  <si>
    <t>13:0010:000396:0001:0001:00</t>
  </si>
  <si>
    <t>MD-P-06-FD</t>
  </si>
  <si>
    <t>13:0048:000412</t>
  </si>
  <si>
    <t>13:0010:000396:0002:0001:00</t>
  </si>
  <si>
    <t>MD-P-07</t>
  </si>
  <si>
    <t>13:0048:000413</t>
  </si>
  <si>
    <t>13:0010:000397</t>
  </si>
  <si>
    <t>13:0010:000397:0001:0001:00</t>
  </si>
  <si>
    <t>MD-P-08</t>
  </si>
  <si>
    <t>13:0048:000414</t>
  </si>
  <si>
    <t>13:0010:000398</t>
  </si>
  <si>
    <t>13:0010:000398:0001:0001:00</t>
  </si>
  <si>
    <t>MD-P-09</t>
  </si>
  <si>
    <t>13:0048:000415</t>
  </si>
  <si>
    <t>13:0010:000399</t>
  </si>
  <si>
    <t>13:0010:000399:0001:0001:00</t>
  </si>
  <si>
    <t>MD-P-10</t>
  </si>
  <si>
    <t>13:0048:000416</t>
  </si>
  <si>
    <t>13:0010:000400</t>
  </si>
  <si>
    <t>13:0010:000400:0001:0001:00</t>
  </si>
  <si>
    <t>MD-P-11</t>
  </si>
  <si>
    <t>13:0048:000417</t>
  </si>
  <si>
    <t>13:0010:000401</t>
  </si>
  <si>
    <t>13:0010:000401:0001:0001:00</t>
  </si>
  <si>
    <t>MD-P-12</t>
  </si>
  <si>
    <t>13:0048:000418</t>
  </si>
  <si>
    <t>13:0010:000402</t>
  </si>
  <si>
    <t>13:0010:000402:0001:0001:00</t>
  </si>
  <si>
    <t>MD-P-13</t>
  </si>
  <si>
    <t>13:0048:000419</t>
  </si>
  <si>
    <t>13:0010:000403</t>
  </si>
  <si>
    <t>13:0010:000403:0001:0001:00</t>
  </si>
  <si>
    <t>MD-P-14</t>
  </si>
  <si>
    <t>13:0048:000420</t>
  </si>
  <si>
    <t>13:0010:000404</t>
  </si>
  <si>
    <t>13:0010:000404:0001:0001:00</t>
  </si>
  <si>
    <t>MD-Q-01</t>
  </si>
  <si>
    <t>13:0048:000421</t>
  </si>
  <si>
    <t>13:0010:000405</t>
  </si>
  <si>
    <t>13:0010:000405:0001:0001:00</t>
  </si>
  <si>
    <t>MD-Q-02</t>
  </si>
  <si>
    <t>13:0048:000422</t>
  </si>
  <si>
    <t>13:0010:000406</t>
  </si>
  <si>
    <t>13:0010:000406:0001:0001:00</t>
  </si>
  <si>
    <t>MD-Q-03</t>
  </si>
  <si>
    <t>13:0048:000423</t>
  </si>
  <si>
    <t>13:0010:000407</t>
  </si>
  <si>
    <t>13:0010:000407:0001:0001:00</t>
  </si>
  <si>
    <t>MD-Q-04</t>
  </si>
  <si>
    <t>13:0048:000424</t>
  </si>
  <si>
    <t>13:0010:000408</t>
  </si>
  <si>
    <t>13:0010:000408:0001:0001:00</t>
  </si>
  <si>
    <t>MD-Q-05</t>
  </si>
  <si>
    <t>13:0048:000425</t>
  </si>
  <si>
    <t>13:0010:000409</t>
  </si>
  <si>
    <t>13:0010:000409:0001:0001:00</t>
  </si>
  <si>
    <t>MD-Q-07</t>
  </si>
  <si>
    <t>13:0048:000426</t>
  </si>
  <si>
    <t>13:0010:000410</t>
  </si>
  <si>
    <t>13:0010:000410:0001:0001:00</t>
  </si>
  <si>
    <t>MD-Q-08</t>
  </si>
  <si>
    <t>13:0048:000427</t>
  </si>
  <si>
    <t>13:0010:000411</t>
  </si>
  <si>
    <t>13:0010:000411:0001:0001:00</t>
  </si>
  <si>
    <t>MD-Q-09</t>
  </si>
  <si>
    <t>13:0048:000428</t>
  </si>
  <si>
    <t>13:0010:000412</t>
  </si>
  <si>
    <t>13:0010:000412:0001:0001:00</t>
  </si>
  <si>
    <t>MD-Q-10-1</t>
  </si>
  <si>
    <t>13:0048:000429</t>
  </si>
  <si>
    <t>13:0010:000413</t>
  </si>
  <si>
    <t>13:0010:000413:0001:0001:00</t>
  </si>
  <si>
    <t>MD-Q-10-2</t>
  </si>
  <si>
    <t>13:0048:000430</t>
  </si>
  <si>
    <t>13:0010:000413:0002:0001:00</t>
  </si>
  <si>
    <t>MD-Q-12-1</t>
  </si>
  <si>
    <t>13:0048:000431</t>
  </si>
  <si>
    <t>13:0010:000414</t>
  </si>
  <si>
    <t>13:0010:000414:0001:0001:00</t>
  </si>
  <si>
    <t>MD-Q-12-2</t>
  </si>
  <si>
    <t>13:0048:000432</t>
  </si>
  <si>
    <t>13:0010:000414:0002:0001:00</t>
  </si>
  <si>
    <t>MD-Q-13</t>
  </si>
  <si>
    <t>13:0048:000433</t>
  </si>
  <si>
    <t>13:0010:000415</t>
  </si>
  <si>
    <t>13:0010:000415:0001:0001:00</t>
  </si>
  <si>
    <t>MD-Q-14</t>
  </si>
  <si>
    <t>13:0048:000434</t>
  </si>
  <si>
    <t>13:0010:000416</t>
  </si>
  <si>
    <t>13:0010:000416:0001:0001:00</t>
  </si>
  <si>
    <t>MD-R-01</t>
  </si>
  <si>
    <t>13:0048:000435</t>
  </si>
  <si>
    <t>13:0010:000417</t>
  </si>
  <si>
    <t>13:0010:000417:0001:0001:00</t>
  </si>
  <si>
    <t>MD-R-02</t>
  </si>
  <si>
    <t>13:0048:000436</t>
  </si>
  <si>
    <t>13:0010:000418</t>
  </si>
  <si>
    <t>13:0010:000418:0001:0001:00</t>
  </si>
  <si>
    <t>MD-R-03</t>
  </si>
  <si>
    <t>13:0048:000437</t>
  </si>
  <si>
    <t>13:0010:000419</t>
  </si>
  <si>
    <t>13:0010:000419:0001:0001:00</t>
  </si>
  <si>
    <t>MD-R-04</t>
  </si>
  <si>
    <t>13:0048:000438</t>
  </si>
  <si>
    <t>13:0010:000420</t>
  </si>
  <si>
    <t>13:0010:000420:0001:0001:00</t>
  </si>
  <si>
    <t>MD-R-05</t>
  </si>
  <si>
    <t>13:0048:000439</t>
  </si>
  <si>
    <t>13:0010:000421</t>
  </si>
  <si>
    <t>13:0010:000421:0001:0001:00</t>
  </si>
  <si>
    <t>MD-R-06</t>
  </si>
  <si>
    <t>13:0048:000440</t>
  </si>
  <si>
    <t>13:0010:000422</t>
  </si>
  <si>
    <t>13:0010:000422:0001:0001:00</t>
  </si>
  <si>
    <t>MD-R-07</t>
  </si>
  <si>
    <t>13:0048:000441</t>
  </si>
  <si>
    <t>13:0010:000423</t>
  </si>
  <si>
    <t>13:0010:000423:0001:0001:00</t>
  </si>
  <si>
    <t>MD-R-08</t>
  </si>
  <si>
    <t>13:0048:000442</t>
  </si>
  <si>
    <t>13:0010:000424</t>
  </si>
  <si>
    <t>13:0010:000424:0001:0001:00</t>
  </si>
  <si>
    <t>MD-R-10</t>
  </si>
  <si>
    <t>13:0048:000443</t>
  </si>
  <si>
    <t>13:0010:000425</t>
  </si>
  <si>
    <t>13:0010:000425:0001:0001:00</t>
  </si>
  <si>
    <t>MD-R-11</t>
  </si>
  <si>
    <t>13:0048:000444</t>
  </si>
  <si>
    <t>13:0010:000426</t>
  </si>
  <si>
    <t>13:0010:000426:0001:0001:00</t>
  </si>
  <si>
    <t>MD-R-12</t>
  </si>
  <si>
    <t>13:0048:000445</t>
  </si>
  <si>
    <t>13:0010:000427</t>
  </si>
  <si>
    <t>13:0010:000427:0001:0001:00</t>
  </si>
  <si>
    <t>MD-R-13</t>
  </si>
  <si>
    <t>13:0048:000446</t>
  </si>
  <si>
    <t>13:0010:000428</t>
  </si>
  <si>
    <t>13:0010:000428:0001:0001:00</t>
  </si>
  <si>
    <t>MD-R-14</t>
  </si>
  <si>
    <t>13:0048:000447</t>
  </si>
  <si>
    <t>13:0010:000429</t>
  </si>
  <si>
    <t>13:0010:000429:0001:0001:00</t>
  </si>
  <si>
    <t>MD-S-01</t>
  </si>
  <si>
    <t>13:0048:000448</t>
  </si>
  <si>
    <t>13:0010:000430</t>
  </si>
  <si>
    <t>13:0010:000430:0001:0001:00</t>
  </si>
  <si>
    <t>MD-S-02</t>
  </si>
  <si>
    <t>13:0048:000449</t>
  </si>
  <si>
    <t>13:0010:000431</t>
  </si>
  <si>
    <t>13:0010:000431:0001:0001:00</t>
  </si>
  <si>
    <t>MD-S-03</t>
  </si>
  <si>
    <t>13:0048:000450</t>
  </si>
  <si>
    <t>13:0010:000432</t>
  </si>
  <si>
    <t>13:0010:000432:0001:0001:00</t>
  </si>
  <si>
    <t>MD-S-04</t>
  </si>
  <si>
    <t>13:0048:000451</t>
  </si>
  <si>
    <t>13:0010:000433</t>
  </si>
  <si>
    <t>13:0010:000433:0001:0001:00</t>
  </si>
  <si>
    <t>MD-S-06</t>
  </si>
  <si>
    <t>13:0048:000452</t>
  </si>
  <si>
    <t>13:0010:000434</t>
  </si>
  <si>
    <t>13:0010:000434:0001:0001:00</t>
  </si>
  <si>
    <t>MD-S-07</t>
  </si>
  <si>
    <t>13:0048:000453</t>
  </si>
  <si>
    <t>13:0010:000435</t>
  </si>
  <si>
    <t>13:0010:000435:0001:0001:00</t>
  </si>
  <si>
    <t>MD-S-08</t>
  </si>
  <si>
    <t>13:0048:000454</t>
  </si>
  <si>
    <t>13:0010:000436</t>
  </si>
  <si>
    <t>13:0010:000436:0001:0001:00</t>
  </si>
  <si>
    <t>MD-S-09</t>
  </si>
  <si>
    <t>13:0048:000455</t>
  </si>
  <si>
    <t>13:0010:000437</t>
  </si>
  <si>
    <t>13:0010:000437:0001:0001:00</t>
  </si>
  <si>
    <t>MD-S-10</t>
  </si>
  <si>
    <t>13:0048:000456</t>
  </si>
  <si>
    <t>13:0010:000438</t>
  </si>
  <si>
    <t>13:0010:000438:0001:0001:00</t>
  </si>
  <si>
    <t>MD-S-11</t>
  </si>
  <si>
    <t>13:0048:000457</t>
  </si>
  <si>
    <t>13:0010:000439</t>
  </si>
  <si>
    <t>13:0010:000439:0001:0001:00</t>
  </si>
  <si>
    <t>MD-S-12</t>
  </si>
  <si>
    <t>13:0048:000458</t>
  </si>
  <si>
    <t>13:0010:000440</t>
  </si>
  <si>
    <t>13:0010:000440:0001:0001:00</t>
  </si>
  <si>
    <t>MD-S-13</t>
  </si>
  <si>
    <t>13:0048:000459</t>
  </si>
  <si>
    <t>13:0010:000441</t>
  </si>
  <si>
    <t>13:0010:000441:0001:0001:00</t>
  </si>
  <si>
    <t>MD-S-14</t>
  </si>
  <si>
    <t>13:0048:000460</t>
  </si>
  <si>
    <t>13:0010:000442</t>
  </si>
  <si>
    <t>13:0010:000442:0001:0001:00</t>
  </si>
  <si>
    <t>MD-T-01</t>
  </si>
  <si>
    <t>13:0048:000461</t>
  </si>
  <si>
    <t>13:0010:000443</t>
  </si>
  <si>
    <t>13:0010:000443:0001:0001:00</t>
  </si>
  <si>
    <t>MD-T-02</t>
  </si>
  <si>
    <t>13:0048:000462</t>
  </si>
  <si>
    <t>13:0010:000444</t>
  </si>
  <si>
    <t>13:0010:000444:0001:0001:00</t>
  </si>
  <si>
    <t>MD-T-03</t>
  </si>
  <si>
    <t>13:0048:000463</t>
  </si>
  <si>
    <t>13:0010:000445</t>
  </si>
  <si>
    <t>13:0010:000445:0001:0001:00</t>
  </si>
  <si>
    <t>MD-T-04</t>
  </si>
  <si>
    <t>13:0048:000464</t>
  </si>
  <si>
    <t>13:0010:000446</t>
  </si>
  <si>
    <t>13:0010:000446:0001:0001:00</t>
  </si>
  <si>
    <t>MD-T-05</t>
  </si>
  <si>
    <t>13:0048:000465</t>
  </si>
  <si>
    <t>13:0010:000447</t>
  </si>
  <si>
    <t>13:0010:000447:0001:0001:00</t>
  </si>
  <si>
    <t>MD-T-06</t>
  </si>
  <si>
    <t>13:0048:000466</t>
  </si>
  <si>
    <t>13:0010:000448</t>
  </si>
  <si>
    <t>13:0010:000448:0001:0001:00</t>
  </si>
  <si>
    <t>MD-T-06-FD</t>
  </si>
  <si>
    <t>13:0048:000467</t>
  </si>
  <si>
    <t>13:0010:000448:0002:0001:00</t>
  </si>
  <si>
    <t>MD-T-07</t>
  </si>
  <si>
    <t>13:0048:000468</t>
  </si>
  <si>
    <t>13:0010:000449</t>
  </si>
  <si>
    <t>13:0010:000449:0001:0001:00</t>
  </si>
  <si>
    <t>MD-T-08</t>
  </si>
  <si>
    <t>13:0048:000469</t>
  </si>
  <si>
    <t>13:0010:000450</t>
  </si>
  <si>
    <t>13:0010:000450:0001:0001:00</t>
  </si>
  <si>
    <t>MD-T-09</t>
  </si>
  <si>
    <t>13:0048:000470</t>
  </si>
  <si>
    <t>13:0010:000451</t>
  </si>
  <si>
    <t>13:0010:000451:0001:0001:00</t>
  </si>
  <si>
    <t>MD-T-10-1</t>
  </si>
  <si>
    <t>13:0048:000471</t>
  </si>
  <si>
    <t>13:0010:000452</t>
  </si>
  <si>
    <t>13:0010:000452:0001:0001:00</t>
  </si>
  <si>
    <t>MD-T-10-2</t>
  </si>
  <si>
    <t>13:0048:000472</t>
  </si>
  <si>
    <t>13:0010:000452:0002:0001:00</t>
  </si>
  <si>
    <t>MD-T-12</t>
  </si>
  <si>
    <t>13:0048:000473</t>
  </si>
  <si>
    <t>13:0010:000453</t>
  </si>
  <si>
    <t>13:0010:000453:0001:0001:00</t>
  </si>
  <si>
    <t>MD-T-13</t>
  </si>
  <si>
    <t>13:0048:000474</t>
  </si>
  <si>
    <t>13:0010:000454</t>
  </si>
  <si>
    <t>13:0010:000454:0001:0001:00</t>
  </si>
  <si>
    <t>MD-T-14</t>
  </si>
  <si>
    <t>13:0048:000475</t>
  </si>
  <si>
    <t>13:0010:000455</t>
  </si>
  <si>
    <t>13:0010:000455:0001:0001:00</t>
  </si>
  <si>
    <t>MD-V-01</t>
  </si>
  <si>
    <t>13:0048:000476</t>
  </si>
  <si>
    <t>13:0010:000456</t>
  </si>
  <si>
    <t>13:0010:000456:0001:0001:00</t>
  </si>
  <si>
    <t>MD-V-02</t>
  </si>
  <si>
    <t>13:0048:000477</t>
  </si>
  <si>
    <t>13:0010:000457</t>
  </si>
  <si>
    <t>13:0010:000457:0001:0001:00</t>
  </si>
  <si>
    <t>MD-V-03</t>
  </si>
  <si>
    <t>13:0048:000478</t>
  </si>
  <si>
    <t>13:0010:000458</t>
  </si>
  <si>
    <t>13:0010:000458:0001:0001:00</t>
  </si>
  <si>
    <t>MD-V-04</t>
  </si>
  <si>
    <t>13:0048:000479</t>
  </si>
  <si>
    <t>13:0010:000459</t>
  </si>
  <si>
    <t>13:0010:000459:0001:0001:00</t>
  </si>
  <si>
    <t>MD-V-05</t>
  </si>
  <si>
    <t>13:0048:000480</t>
  </si>
  <si>
    <t>13:0010:000460</t>
  </si>
  <si>
    <t>13:0010:000460:0001:0001:00</t>
  </si>
  <si>
    <t>MD-V-06</t>
  </si>
  <si>
    <t>13:0048:000481</t>
  </si>
  <si>
    <t>13:0010:000461</t>
  </si>
  <si>
    <t>13:0010:000461:0001:0001:00</t>
  </si>
  <si>
    <t>MD-V-07</t>
  </si>
  <si>
    <t>13:0048:000482</t>
  </si>
  <si>
    <t>13:0010:000462</t>
  </si>
  <si>
    <t>13:0010:000462:0001:0001:00</t>
  </si>
  <si>
    <t>MD-V-08</t>
  </si>
  <si>
    <t>13:0048:000483</t>
  </si>
  <si>
    <t>13:0010:000463</t>
  </si>
  <si>
    <t>13:0010:000463:0001:0001:00</t>
  </si>
  <si>
    <t>MD-V-09</t>
  </si>
  <si>
    <t>13:0048:000484</t>
  </si>
  <si>
    <t>13:0010:000464</t>
  </si>
  <si>
    <t>13:0010:000464:0001:0001:00</t>
  </si>
  <si>
    <t>MD-V-10</t>
  </si>
  <si>
    <t>13:0048:000485</t>
  </si>
  <si>
    <t>13:0010:000465</t>
  </si>
  <si>
    <t>13:0010:000465:0001:0001:00</t>
  </si>
  <si>
    <t>MD-V-11</t>
  </si>
  <si>
    <t>13:0048:000486</t>
  </si>
  <si>
    <t>13:0010:000466</t>
  </si>
  <si>
    <t>13:0010:000466:0001:0001:00</t>
  </si>
  <si>
    <t>MD-V-13</t>
  </si>
  <si>
    <t>13:0048:000487</t>
  </si>
  <si>
    <t>13:0010:000467</t>
  </si>
  <si>
    <t>13:0010:000467:0001:0001:00</t>
  </si>
  <si>
    <t>MD-V-14</t>
  </si>
  <si>
    <t>13:0048:000488</t>
  </si>
  <si>
    <t>13:0010:000468</t>
  </si>
  <si>
    <t>13:0010:000468:0001:0001:00</t>
  </si>
  <si>
    <t>MD-VW-4.5</t>
  </si>
  <si>
    <t>13:0048:000489</t>
  </si>
  <si>
    <t>13:0010:000469</t>
  </si>
  <si>
    <t>13:0010:000469:0001:0001:00</t>
  </si>
  <si>
    <t>MD-W-01</t>
  </si>
  <si>
    <t>13:0048:000490</t>
  </si>
  <si>
    <t>13:0010:000470</t>
  </si>
  <si>
    <t>13:0010:000470:0001:0001:00</t>
  </si>
  <si>
    <t>MD-W-02</t>
  </si>
  <si>
    <t>13:0048:000491</t>
  </si>
  <si>
    <t>13:0010:000471</t>
  </si>
  <si>
    <t>13:0010:000471:0001:0001:00</t>
  </si>
  <si>
    <t>MD-W-03</t>
  </si>
  <si>
    <t>13:0048:000492</t>
  </si>
  <si>
    <t>13:0010:000472</t>
  </si>
  <si>
    <t>13:0010:000472:0001:0001:00</t>
  </si>
  <si>
    <t>MD-W-04</t>
  </si>
  <si>
    <t>13:0048:000493</t>
  </si>
  <si>
    <t>13:0010:000473</t>
  </si>
  <si>
    <t>13:0010:000473:0001:0001:00</t>
  </si>
  <si>
    <t>MD-W-05</t>
  </si>
  <si>
    <t>13:0048:000494</t>
  </si>
  <si>
    <t>13:0010:000474</t>
  </si>
  <si>
    <t>13:0010:000474:0001:0001:00</t>
  </si>
  <si>
    <t>MD-W-06</t>
  </si>
  <si>
    <t>13:0048:000495</t>
  </si>
  <si>
    <t>13:0010:000475</t>
  </si>
  <si>
    <t>13:0010:000475:0001:0001:00</t>
  </si>
  <si>
    <t>MD-W-07</t>
  </si>
  <si>
    <t>13:0048:000496</t>
  </si>
  <si>
    <t>13:0010:000476</t>
  </si>
  <si>
    <t>13:0010:000476:0001:0001:00</t>
  </si>
  <si>
    <t>MD-W-08</t>
  </si>
  <si>
    <t>13:0048:000497</t>
  </si>
  <si>
    <t>13:0010:000477</t>
  </si>
  <si>
    <t>13:0010:000477:0001:0001:00</t>
  </si>
  <si>
    <t>MD-W-09</t>
  </si>
  <si>
    <t>13:0048:000498</t>
  </si>
  <si>
    <t>13:0010:000478</t>
  </si>
  <si>
    <t>13:0010:000478:0001:0001:00</t>
  </si>
  <si>
    <t>MD-W-10</t>
  </si>
  <si>
    <t>13:0048:000499</t>
  </si>
  <si>
    <t>13:0010:000479</t>
  </si>
  <si>
    <t>13:0010:000479:0001:0001:00</t>
  </si>
  <si>
    <t>MD-W-11</t>
  </si>
  <si>
    <t>13:0048:000500</t>
  </si>
  <si>
    <t>13:0010:000480</t>
  </si>
  <si>
    <t>13:0010:000480:0001:0001:00</t>
  </si>
  <si>
    <t>MD-W-11-FD</t>
  </si>
  <si>
    <t>13:0048:000501</t>
  </si>
  <si>
    <t>13:0010:000480:0002:0001:00</t>
  </si>
  <si>
    <t>MD-W-12</t>
  </si>
  <si>
    <t>13:0048:000502</t>
  </si>
  <si>
    <t>13:0010:000481</t>
  </si>
  <si>
    <t>13:0010:000481:0001:0001:00</t>
  </si>
  <si>
    <t>MD-W-13</t>
  </si>
  <si>
    <t>13:0048:000503</t>
  </si>
  <si>
    <t>13:0010:000482</t>
  </si>
  <si>
    <t>13:0010:000482:0001:0001:00</t>
  </si>
  <si>
    <t>MD-W-14</t>
  </si>
  <si>
    <t>13:0048:000504</t>
  </si>
  <si>
    <t>13:0010:000483</t>
  </si>
  <si>
    <t>13:0010:000483:0001:0001:00</t>
  </si>
  <si>
    <t>MD-X-12</t>
  </si>
  <si>
    <t>13:0048:000505</t>
  </si>
  <si>
    <t>13:0010:000484</t>
  </si>
  <si>
    <t>13:0010:000484:0001:0001:00</t>
  </si>
  <si>
    <t>MD-X-13</t>
  </si>
  <si>
    <t>13:0048:000506</t>
  </si>
  <si>
    <t>13:0010:000485</t>
  </si>
  <si>
    <t>13:0010:000485:0001:0001:00</t>
  </si>
  <si>
    <t>MD-X-14</t>
  </si>
  <si>
    <t>13:0048:000507</t>
  </si>
  <si>
    <t>13:0010:000486</t>
  </si>
  <si>
    <t>13:0010:000486:0001:0001:00</t>
  </si>
  <si>
    <t>MD_MNP_00+200</t>
  </si>
  <si>
    <t>13:0048:000508</t>
  </si>
  <si>
    <t>13:0010:000487</t>
  </si>
  <si>
    <t>13:0010:000487:0001:0001:00</t>
  </si>
  <si>
    <t>MD_MNP_02+400</t>
  </si>
  <si>
    <t>13:0048:000509</t>
  </si>
  <si>
    <t>13:0010:000488</t>
  </si>
  <si>
    <t>13:0010:000488:0001:0001:00</t>
  </si>
  <si>
    <t>MD_MNP_04+900-1</t>
  </si>
  <si>
    <t>13:0048:000510</t>
  </si>
  <si>
    <t>13:0010:000489</t>
  </si>
  <si>
    <t>13:0010:000489:0001:0001:00</t>
  </si>
  <si>
    <t>MD_MNP_04+900-2</t>
  </si>
  <si>
    <t>13:0048:000511</t>
  </si>
  <si>
    <t>13:0010:000489:0002:0001:00</t>
  </si>
  <si>
    <t>MD_MNP_06+900</t>
  </si>
  <si>
    <t>13:0048:000512</t>
  </si>
  <si>
    <t>13:0010:000490</t>
  </si>
  <si>
    <t>13:0010:000490:0001:0001:00</t>
  </si>
  <si>
    <t>MD_MNP_07+900</t>
  </si>
  <si>
    <t>13:0048:000513</t>
  </si>
  <si>
    <t>13:0010:000491</t>
  </si>
  <si>
    <t>13:0010:000491:0001:0001:00</t>
  </si>
  <si>
    <t>MD_MNP_10+050</t>
  </si>
  <si>
    <t>13:0048:000514</t>
  </si>
  <si>
    <t>13:0010:000492</t>
  </si>
  <si>
    <t>13:0010:000492:0001:0001:00</t>
  </si>
  <si>
    <t>MD_MNP_10+950</t>
  </si>
  <si>
    <t>13:0048:000515</t>
  </si>
  <si>
    <t>13:0010:000493</t>
  </si>
  <si>
    <t>13:0010:000493:0001:0001:00</t>
  </si>
  <si>
    <t>MD_MNP_12+000</t>
  </si>
  <si>
    <t>13:0048:000516</t>
  </si>
  <si>
    <t>13:0010:000494</t>
  </si>
  <si>
    <t>13:0010:000494:0001:0001:00</t>
  </si>
  <si>
    <t>MD_MNP_16+000</t>
  </si>
  <si>
    <t>13:0048:000517</t>
  </si>
  <si>
    <t>13:0010:000495</t>
  </si>
  <si>
    <t>13:0010:000495:0001:0001:00</t>
  </si>
  <si>
    <t>MD_MNP_16+600</t>
  </si>
  <si>
    <t>13:0048:000518</t>
  </si>
  <si>
    <t>13:0010:000496</t>
  </si>
  <si>
    <t>13:0010:000496:0001:0001:00</t>
  </si>
  <si>
    <t>MD_MNP_17+900</t>
  </si>
  <si>
    <t>13:0048:000519</t>
  </si>
  <si>
    <t>13:0010:000497</t>
  </si>
  <si>
    <t>13:0010:000497:0001:0001:00</t>
  </si>
  <si>
    <t>MD_MNP_19+050</t>
  </si>
  <si>
    <t>13:0048:000520</t>
  </si>
  <si>
    <t>13:0010:000498</t>
  </si>
  <si>
    <t>13:0010:000498:0001:0001:00</t>
  </si>
  <si>
    <t>MD_MNP_21+396</t>
  </si>
  <si>
    <t>13:0048:000521</t>
  </si>
  <si>
    <t>13:0010:000499</t>
  </si>
  <si>
    <t>13:0010:000499:0001:0001:00</t>
  </si>
  <si>
    <t>SS-C-02</t>
  </si>
  <si>
    <t>13:0050:000001</t>
  </si>
  <si>
    <t>13:0017:000001</t>
  </si>
  <si>
    <t>13:0017:000001:0001:0001:00</t>
  </si>
  <si>
    <t>SS-C-03</t>
  </si>
  <si>
    <t>13:0050:000002</t>
  </si>
  <si>
    <t>13:0017:000002</t>
  </si>
  <si>
    <t>13:0017:000002:0001:0001:00</t>
  </si>
  <si>
    <t>SS-D-02</t>
  </si>
  <si>
    <t>13:0050:000003</t>
  </si>
  <si>
    <t>13:0017:000003</t>
  </si>
  <si>
    <t>13:0017:000003:0001:0001:00</t>
  </si>
  <si>
    <t>SS-D-03</t>
  </si>
  <si>
    <t>13:0050:000004</t>
  </si>
  <si>
    <t>13:0017:000004</t>
  </si>
  <si>
    <t>13:0017:000004:0001:0001:00</t>
  </si>
  <si>
    <t>SS-D-04</t>
  </si>
  <si>
    <t>13:0050:000005</t>
  </si>
  <si>
    <t>13:0017:000005</t>
  </si>
  <si>
    <t>13:0017:000005:0001:0001:00</t>
  </si>
  <si>
    <t>SS-D-04.5</t>
  </si>
  <si>
    <t>13:0050:000006</t>
  </si>
  <si>
    <t>13:0017:000006</t>
  </si>
  <si>
    <t>13:0017:000006:0001:0001:00</t>
  </si>
  <si>
    <t>SS-E-02</t>
  </si>
  <si>
    <t>13:0050:000007</t>
  </si>
  <si>
    <t>13:0017:000007</t>
  </si>
  <si>
    <t>13:0017:000007:0001:0001:00</t>
  </si>
  <si>
    <t>SS-E-03</t>
  </si>
  <si>
    <t>13:0050:000008</t>
  </si>
  <si>
    <t>13:0017:000008</t>
  </si>
  <si>
    <t>13:0017:000008:0001:0001:00</t>
  </si>
  <si>
    <t>SS-E-04</t>
  </si>
  <si>
    <t>13:0050:000009</t>
  </si>
  <si>
    <t>13:0017:000009</t>
  </si>
  <si>
    <t>13:0017:000009:0001:0001:00</t>
  </si>
  <si>
    <t>SS-E-04-FD</t>
  </si>
  <si>
    <t>13:0050:000010</t>
  </si>
  <si>
    <t>13:0017:000009:0002:0001:00</t>
  </si>
  <si>
    <t>SS-E-05</t>
  </si>
  <si>
    <t>13:0050:000011</t>
  </si>
  <si>
    <t>13:0017:000010</t>
  </si>
  <si>
    <t>13:0017:000010:0001:0001:00</t>
  </si>
  <si>
    <t>SS-E-06.5</t>
  </si>
  <si>
    <t>13:0050:000012</t>
  </si>
  <si>
    <t>13:0017:000011</t>
  </si>
  <si>
    <t>13:0017:000011:0001:0001:00</t>
  </si>
  <si>
    <t>SS-F-02</t>
  </si>
  <si>
    <t>13:0050:000013</t>
  </si>
  <si>
    <t>13:0017:000012</t>
  </si>
  <si>
    <t>13:0017:000012:0001:0001:00</t>
  </si>
  <si>
    <t>SS-F-02.5</t>
  </si>
  <si>
    <t>13:0050:000014</t>
  </si>
  <si>
    <t>13:0017:000013</t>
  </si>
  <si>
    <t>13:0017:000013:0001:0001:00</t>
  </si>
  <si>
    <t>SS-F-04.5</t>
  </si>
  <si>
    <t>13:0050:000015</t>
  </si>
  <si>
    <t>13:0017:000014</t>
  </si>
  <si>
    <t>13:0017:000014:0001:0001:00</t>
  </si>
  <si>
    <t>SS-F-05.5</t>
  </si>
  <si>
    <t>13:0050:000016</t>
  </si>
  <si>
    <t>13:0017:000015</t>
  </si>
  <si>
    <t>13:0017:000015:0001:0001:00</t>
  </si>
  <si>
    <t>SS-F-06</t>
  </si>
  <si>
    <t>13:0050:000017</t>
  </si>
  <si>
    <t>13:0017:000016</t>
  </si>
  <si>
    <t>13:0017:000016:0001:0001:00</t>
  </si>
  <si>
    <t>SS-F-07</t>
  </si>
  <si>
    <t>13:0050:000018</t>
  </si>
  <si>
    <t>13:0017:000017</t>
  </si>
  <si>
    <t>13:0017:000017:0001:0001:00</t>
  </si>
  <si>
    <t>SS-F-07-A</t>
  </si>
  <si>
    <t>13:0050:000019</t>
  </si>
  <si>
    <t>13:0017:000018</t>
  </si>
  <si>
    <t>13:0017:000018:0001:0001:00</t>
  </si>
  <si>
    <t>SS-G-02</t>
  </si>
  <si>
    <t>13:0050:000020</t>
  </si>
  <si>
    <t>13:0017:000019</t>
  </si>
  <si>
    <t>13:0017:000019:0001:0001:00</t>
  </si>
  <si>
    <t>SS-G-03</t>
  </si>
  <si>
    <t>13:0050:000021</t>
  </si>
  <si>
    <t>13:0017:000020</t>
  </si>
  <si>
    <t>13:0017:000020:0001:0001:00</t>
  </si>
  <si>
    <t>SS-G-04</t>
  </si>
  <si>
    <t>13:0050:000022</t>
  </si>
  <si>
    <t>13:0017:000021</t>
  </si>
  <si>
    <t>13:0017:000021:0001:0001:00</t>
  </si>
  <si>
    <t>SS-G-05.5</t>
  </si>
  <si>
    <t>13:0050:000023</t>
  </si>
  <si>
    <t>13:0017:000022</t>
  </si>
  <si>
    <t>13:0017:000022:0001:0001:00</t>
  </si>
  <si>
    <t>SS-G-06</t>
  </si>
  <si>
    <t>13:0050:000024</t>
  </si>
  <si>
    <t>13:0017:000023</t>
  </si>
  <si>
    <t>13:0017:000023:0001:0001:00</t>
  </si>
  <si>
    <t>SS-G-07</t>
  </si>
  <si>
    <t>13:0050:000025</t>
  </si>
  <si>
    <t>13:0017:000024</t>
  </si>
  <si>
    <t>13:0017:000024:0001:0001:00</t>
  </si>
  <si>
    <t>SS-G-07-FD</t>
  </si>
  <si>
    <t>13:0050:000026</t>
  </si>
  <si>
    <t>13:0017:000024:0002:0001:00</t>
  </si>
  <si>
    <t>SS-G-07.5</t>
  </si>
  <si>
    <t>13:0050:000027</t>
  </si>
  <si>
    <t>13:0017:000025</t>
  </si>
  <si>
    <t>13:0017:000025:0001:0001:00</t>
  </si>
  <si>
    <t>SS-H-02</t>
  </si>
  <si>
    <t>13:0050:000028</t>
  </si>
  <si>
    <t>13:0017:000026</t>
  </si>
  <si>
    <t>13:0017:000026:0001:0001:00</t>
  </si>
  <si>
    <t>SS-H-03</t>
  </si>
  <si>
    <t>13:0050:000029</t>
  </si>
  <si>
    <t>13:0017:000027</t>
  </si>
  <si>
    <t>13:0017:000027:0001:0001:00</t>
  </si>
  <si>
    <t>SS-H-04</t>
  </si>
  <si>
    <t>13:0050:000030</t>
  </si>
  <si>
    <t>13:0017:000028</t>
  </si>
  <si>
    <t>13:0017:000028:0001:0001:00</t>
  </si>
  <si>
    <t>SS-H-06</t>
  </si>
  <si>
    <t>13:0050:000031</t>
  </si>
  <si>
    <t>13:0017:000029</t>
  </si>
  <si>
    <t>13:0017:000029:0001:0001:00</t>
  </si>
  <si>
    <t>SS-K-02</t>
  </si>
  <si>
    <t>13:0050:000032</t>
  </si>
  <si>
    <t>13:0017:000030</t>
  </si>
  <si>
    <t>13:0017:000030:0001:0001:00</t>
  </si>
  <si>
    <t>SS-K-03</t>
  </si>
  <si>
    <t>13:0050:000033</t>
  </si>
  <si>
    <t>13:0017:000031</t>
  </si>
  <si>
    <t>13:0017:000031:0001:0001:00</t>
  </si>
  <si>
    <t>SS-KL-03</t>
  </si>
  <si>
    <t>13:0050:000034</t>
  </si>
  <si>
    <t>13:0017:000032</t>
  </si>
  <si>
    <t>13:0017:000032:0001:0001:00</t>
  </si>
  <si>
    <t>SS-L-02</t>
  </si>
  <si>
    <t>13:0050:000035</t>
  </si>
  <si>
    <t>13:0017:000033</t>
  </si>
  <si>
    <t>13:0017:000033:0001:0001:00</t>
  </si>
  <si>
    <t>SS-M-02</t>
  </si>
  <si>
    <t>13:0050:000036</t>
  </si>
  <si>
    <t>13:0017:000034</t>
  </si>
  <si>
    <t>13:0017:000034:0001:0001:00</t>
  </si>
  <si>
    <t>SS-M-03</t>
  </si>
  <si>
    <t>13:0050:000037</t>
  </si>
  <si>
    <t>13:0017:000035</t>
  </si>
  <si>
    <t>13:0017:000035:0001:0001:00</t>
  </si>
  <si>
    <t>SS-M-04.5</t>
  </si>
  <si>
    <t>13:0050:000038</t>
  </si>
  <si>
    <t>13:0017:000036</t>
  </si>
  <si>
    <t>13:0017:000036:0001:0001:00</t>
  </si>
  <si>
    <t>SS-M-05</t>
  </si>
  <si>
    <t>13:0050:000039</t>
  </si>
  <si>
    <t>13:0017:000037</t>
  </si>
  <si>
    <t>13:0017:000037:0001:0001:00</t>
  </si>
  <si>
    <t>SS-N-02</t>
  </si>
  <si>
    <t>13:0050:000040</t>
  </si>
  <si>
    <t>13:0017:000038</t>
  </si>
  <si>
    <t>13:0017:000038:0001:0001:00</t>
  </si>
  <si>
    <t>SS-N-03</t>
  </si>
  <si>
    <t>13:0050:000041</t>
  </si>
  <si>
    <t>13:0017:000039</t>
  </si>
  <si>
    <t>13:0017:000039:0001:0001:00</t>
  </si>
  <si>
    <t>SS-N-04</t>
  </si>
  <si>
    <t>13:0050:000042</t>
  </si>
  <si>
    <t>13:0017:000040</t>
  </si>
  <si>
    <t>13:0017:000040:0001:0001:00</t>
  </si>
  <si>
    <t>SS-N-05.5</t>
  </si>
  <si>
    <t>13:0050:000043</t>
  </si>
  <si>
    <t>13:0017:000041</t>
  </si>
  <si>
    <t>13:0017:000041:0001:0001:00</t>
  </si>
  <si>
    <t>SS-P-02-1</t>
  </si>
  <si>
    <t>13:0050:000044</t>
  </si>
  <si>
    <t>13:0017:000042</t>
  </si>
  <si>
    <t>13:0017:000042:0001:0001:00</t>
  </si>
  <si>
    <t>SS-P-02-2</t>
  </si>
  <si>
    <t>13:0050:000045</t>
  </si>
  <si>
    <t>13:0017:000042:0002:0001:00</t>
  </si>
  <si>
    <t>SS-P-04</t>
  </si>
  <si>
    <t>13:0050:000046</t>
  </si>
  <si>
    <t>13:0017:000043</t>
  </si>
  <si>
    <t>13:0017:000043:0001:0001:00</t>
  </si>
  <si>
    <t>SS-P-05.5</t>
  </si>
  <si>
    <t>13:0050:000047</t>
  </si>
  <si>
    <t>13:0017:000044</t>
  </si>
  <si>
    <t>13:0017:000044:0001:0001:00</t>
  </si>
  <si>
    <t>SS-PQ-06</t>
  </si>
  <si>
    <t>13:0050:000048</t>
  </si>
  <si>
    <t>13:0017:000045</t>
  </si>
  <si>
    <t>13:0017:000045:0001:0001:00</t>
  </si>
  <si>
    <t>SS-Q-03</t>
  </si>
  <si>
    <t>13:0050:000049</t>
  </si>
  <si>
    <t>13:0017:000046</t>
  </si>
  <si>
    <t>13:0017:000046:0001:0001:00</t>
  </si>
  <si>
    <t>SS-QR-04</t>
  </si>
  <si>
    <t>13:0050:000050</t>
  </si>
  <si>
    <t>13:0017:000047</t>
  </si>
  <si>
    <t>13:0017:000047:0001:0001:00</t>
  </si>
  <si>
    <t>SS-R-02</t>
  </si>
  <si>
    <t>13:0050:000051</t>
  </si>
  <si>
    <t>13:0017:000048</t>
  </si>
  <si>
    <t>13:0017:000048:0001:0001:00</t>
  </si>
  <si>
    <t>SS-R-03</t>
  </si>
  <si>
    <t>13:0050:000052</t>
  </si>
  <si>
    <t>13:0017:000049</t>
  </si>
  <si>
    <t>13:0017:000049:0001:0001:00</t>
  </si>
  <si>
    <t>SS-R-05</t>
  </si>
  <si>
    <t>13:0050:000053</t>
  </si>
  <si>
    <t>13:0017:000050</t>
  </si>
  <si>
    <t>13:0017:000050:0001:0001:00</t>
  </si>
  <si>
    <t>SS-R-06</t>
  </si>
  <si>
    <t>13:0050:000054</t>
  </si>
  <si>
    <t>13:0017:000051</t>
  </si>
  <si>
    <t>13:0017:000051:0001:0001:00</t>
  </si>
  <si>
    <t>SS-S-02</t>
  </si>
  <si>
    <t>13:0050:000055</t>
  </si>
  <si>
    <t>13:0017:000052</t>
  </si>
  <si>
    <t>13:0017:000052:0001:0001:00</t>
  </si>
  <si>
    <t>SS-S-03</t>
  </si>
  <si>
    <t>13:0050:000056</t>
  </si>
  <si>
    <t>13:0017:000053</t>
  </si>
  <si>
    <t>13:0017:000053:0001:0001:00</t>
  </si>
  <si>
    <t>SS-S-04</t>
  </si>
  <si>
    <t>13:0050:000057</t>
  </si>
  <si>
    <t>13:0017:000054</t>
  </si>
  <si>
    <t>13:0017:000054:0001:0001:00</t>
  </si>
  <si>
    <t>SS-S-05</t>
  </si>
  <si>
    <t>13:0050:000058</t>
  </si>
  <si>
    <t>13:0017:000055</t>
  </si>
  <si>
    <t>13:0017:000055:0001:0001:00</t>
  </si>
  <si>
    <t>SS-S-07</t>
  </si>
  <si>
    <t>13:0050:000059</t>
  </si>
  <si>
    <t>13:0017:000056</t>
  </si>
  <si>
    <t>13:0017:000056:0001:0001:00</t>
  </si>
  <si>
    <t>SS-ST-06</t>
  </si>
  <si>
    <t>13:0050:000060</t>
  </si>
  <si>
    <t>13:0017:000057</t>
  </si>
  <si>
    <t>13:0017:000057:0001:0001:00</t>
  </si>
  <si>
    <t>SS-T-02</t>
  </si>
  <si>
    <t>13:0050:000061</t>
  </si>
  <si>
    <t>13:0017:000058</t>
  </si>
  <si>
    <t>13:0017:000058:0001:0001:00</t>
  </si>
  <si>
    <t>SS-T-03</t>
  </si>
  <si>
    <t>13:0050:000062</t>
  </si>
  <si>
    <t>13:0017:000059</t>
  </si>
  <si>
    <t>13:0017:000059:0001:0001:00</t>
  </si>
  <si>
    <t>SS-T-04</t>
  </si>
  <si>
    <t>13:0050:000063</t>
  </si>
  <si>
    <t>13:0017:000060</t>
  </si>
  <si>
    <t>13:0017:000060:0001:0001:00</t>
  </si>
  <si>
    <t>SS-T-05</t>
  </si>
  <si>
    <t>13:0050:000064</t>
  </si>
  <si>
    <t>13:0017:000061</t>
  </si>
  <si>
    <t>13:0017:000061:0001:0001:00</t>
  </si>
  <si>
    <t>SS-T-08</t>
  </si>
  <si>
    <t>13:0050:000065</t>
  </si>
  <si>
    <t>13:0017:000062</t>
  </si>
  <si>
    <t>13:0017:000062:0001:0001:00</t>
  </si>
  <si>
    <t>SS-T-09</t>
  </si>
  <si>
    <t>13:0050:000066</t>
  </si>
  <si>
    <t>13:0017:000063</t>
  </si>
  <si>
    <t>13:0017:000063:0001:0001:00</t>
  </si>
  <si>
    <t>SS-T-10</t>
  </si>
  <si>
    <t>13:0050:000067</t>
  </si>
  <si>
    <t>13:0017:000064</t>
  </si>
  <si>
    <t>13:0017:000064:0001:0001:00</t>
  </si>
  <si>
    <t>SS-TV-07</t>
  </si>
  <si>
    <t>13:0050:000068</t>
  </si>
  <si>
    <t>13:0017:000065</t>
  </si>
  <si>
    <t>13:0017:000065:0001:0001:00</t>
  </si>
  <si>
    <t>SS-V-02</t>
  </si>
  <si>
    <t>13:0050:000069</t>
  </si>
  <si>
    <t>13:0017:000066</t>
  </si>
  <si>
    <t>13:0017:000066:0001:0001:00</t>
  </si>
  <si>
    <t>SS-V-03</t>
  </si>
  <si>
    <t>13:0050:000070</t>
  </si>
  <si>
    <t>13:0017:000067</t>
  </si>
  <si>
    <t>13:0017:000067:0001:0001:00</t>
  </si>
  <si>
    <t>SS-V-04</t>
  </si>
  <si>
    <t>13:0050:000071</t>
  </si>
  <si>
    <t>13:0017:000068</t>
  </si>
  <si>
    <t>13:0017:000068:0001:0001:00</t>
  </si>
  <si>
    <t>SS-V-05-1</t>
  </si>
  <si>
    <t>13:0050:000072</t>
  </si>
  <si>
    <t>13:0017:000069</t>
  </si>
  <si>
    <t>13:0017:000069:0001:0001:00</t>
  </si>
  <si>
    <t>SS-V-05-2</t>
  </si>
  <si>
    <t>13:0050:000073</t>
  </si>
  <si>
    <t>13:0017:000069:0002:0001:00</t>
  </si>
  <si>
    <t>SS-V-06</t>
  </si>
  <si>
    <t>13:0050:000074</t>
  </si>
  <si>
    <t>13:0017:000070</t>
  </si>
  <si>
    <t>13:0017:000070:0001:0001:00</t>
  </si>
  <si>
    <t>SS-V-09</t>
  </si>
  <si>
    <t>13:0050:000075</t>
  </si>
  <si>
    <t>13:0017:000071</t>
  </si>
  <si>
    <t>13:0017:000071:0001:0001:00</t>
  </si>
  <si>
    <t>SS-V-10</t>
  </si>
  <si>
    <t>13:0050:000076</t>
  </si>
  <si>
    <t>13:0017:000072</t>
  </si>
  <si>
    <t>13:0017:000072:0001:0001:00</t>
  </si>
  <si>
    <t>SS-W-02</t>
  </si>
  <si>
    <t>13:0050:000077</t>
  </si>
  <si>
    <t>13:0017:000073</t>
  </si>
  <si>
    <t>13:0017:000073:0001:0001:00</t>
  </si>
  <si>
    <t>SS-W-03</t>
  </si>
  <si>
    <t>13:0050:000078</t>
  </si>
  <si>
    <t>13:0017:000074</t>
  </si>
  <si>
    <t>13:0017:000074:0001:0001:00</t>
  </si>
  <si>
    <t>SS-W-04</t>
  </si>
  <si>
    <t>13:0050:000079</t>
  </si>
  <si>
    <t>13:0017:000075</t>
  </si>
  <si>
    <t>13:0017:000075:0001:0001:00</t>
  </si>
  <si>
    <t>SS-W-05.5</t>
  </si>
  <si>
    <t>13:0050:000080</t>
  </si>
  <si>
    <t>13:0017:000076</t>
  </si>
  <si>
    <t>13:0017:000076:0001:0001:00</t>
  </si>
  <si>
    <t>SS-W-07</t>
  </si>
  <si>
    <t>13:0050:000081</t>
  </si>
  <si>
    <t>13:0017:000077</t>
  </si>
  <si>
    <t>13:0017:000077:0001:0001:00</t>
  </si>
  <si>
    <t>SS-W-08</t>
  </si>
  <si>
    <t>13:0050:000082</t>
  </si>
  <si>
    <t>13:0017:000078</t>
  </si>
  <si>
    <t>13:0017:000078:0001:0001:00</t>
  </si>
  <si>
    <t>SS-W-08-FD</t>
  </si>
  <si>
    <t>13:0050:000083</t>
  </si>
  <si>
    <t>13:0017:000078:0002:0001:00</t>
  </si>
  <si>
    <t>SS-W-09.5-A</t>
  </si>
  <si>
    <t>13:0050:000084</t>
  </si>
  <si>
    <t>13:0017:000079</t>
  </si>
  <si>
    <t>13:0017:000079:0001:0001:00</t>
  </si>
  <si>
    <t>SS-W-09.5-B</t>
  </si>
  <si>
    <t>13:0050:000085</t>
  </si>
  <si>
    <t>13:0017:000080</t>
  </si>
  <si>
    <t>13:0017:000080:0001:0001:00</t>
  </si>
  <si>
    <t>SS-W-09.5-C</t>
  </si>
  <si>
    <t>13:0050:000086</t>
  </si>
  <si>
    <t>13:0017:000081</t>
  </si>
  <si>
    <t>13:0017:000081:0001:0001:00</t>
  </si>
  <si>
    <t>SS-X-02</t>
  </si>
  <si>
    <t>13:0050:000087</t>
  </si>
  <si>
    <t>13:0017:000082</t>
  </si>
  <si>
    <t>13:0017:000082:0001:0001:00</t>
  </si>
  <si>
    <t>SS-X-03</t>
  </si>
  <si>
    <t>13:0050:000088</t>
  </si>
  <si>
    <t>13:0017:000083</t>
  </si>
  <si>
    <t>13:0017:000083:0001:0001:00</t>
  </si>
  <si>
    <t>SS-X-04</t>
  </si>
  <si>
    <t>13:0050:000089</t>
  </si>
  <si>
    <t>13:0017:000084</t>
  </si>
  <si>
    <t>13:0017:000084:0001:0001:00</t>
  </si>
  <si>
    <t>SS-X-05</t>
  </si>
  <si>
    <t>13:0050:000090</t>
  </si>
  <si>
    <t>13:0017:000085</t>
  </si>
  <si>
    <t>13:0017:000085:0001:0001:00</t>
  </si>
  <si>
    <t>SS-X-06</t>
  </si>
  <si>
    <t>13:0050:000091</t>
  </si>
  <si>
    <t>13:0017:000086</t>
  </si>
  <si>
    <t>13:0017:000086:0001:0001:00</t>
  </si>
  <si>
    <t>FJ-A-02</t>
  </si>
  <si>
    <t>13:0052:000001</t>
  </si>
  <si>
    <t>13:0018:000001</t>
  </si>
  <si>
    <t>13:0018:000001:0001:0001:00</t>
  </si>
  <si>
    <t>FJ-A-04</t>
  </si>
  <si>
    <t>13:0052:000002</t>
  </si>
  <si>
    <t>13:0018:000002</t>
  </si>
  <si>
    <t>13:0018:000002:0001:0001:00</t>
  </si>
  <si>
    <t>FJ-A-06</t>
  </si>
  <si>
    <t>13:0052:000003</t>
  </si>
  <si>
    <t>13:0018:000003</t>
  </si>
  <si>
    <t>13:0018:000003:0001:0001:00</t>
  </si>
  <si>
    <t>FJ-B-03</t>
  </si>
  <si>
    <t>13:0052:000004</t>
  </si>
  <si>
    <t>13:0018:000004</t>
  </si>
  <si>
    <t>13:0018:000004:0001:0001:00</t>
  </si>
  <si>
    <t>FJ-B-05</t>
  </si>
  <si>
    <t>13:0052:000005</t>
  </si>
  <si>
    <t>13:0018:000005</t>
  </si>
  <si>
    <t>13:0018:000005:0001:0001:00</t>
  </si>
  <si>
    <t>FJ-B-07</t>
  </si>
  <si>
    <t>13:0052:000006</t>
  </si>
  <si>
    <t>13:0018:000006</t>
  </si>
  <si>
    <t>13:0018:000006:0001:0001:00</t>
  </si>
  <si>
    <t>FJ-B-11</t>
  </si>
  <si>
    <t>13:0052:000007</t>
  </si>
  <si>
    <t>13:0018:000007</t>
  </si>
  <si>
    <t>13:0018:000007:0001:0001:00</t>
  </si>
  <si>
    <t>FJ-B-13</t>
  </si>
  <si>
    <t>13:0052:000008</t>
  </si>
  <si>
    <t>13:0018:000008</t>
  </si>
  <si>
    <t>13:0018:000008:0001:0001:00</t>
  </si>
  <si>
    <t>FJ-B-14</t>
  </si>
  <si>
    <t>13:0052:000009</t>
  </si>
  <si>
    <t>13:0018:000009</t>
  </si>
  <si>
    <t>13:0018:000009:0001:0001:00</t>
  </si>
  <si>
    <t>FJ-B-15</t>
  </si>
  <si>
    <t>13:0052:000010</t>
  </si>
  <si>
    <t>13:0018:000010</t>
  </si>
  <si>
    <t>13:0018:000010:0001:0001:00</t>
  </si>
  <si>
    <t>FJ-C-02</t>
  </si>
  <si>
    <t>13:0052:000011</t>
  </si>
  <si>
    <t>13:0018:000011</t>
  </si>
  <si>
    <t>13:0018:000011:0001:0001:00</t>
  </si>
  <si>
    <t>FJ-C-06</t>
  </si>
  <si>
    <t>13:0052:000012</t>
  </si>
  <si>
    <t>13:0018:000012</t>
  </si>
  <si>
    <t>13:0018:000012:0001:0001:00</t>
  </si>
  <si>
    <t>FJ-C-08.5</t>
  </si>
  <si>
    <t>13:0052:000013</t>
  </si>
  <si>
    <t>13:0018:000013</t>
  </si>
  <si>
    <t>13:0018:000013:0001:0001:00</t>
  </si>
  <si>
    <t>FJ-C-10</t>
  </si>
  <si>
    <t>13:0052:000014</t>
  </si>
  <si>
    <t>13:0018:000014</t>
  </si>
  <si>
    <t>13:0018:000014:0001:0001:00</t>
  </si>
  <si>
    <t>FJ-C-12</t>
  </si>
  <si>
    <t>13:0052:000015</t>
  </si>
  <si>
    <t>13:0018:000015</t>
  </si>
  <si>
    <t>13:0018:000015:0001:0001:00</t>
  </si>
  <si>
    <t>FJ-C-13</t>
  </si>
  <si>
    <t>13:0052:000016</t>
  </si>
  <si>
    <t>13:0018:000016</t>
  </si>
  <si>
    <t>13:0018:000016:0001:0001:00</t>
  </si>
  <si>
    <t>FJ-C-13-FD</t>
  </si>
  <si>
    <t>13:0052:000017</t>
  </si>
  <si>
    <t>13:0018:000016:0002:0001:00</t>
  </si>
  <si>
    <t>FJ-C-14</t>
  </si>
  <si>
    <t>13:0052:000018</t>
  </si>
  <si>
    <t>13:0018:000017</t>
  </si>
  <si>
    <t>13:0018:000017:0001:0001:00</t>
  </si>
  <si>
    <t>FJ-C-15</t>
  </si>
  <si>
    <t>13:0052:000019</t>
  </si>
  <si>
    <t>13:0018:000018</t>
  </si>
  <si>
    <t>13:0018:000018:0001:0001:00</t>
  </si>
  <si>
    <t>FJ-CD-03.5</t>
  </si>
  <si>
    <t>13:0052:000020</t>
  </si>
  <si>
    <t>13:0018:000019</t>
  </si>
  <si>
    <t>13:0018:000019:0001:0001:00</t>
  </si>
  <si>
    <t>FJ-D-05</t>
  </si>
  <si>
    <t>13:0052:000021</t>
  </si>
  <si>
    <t>13:0018:000020</t>
  </si>
  <si>
    <t>13:0018:000020:0001:0001:00</t>
  </si>
  <si>
    <t>FJ-D-07</t>
  </si>
  <si>
    <t>13:0052:000022</t>
  </si>
  <si>
    <t>13:0018:000021</t>
  </si>
  <si>
    <t>13:0018:000021:0001:0001:00</t>
  </si>
  <si>
    <t>FJ-D-11</t>
  </si>
  <si>
    <t>13:0052:000023</t>
  </si>
  <si>
    <t>13:0018:000022</t>
  </si>
  <si>
    <t>13:0018:000022:0001:0001:00</t>
  </si>
  <si>
    <t>FJ-D-12</t>
  </si>
  <si>
    <t>13:0052:000024</t>
  </si>
  <si>
    <t>13:0018:000023</t>
  </si>
  <si>
    <t>13:0018:000023:0001:0001:00</t>
  </si>
  <si>
    <t>FJ-D-13</t>
  </si>
  <si>
    <t>13:0052:000025</t>
  </si>
  <si>
    <t>13:0018:000024</t>
  </si>
  <si>
    <t>13:0018:000024:0001:0001:00</t>
  </si>
  <si>
    <t>FJ-D-14.5</t>
  </si>
  <si>
    <t>13:0052:000026</t>
  </si>
  <si>
    <t>13:0018:000025</t>
  </si>
  <si>
    <t>13:0018:000025:0001:0001:00</t>
  </si>
  <si>
    <t>FJ-DE-09.5</t>
  </si>
  <si>
    <t>13:0052:000027</t>
  </si>
  <si>
    <t>13:0018:000026</t>
  </si>
  <si>
    <t>13:0018:000026:0001:0001:00</t>
  </si>
  <si>
    <t>FJ-E-02</t>
  </si>
  <si>
    <t>13:0052:000028</t>
  </si>
  <si>
    <t>13:0018:000027</t>
  </si>
  <si>
    <t>13:0018:000027:0001:0001:00</t>
  </si>
  <si>
    <t>FJ-E-04</t>
  </si>
  <si>
    <t>13:0052:000029</t>
  </si>
  <si>
    <t>13:0018:000028</t>
  </si>
  <si>
    <t>13:0018:000028:0001:0001:00</t>
  </si>
  <si>
    <t>FJ-E-06</t>
  </si>
  <si>
    <t>13:0052:000030</t>
  </si>
  <si>
    <t>13:0018:000029</t>
  </si>
  <si>
    <t>13:0018:000029:0001:0001:00</t>
  </si>
  <si>
    <t>FJ-E-06-FD</t>
  </si>
  <si>
    <t>13:0052:000031</t>
  </si>
  <si>
    <t>13:0018:000029:0002:0001:00</t>
  </si>
  <si>
    <t>FJ-E-08</t>
  </si>
  <si>
    <t>13:0052:000032</t>
  </si>
  <si>
    <t>13:0018:000030</t>
  </si>
  <si>
    <t>13:0018:000030:0001:0001:00</t>
  </si>
  <si>
    <t>FJ-E-12</t>
  </si>
  <si>
    <t>13:0052:000033</t>
  </si>
  <si>
    <t>13:0018:000031</t>
  </si>
  <si>
    <t>13:0018:000031:0001:0001:00</t>
  </si>
  <si>
    <t>FJ-E-13</t>
  </si>
  <si>
    <t>13:0052:000034</t>
  </si>
  <si>
    <t>13:0018:000032</t>
  </si>
  <si>
    <t>13:0018:000032:0001:0001:00</t>
  </si>
  <si>
    <t>FJ-E-14</t>
  </si>
  <si>
    <t>13:0052:000035</t>
  </si>
  <si>
    <t>13:0018:000033</t>
  </si>
  <si>
    <t>13:0018:000033:0001:0001:00</t>
  </si>
  <si>
    <t>FJ-E-15</t>
  </si>
  <si>
    <t>13:0052:000036</t>
  </si>
  <si>
    <t>13:0018:000034</t>
  </si>
  <si>
    <t>13:0018:000034:0001:0001:00</t>
  </si>
  <si>
    <t>FJ-F-12</t>
  </si>
  <si>
    <t>13:0052:000037</t>
  </si>
  <si>
    <t>13:0018:000035</t>
  </si>
  <si>
    <t>13:0018:000035:0001:0001:00</t>
  </si>
  <si>
    <t>FJ-F-13</t>
  </si>
  <si>
    <t>13:0052:000038</t>
  </si>
  <si>
    <t>13:0018:000036</t>
  </si>
  <si>
    <t>13:0018:000036:0001:0001:00</t>
  </si>
  <si>
    <t>FJ-F-14-1</t>
  </si>
  <si>
    <t>13:0052:000039</t>
  </si>
  <si>
    <t>13:0018:000037</t>
  </si>
  <si>
    <t>13:0018:000037:0001:0001:00</t>
  </si>
  <si>
    <t>FJ-F-14-2</t>
  </si>
  <si>
    <t>13:0052:000040</t>
  </si>
  <si>
    <t>13:0018:000037:0002:0001:00</t>
  </si>
  <si>
    <t>FJ-F-14-3</t>
  </si>
  <si>
    <t>13:0052:000041</t>
  </si>
  <si>
    <t>13:0018:000037:0003:0001:00</t>
  </si>
  <si>
    <t>FJ-F-15</t>
  </si>
  <si>
    <t>13:0052:000042</t>
  </si>
  <si>
    <t>13:0018:000038</t>
  </si>
  <si>
    <t>13:0018:000038:0001:0001:00</t>
  </si>
  <si>
    <t>FJ-G-01.5</t>
  </si>
  <si>
    <t>13:0052:000043</t>
  </si>
  <si>
    <t>13:0018:000039</t>
  </si>
  <si>
    <t>13:0018:000039:0001:0001:00</t>
  </si>
  <si>
    <t>FJ-G-05</t>
  </si>
  <si>
    <t>13:0052:000044</t>
  </si>
  <si>
    <t>13:0018:000040</t>
  </si>
  <si>
    <t>13:0018:000040:0001:0001:00</t>
  </si>
  <si>
    <t>FJ-G-08</t>
  </si>
  <si>
    <t>13:0052:000045</t>
  </si>
  <si>
    <t>13:0018:000041</t>
  </si>
  <si>
    <t>13:0018:000041:0001:0001:00</t>
  </si>
  <si>
    <t>FJ-G-11</t>
  </si>
  <si>
    <t>13:0052:000046</t>
  </si>
  <si>
    <t>13:0018:000042</t>
  </si>
  <si>
    <t>13:0018:000042:0001:0001:00</t>
  </si>
  <si>
    <t>FJ-G-12</t>
  </si>
  <si>
    <t>13:0052:000047</t>
  </si>
  <si>
    <t>13:0018:000043</t>
  </si>
  <si>
    <t>13:0018:000043:0001:0001:00</t>
  </si>
  <si>
    <t>FJ-G-13</t>
  </si>
  <si>
    <t>13:0052:000048</t>
  </si>
  <si>
    <t>13:0018:000044</t>
  </si>
  <si>
    <t>13:0018:000044:0001:0001:00</t>
  </si>
  <si>
    <t>FJ-G-14</t>
  </si>
  <si>
    <t>13:0052:000049</t>
  </si>
  <si>
    <t>13:0018:000045</t>
  </si>
  <si>
    <t>13:0018:000045:0001:0001:00</t>
  </si>
  <si>
    <t>FJ-G-15</t>
  </si>
  <si>
    <t>13:0052:000050</t>
  </si>
  <si>
    <t>13:0018:000046</t>
  </si>
  <si>
    <t>13:0018:000046:0001:0001:00</t>
  </si>
  <si>
    <t>FJ-H-11</t>
  </si>
  <si>
    <t>13:0052:000051</t>
  </si>
  <si>
    <t>13:0018:000047</t>
  </si>
  <si>
    <t>13:0018:000047:0001:0001:00</t>
  </si>
  <si>
    <t>FJ-H-12</t>
  </si>
  <si>
    <t>13:0052:000052</t>
  </si>
  <si>
    <t>13:0018:000048</t>
  </si>
  <si>
    <t>13:0018:000048:0001:0001:00</t>
  </si>
  <si>
    <t>FJ-H-13</t>
  </si>
  <si>
    <t>13:0052:000053</t>
  </si>
  <si>
    <t>13:0018:000049</t>
  </si>
  <si>
    <t>13:0018:000049:0001:0001:00</t>
  </si>
  <si>
    <t>FJ-H-14</t>
  </si>
  <si>
    <t>13:0052:000054</t>
  </si>
  <si>
    <t>13:0018:000050</t>
  </si>
  <si>
    <t>13:0018:000050:0001:0001:00</t>
  </si>
  <si>
    <t>FJ-H-14-FD</t>
  </si>
  <si>
    <t>13:0052:000055</t>
  </si>
  <si>
    <t>13:0018:000050:0002:0001:00</t>
  </si>
  <si>
    <t>FJ-H-15</t>
  </si>
  <si>
    <t>13:0052:000056</t>
  </si>
  <si>
    <t>13:0018:000051</t>
  </si>
  <si>
    <t>13:0018:000051:0001:0001:00</t>
  </si>
  <si>
    <t>FJ-HK-09.5</t>
  </si>
  <si>
    <t>13:0052:000057</t>
  </si>
  <si>
    <t>13:0018:000052</t>
  </si>
  <si>
    <t>13:0018:000052:0001:0001:00</t>
  </si>
  <si>
    <t>FJ-K-11</t>
  </si>
  <si>
    <t>13:0052:000058</t>
  </si>
  <si>
    <t>13:0018:000053</t>
  </si>
  <si>
    <t>13:0018:000053:0001:0001:00</t>
  </si>
  <si>
    <t>FJ-K-13</t>
  </si>
  <si>
    <t>13:0052:000059</t>
  </si>
  <si>
    <t>13:0018:000054</t>
  </si>
  <si>
    <t>13:0018:000054:0001:0001:00</t>
  </si>
  <si>
    <t>FJ-K-14</t>
  </si>
  <si>
    <t>13:0052:000060</t>
  </si>
  <si>
    <t>13:0018:000055</t>
  </si>
  <si>
    <t>13:0018:000055:0001:0001:00</t>
  </si>
  <si>
    <t>FJ-K-15</t>
  </si>
  <si>
    <t>13:0052:000061</t>
  </si>
  <si>
    <t>13:0018:000056</t>
  </si>
  <si>
    <t>13:0018:000056:0001:0001:00</t>
  </si>
  <si>
    <t>FJ-L-07</t>
  </si>
  <si>
    <t>13:0052:000062</t>
  </si>
  <si>
    <t>13:0018:000057</t>
  </si>
  <si>
    <t>13:0018:000057:0001:0001:00</t>
  </si>
  <si>
    <t>FJ-L-10</t>
  </si>
  <si>
    <t>13:0052:000063</t>
  </si>
  <si>
    <t>13:0018:000058</t>
  </si>
  <si>
    <t>13:0018:000058:0001:0001:00</t>
  </si>
  <si>
    <t>FJ-L-11</t>
  </si>
  <si>
    <t>13:0052:000064</t>
  </si>
  <si>
    <t>13:0018:000059</t>
  </si>
  <si>
    <t>13:0018:000059:0001:0001:00</t>
  </si>
  <si>
    <t>FJ-L-13</t>
  </si>
  <si>
    <t>13:0052:000065</t>
  </si>
  <si>
    <t>13:0018:000060</t>
  </si>
  <si>
    <t>13:0018:000060:0001:0001:00</t>
  </si>
  <si>
    <t>FJ-L-14</t>
  </si>
  <si>
    <t>13:0052:000066</t>
  </si>
  <si>
    <t>13:0018:000061</t>
  </si>
  <si>
    <t>13:0018:000061:0001:0001:00</t>
  </si>
  <si>
    <t>FJ-L-15</t>
  </si>
  <si>
    <t>13:0052:000067</t>
  </si>
  <si>
    <t>13:0018:000062</t>
  </si>
  <si>
    <t>13:0018:000062:0001:0001:00</t>
  </si>
  <si>
    <t>FJ-M-05</t>
  </si>
  <si>
    <t>13:0052:000068</t>
  </si>
  <si>
    <t>13:0018:000063</t>
  </si>
  <si>
    <t>13:0018:000063:0001:0001:00</t>
  </si>
  <si>
    <t>FJ-M-10</t>
  </si>
  <si>
    <t>13:0052:000069</t>
  </si>
  <si>
    <t>13:0018:000064</t>
  </si>
  <si>
    <t>13:0018:000064:0001:0001:00</t>
  </si>
  <si>
    <t>FJ-M-11</t>
  </si>
  <si>
    <t>13:0052:000070</t>
  </si>
  <si>
    <t>13:0018:000065</t>
  </si>
  <si>
    <t>13:0018:000065:0001:0001:00</t>
  </si>
  <si>
    <t>FJ-M-12</t>
  </si>
  <si>
    <t>13:0052:000071</t>
  </si>
  <si>
    <t>13:0018:000066</t>
  </si>
  <si>
    <t>13:0018:000066:0001:0001:00</t>
  </si>
  <si>
    <t>FJ-M-12-FD</t>
  </si>
  <si>
    <t>13:0052:000072</t>
  </si>
  <si>
    <t>13:0018:000066:0002:0001:00</t>
  </si>
  <si>
    <t>FJ-M-13</t>
  </si>
  <si>
    <t>13:0052:000073</t>
  </si>
  <si>
    <t>13:0018:000067</t>
  </si>
  <si>
    <t>13:0018:000067:0001:0001:00</t>
  </si>
  <si>
    <t>FJ-M-14</t>
  </si>
  <si>
    <t>13:0052:000074</t>
  </si>
  <si>
    <t>13:0018:000068</t>
  </si>
  <si>
    <t>13:0018:000068:0001:0001:00</t>
  </si>
  <si>
    <t>FJ-M-15</t>
  </si>
  <si>
    <t>13:0052:000075</t>
  </si>
  <si>
    <t>13:0018:000069</t>
  </si>
  <si>
    <t>13:0018:000069:0001:0001:00</t>
  </si>
  <si>
    <t>FJ-N-10</t>
  </si>
  <si>
    <t>13:0052:000076</t>
  </si>
  <si>
    <t>13:0018:000070</t>
  </si>
  <si>
    <t>13:0018:000070:0001:0001:00</t>
  </si>
  <si>
    <t>FJ-N-11-A</t>
  </si>
  <si>
    <t>13:0052:000077</t>
  </si>
  <si>
    <t>13:0018:000071</t>
  </si>
  <si>
    <t>13:0018:000071:0001:0001:00</t>
  </si>
  <si>
    <t>FJ-N-11-B</t>
  </si>
  <si>
    <t>13:0052:000078</t>
  </si>
  <si>
    <t>13:0018:000072</t>
  </si>
  <si>
    <t>13:0018:000072:0001:0001:00</t>
  </si>
  <si>
    <t>FJ-N-12</t>
  </si>
  <si>
    <t>13:0052:000079</t>
  </si>
  <si>
    <t>13:0018:000073</t>
  </si>
  <si>
    <t>13:0018:000073:0001:0001:00</t>
  </si>
  <si>
    <t>FJ-N-13</t>
  </si>
  <si>
    <t>13:0052:000080</t>
  </si>
  <si>
    <t>13:0018:000074</t>
  </si>
  <si>
    <t>13:0018:000074:0001:0001:00</t>
  </si>
  <si>
    <t>FJ-N-14</t>
  </si>
  <si>
    <t>13:0052:000081</t>
  </si>
  <si>
    <t>13:0018:000075</t>
  </si>
  <si>
    <t>13:0018:000075:0001:0001:00</t>
  </si>
  <si>
    <t>FJ-N-15</t>
  </si>
  <si>
    <t>13:0052:000082</t>
  </si>
  <si>
    <t>13:0018:000076</t>
  </si>
  <si>
    <t>13:0018:000076:0001:0001:00</t>
  </si>
  <si>
    <t>FJ-P-10</t>
  </si>
  <si>
    <t>13:0052:000083</t>
  </si>
  <si>
    <t>13:0018:000077</t>
  </si>
  <si>
    <t>13:0018:000077:0001:0001:00</t>
  </si>
  <si>
    <t>FJ-P-11</t>
  </si>
  <si>
    <t>13:0052:000084</t>
  </si>
  <si>
    <t>13:0018:000078</t>
  </si>
  <si>
    <t>13:0018:000078:0001:0001:00</t>
  </si>
  <si>
    <t>FJ-P-12</t>
  </si>
  <si>
    <t>13:0052:000085</t>
  </si>
  <si>
    <t>13:0018:000079</t>
  </si>
  <si>
    <t>13:0018:000079:0001:0001:00</t>
  </si>
  <si>
    <t>FJ-P-13</t>
  </si>
  <si>
    <t>13:0052:000086</t>
  </si>
  <si>
    <t>13:0018:000080</t>
  </si>
  <si>
    <t>13:0018:000080:0001:0001:00</t>
  </si>
  <si>
    <t>FJ-P-14</t>
  </si>
  <si>
    <t>13:0052:000087</t>
  </si>
  <si>
    <t>13:0018:000081</t>
  </si>
  <si>
    <t>13:0018:000081:0001:0001:00</t>
  </si>
  <si>
    <t>FJ-P-15</t>
  </si>
  <si>
    <t>13:0052:000088</t>
  </si>
  <si>
    <t>13:0018:000082</t>
  </si>
  <si>
    <t>13:0018:000082:0001:0001:00</t>
  </si>
  <si>
    <t>FJ-PQ-07</t>
  </si>
  <si>
    <t>13:0052:000089</t>
  </si>
  <si>
    <t>13:0018:000083</t>
  </si>
  <si>
    <t>13:0018:000083:0001:0001:00</t>
  </si>
  <si>
    <t>FJ-Q-10</t>
  </si>
  <si>
    <t>13:0052:000090</t>
  </si>
  <si>
    <t>13:0018:000084</t>
  </si>
  <si>
    <t>13:0018:000084:0001:0001:00</t>
  </si>
  <si>
    <t>FJ-Q-11</t>
  </si>
  <si>
    <t>13:0052:000091</t>
  </si>
  <si>
    <t>13:0018:000085</t>
  </si>
  <si>
    <t>13:0018:000085:0001:0001:00</t>
  </si>
  <si>
    <t>FJ-Q-12</t>
  </si>
  <si>
    <t>13:0052:000092</t>
  </si>
  <si>
    <t>13:0018:000086</t>
  </si>
  <si>
    <t>13:0018:000086:0001:0001:00</t>
  </si>
  <si>
    <t>FJ-Q-13</t>
  </si>
  <si>
    <t>13:0052:000093</t>
  </si>
  <si>
    <t>13:0018:000087</t>
  </si>
  <si>
    <t>13:0018:000087:0001:0001:00</t>
  </si>
  <si>
    <t>FJ-Q-14</t>
  </si>
  <si>
    <t>13:0052:000094</t>
  </si>
  <si>
    <t>13:0018:000088</t>
  </si>
  <si>
    <t>13:0018:000088:0001:0001:00</t>
  </si>
  <si>
    <t>FJ-R-08</t>
  </si>
  <si>
    <t>13:0052:000095</t>
  </si>
  <si>
    <t>13:0018:000089</t>
  </si>
  <si>
    <t>13:0018:000089:0001:0001:00</t>
  </si>
  <si>
    <t>FJ-R-10</t>
  </si>
  <si>
    <t>13:0052:000096</t>
  </si>
  <si>
    <t>13:0018:000090</t>
  </si>
  <si>
    <t>13:0018:000090:0001:0001:00</t>
  </si>
  <si>
    <t>FJ-R-11</t>
  </si>
  <si>
    <t>13:0052:000097</t>
  </si>
  <si>
    <t>13:0018:000091</t>
  </si>
  <si>
    <t>13:0018:000091:0001:0001:00</t>
  </si>
  <si>
    <t>FJ-R-12</t>
  </si>
  <si>
    <t>13:0052:000098</t>
  </si>
  <si>
    <t>13:0018:000092</t>
  </si>
  <si>
    <t>13:0018:000092:0001:0001:00</t>
  </si>
  <si>
    <t>FJ-R-13</t>
  </si>
  <si>
    <t>13:0052:000099</t>
  </si>
  <si>
    <t>13:0018:000093</t>
  </si>
  <si>
    <t>13:0018:000093:0001:0001:00</t>
  </si>
  <si>
    <t>FJ-R-14</t>
  </si>
  <si>
    <t>13:0052:000100</t>
  </si>
  <si>
    <t>13:0018:000094</t>
  </si>
  <si>
    <t>13:0018:000094:0001:0001:00</t>
  </si>
  <si>
    <t>FJ-S-09</t>
  </si>
  <si>
    <t>13:0052:000101</t>
  </si>
  <si>
    <t>13:0018:000095</t>
  </si>
  <si>
    <t>13:0018:000095:0001:0001:00</t>
  </si>
  <si>
    <t>FJ-S-10</t>
  </si>
  <si>
    <t>13:0052:000102</t>
  </si>
  <si>
    <t>13:0018:000096</t>
  </si>
  <si>
    <t>13:0018:000096:0001:0001:00</t>
  </si>
  <si>
    <t>FJ-S-11</t>
  </si>
  <si>
    <t>13:0052:000103</t>
  </si>
  <si>
    <t>13:0018:000097</t>
  </si>
  <si>
    <t>13:0018:000097:0001:0001:00</t>
  </si>
  <si>
    <t>FJ-S-12</t>
  </si>
  <si>
    <t>13:0052:000104</t>
  </si>
  <si>
    <t>13:0018:000098</t>
  </si>
  <si>
    <t>13:0018:000098:0001:0001:00</t>
  </si>
  <si>
    <t>FJ-S-13</t>
  </si>
  <si>
    <t>13:0052:000105</t>
  </si>
  <si>
    <t>13:0018:000099</t>
  </si>
  <si>
    <t>13:0018:000099:0001:0001:00</t>
  </si>
  <si>
    <t>FJ-S-14</t>
  </si>
  <si>
    <t>13:0052:000106</t>
  </si>
  <si>
    <t>13:0018:000100</t>
  </si>
  <si>
    <t>13:0018:000100:0001:0001:00</t>
  </si>
  <si>
    <t>FJ-T-10</t>
  </si>
  <si>
    <t>13:0052:000107</t>
  </si>
  <si>
    <t>13:0018:000101</t>
  </si>
  <si>
    <t>13:0018:000101:0001:0001:00</t>
  </si>
  <si>
    <t>FJ-T-12</t>
  </si>
  <si>
    <t>13:0052:000108</t>
  </si>
  <si>
    <t>13:0018:000102</t>
  </si>
  <si>
    <t>13:0018:000102:0001:0001:00</t>
  </si>
  <si>
    <t>FJ-T-13</t>
  </si>
  <si>
    <t>13:0052:000109</t>
  </si>
  <si>
    <t>13:0018:000103</t>
  </si>
  <si>
    <t>13:0018:000103:0001:0001:00</t>
  </si>
  <si>
    <t>FJ-T-13-FD</t>
  </si>
  <si>
    <t>13:0052:000110</t>
  </si>
  <si>
    <t>13:0018:000103:0002:0001:00</t>
  </si>
  <si>
    <t>FJ-T-14</t>
  </si>
  <si>
    <t>13:0052:000111</t>
  </si>
  <si>
    <t>13:0018:000104</t>
  </si>
  <si>
    <t>13:0018:000104:0001:0001:00</t>
  </si>
  <si>
    <t>FJ-V-11</t>
  </si>
  <si>
    <t>13:0052:000112</t>
  </si>
  <si>
    <t>13:0018:000105</t>
  </si>
  <si>
    <t>13:0018:000105:0001:0001:00</t>
  </si>
  <si>
    <t>FJ-V-12</t>
  </si>
  <si>
    <t>13:0052:000113</t>
  </si>
  <si>
    <t>13:0018:000106</t>
  </si>
  <si>
    <t>13:0018:000106:0001:0001:00</t>
  </si>
  <si>
    <t>FJ-V-13</t>
  </si>
  <si>
    <t>13:0052:000114</t>
  </si>
  <si>
    <t>13:0018:000107</t>
  </si>
  <si>
    <t>13:0018:000107:0001:0001:00</t>
  </si>
  <si>
    <t>FJ-V-14.5</t>
  </si>
  <si>
    <t>13:0052:000115</t>
  </si>
  <si>
    <t>13:0018:000108</t>
  </si>
  <si>
    <t>13:0018:000108:0001:0001:00</t>
  </si>
  <si>
    <t>FJ-W-12</t>
  </si>
  <si>
    <t>13:0052:000116</t>
  </si>
  <si>
    <t>13:0018:000109</t>
  </si>
  <si>
    <t>13:0018:000109:0001:0001:00</t>
  </si>
  <si>
    <t>FJ-W-13</t>
  </si>
  <si>
    <t>13:0052:000117</t>
  </si>
  <si>
    <t>13:0018:000110</t>
  </si>
  <si>
    <t>13:0018:000110:0001:0001:00</t>
  </si>
  <si>
    <t>FJ-W-14</t>
  </si>
  <si>
    <t>13:0052:000118</t>
  </si>
  <si>
    <t>13:0018:000111</t>
  </si>
  <si>
    <t>13:0018:000111:0001:0001:00</t>
  </si>
  <si>
    <t>FJ-X-13</t>
  </si>
  <si>
    <t>13:0052:000119</t>
  </si>
  <si>
    <t>13:0018:000112</t>
  </si>
  <si>
    <t>13:0018:000112:0001:0001:00</t>
  </si>
  <si>
    <t>FJ-X-14</t>
  </si>
  <si>
    <t>13:0052:000120</t>
  </si>
  <si>
    <t>13:0018:000113</t>
  </si>
  <si>
    <t>13:0018:000113:0001:0001:00</t>
  </si>
  <si>
    <t>FJ-88-16</t>
  </si>
  <si>
    <t>13:0052:000121</t>
  </si>
  <si>
    <t>13:0018:000114</t>
  </si>
  <si>
    <t>13:0018:000114:0001:0001:00</t>
  </si>
  <si>
    <t>FJ-88-39</t>
  </si>
  <si>
    <t>13:0052:000122</t>
  </si>
  <si>
    <t>13:0018:000115</t>
  </si>
  <si>
    <t>13:0018:000115:0001:0001:00</t>
  </si>
  <si>
    <t>FJ-88-40</t>
  </si>
  <si>
    <t>13:0052:000123</t>
  </si>
  <si>
    <t>13:0018:000116</t>
  </si>
  <si>
    <t>13:0018:000116:0001:0001:00</t>
  </si>
  <si>
    <t>FJ-88-41</t>
  </si>
  <si>
    <t>13:0052:000124</t>
  </si>
  <si>
    <t>13:0018:000117</t>
  </si>
  <si>
    <t>13:0018:000117:0001:0001:00</t>
  </si>
  <si>
    <t>FJ-88-43</t>
  </si>
  <si>
    <t>13:0052:000125</t>
  </si>
  <si>
    <t>13:0018:000118</t>
  </si>
  <si>
    <t>13:0018:000118:0001:0001:00</t>
  </si>
  <si>
    <t>FJ-88-45</t>
  </si>
  <si>
    <t>13:0052:000126</t>
  </si>
  <si>
    <t>13:0018:000119</t>
  </si>
  <si>
    <t>13:0018:000119:0001:0001:00</t>
  </si>
  <si>
    <t>SG-A-02</t>
  </si>
  <si>
    <t>13:0054:000001</t>
  </si>
  <si>
    <t>13:0028:000001</t>
  </si>
  <si>
    <t>13:0028:000001:0001:0001:00</t>
  </si>
  <si>
    <t>SG-A-03</t>
  </si>
  <si>
    <t>13:0054:000002</t>
  </si>
  <si>
    <t>13:0028:000002</t>
  </si>
  <si>
    <t>13:0028:000002:0001:0001:00</t>
  </si>
  <si>
    <t>SG-A-04</t>
  </si>
  <si>
    <t>13:0054:000003</t>
  </si>
  <si>
    <t>13:0028:000003</t>
  </si>
  <si>
    <t>13:0028:000003:0001:0001:00</t>
  </si>
  <si>
    <t>SG-AB-01.5</t>
  </si>
  <si>
    <t>13:0054:000004</t>
  </si>
  <si>
    <t>13:0028:000004</t>
  </si>
  <si>
    <t>13:0028:000004:0001:0001:00</t>
  </si>
  <si>
    <t>SG-AB-05</t>
  </si>
  <si>
    <t>13:0054:000005</t>
  </si>
  <si>
    <t>13:0028:000005</t>
  </si>
  <si>
    <t>13:0028:000005:0001:0001:00</t>
  </si>
  <si>
    <t>SG-AB-06</t>
  </si>
  <si>
    <t>13:0054:000006</t>
  </si>
  <si>
    <t>13:0028:000006</t>
  </si>
  <si>
    <t>13:0028:000006:0001:0001:00</t>
  </si>
  <si>
    <t>SG-B-03</t>
  </si>
  <si>
    <t>13:0054:000007</t>
  </si>
  <si>
    <t>13:0028:000007</t>
  </si>
  <si>
    <t>13:0028:000007:0001:0001:00</t>
  </si>
  <si>
    <t>SG-B-04</t>
  </si>
  <si>
    <t>13:0054:000008</t>
  </si>
  <si>
    <t>13:0028:000008</t>
  </si>
  <si>
    <t>13:0028:000008:0001:0001:00</t>
  </si>
  <si>
    <t>SG-BC-06.5</t>
  </si>
  <si>
    <t>13:0054:000009</t>
  </si>
  <si>
    <t>13:0028:000009</t>
  </si>
  <si>
    <t>13:0028:000009:0001:0001:00</t>
  </si>
  <si>
    <t>SG-C-02</t>
  </si>
  <si>
    <t>13:0054:000010</t>
  </si>
  <si>
    <t>13:0028:000010</t>
  </si>
  <si>
    <t>13:0028:000010:0001:0001:00</t>
  </si>
  <si>
    <t>SG-C-03</t>
  </si>
  <si>
    <t>13:0054:000011</t>
  </si>
  <si>
    <t>13:0028:000011</t>
  </si>
  <si>
    <t>13:0028:000011:0001:0001:00</t>
  </si>
  <si>
    <t>SG-C-04</t>
  </si>
  <si>
    <t>13:0054:000012</t>
  </si>
  <si>
    <t>13:0028:000012</t>
  </si>
  <si>
    <t>13:0028:000012:0001:0001:00</t>
  </si>
  <si>
    <t>SG-C-05</t>
  </si>
  <si>
    <t>13:0054:000013</t>
  </si>
  <si>
    <t>13:0028:000013</t>
  </si>
  <si>
    <t>13:0028:000013:0001:0001:00</t>
  </si>
  <si>
    <t>SG-C-06</t>
  </si>
  <si>
    <t>13:0054:000014</t>
  </si>
  <si>
    <t>13:0028:000014</t>
  </si>
  <si>
    <t>13:0028:000014:0001:0001:00</t>
  </si>
  <si>
    <t>SG-C-07</t>
  </si>
  <si>
    <t>13:0054:000015</t>
  </si>
  <si>
    <t>13:0028:000015</t>
  </si>
  <si>
    <t>13:0028:000015:0001:0001:00</t>
  </si>
  <si>
    <t>SG-D-03</t>
  </si>
  <si>
    <t>13:0054:000016</t>
  </si>
  <si>
    <t>13:0028:000016</t>
  </si>
  <si>
    <t>13:0028:000016:0001:0001:00</t>
  </si>
  <si>
    <t>SG-D-04.5</t>
  </si>
  <si>
    <t>13:0054:000017</t>
  </si>
  <si>
    <t>13:0028:000017</t>
  </si>
  <si>
    <t>13:0028:000017:0001:0001:00</t>
  </si>
  <si>
    <t>SG-D-06</t>
  </si>
  <si>
    <t>13:0054:000018</t>
  </si>
  <si>
    <t>13:0028:000018</t>
  </si>
  <si>
    <t>13:0028:000018:0001:0001:00</t>
  </si>
  <si>
    <t>SG-D-07.5</t>
  </si>
  <si>
    <t>13:0054:000019</t>
  </si>
  <si>
    <t>13:0028:000019</t>
  </si>
  <si>
    <t>13:0028:000019:0001:0001:00</t>
  </si>
  <si>
    <t>SG-D-09</t>
  </si>
  <si>
    <t>13:0054:000020</t>
  </si>
  <si>
    <t>13:0028:000020</t>
  </si>
  <si>
    <t>13:0028:000020:0001:0001:00</t>
  </si>
  <si>
    <t>SG-DE-02</t>
  </si>
  <si>
    <t>13:0054:000021</t>
  </si>
  <si>
    <t>13:0028:000021</t>
  </si>
  <si>
    <t>13:0028:000021:0001:0001:00</t>
  </si>
  <si>
    <t>SG-E-03</t>
  </si>
  <si>
    <t>13:0054:000022</t>
  </si>
  <si>
    <t>13:0028:000022</t>
  </si>
  <si>
    <t>13:0028:000022:0001:0001:00</t>
  </si>
  <si>
    <t>SG-E-04</t>
  </si>
  <si>
    <t>13:0054:000023</t>
  </si>
  <si>
    <t>13:0028:000023</t>
  </si>
  <si>
    <t>13:0028:000023:0001:0001:00</t>
  </si>
  <si>
    <t>SG-E-05</t>
  </si>
  <si>
    <t>13:0054:000024</t>
  </si>
  <si>
    <t>13:0028:000024</t>
  </si>
  <si>
    <t>13:0028:000024:0001:0001:00</t>
  </si>
  <si>
    <t>SG-E-06</t>
  </si>
  <si>
    <t>13:0054:000025</t>
  </si>
  <si>
    <t>13:0028:000025</t>
  </si>
  <si>
    <t>13:0028:000025:0001:0001:00</t>
  </si>
  <si>
    <t>SG-E-08</t>
  </si>
  <si>
    <t>13:0054:000026</t>
  </si>
  <si>
    <t>13:0028:000026</t>
  </si>
  <si>
    <t>13:0028:000026:0001:0001:00</t>
  </si>
  <si>
    <t>SG-E-09.5</t>
  </si>
  <si>
    <t>13:0054:000027</t>
  </si>
  <si>
    <t>13:0028:000027</t>
  </si>
  <si>
    <t>13:0028:000027:0001:0001:00</t>
  </si>
  <si>
    <t>SG-EF-01.5</t>
  </si>
  <si>
    <t>13:0054:000028</t>
  </si>
  <si>
    <t>13:0028:000028</t>
  </si>
  <si>
    <t>13:0028:000028:0001:0001:00</t>
  </si>
  <si>
    <t>SG-F-03</t>
  </si>
  <si>
    <t>13:0054:000029</t>
  </si>
  <si>
    <t>13:0028:000029</t>
  </si>
  <si>
    <t>13:0028:000029:0001:0001:00</t>
  </si>
  <si>
    <t>SG-F-04</t>
  </si>
  <si>
    <t>13:0054:000030</t>
  </si>
  <si>
    <t>13:0028:000030</t>
  </si>
  <si>
    <t>13:0028:000030:0001:0001:00</t>
  </si>
  <si>
    <t>SG-F-05</t>
  </si>
  <si>
    <t>13:0054:000031</t>
  </si>
  <si>
    <t>13:0028:000031</t>
  </si>
  <si>
    <t>13:0028:000031:0001:0001:00</t>
  </si>
  <si>
    <t>SG-F-06</t>
  </si>
  <si>
    <t>13:0054:000032</t>
  </si>
  <si>
    <t>13:0028:000032</t>
  </si>
  <si>
    <t>13:0028:000032:0001:0001:00</t>
  </si>
  <si>
    <t>SG-F-07</t>
  </si>
  <si>
    <t>13:0054:000033</t>
  </si>
  <si>
    <t>13:0028:000033</t>
  </si>
  <si>
    <t>13:0028:000033:0001:0001:00</t>
  </si>
  <si>
    <t>SG-F-08</t>
  </si>
  <si>
    <t>13:0054:000034</t>
  </si>
  <si>
    <t>13:0028:000034</t>
  </si>
  <si>
    <t>13:0028:000034:0001:0001:00</t>
  </si>
  <si>
    <t>SG-G-02</t>
  </si>
  <si>
    <t>13:0054:000035</t>
  </si>
  <si>
    <t>13:0028:000035</t>
  </si>
  <si>
    <t>13:0028:000035:0001:0001:00</t>
  </si>
  <si>
    <t>SG-G-03</t>
  </si>
  <si>
    <t>13:0054:000036</t>
  </si>
  <si>
    <t>13:0028:000036</t>
  </si>
  <si>
    <t>13:0028:000036:0001:0001:00</t>
  </si>
  <si>
    <t>SG-G-04</t>
  </si>
  <si>
    <t>13:0054:000037</t>
  </si>
  <si>
    <t>13:0028:000037</t>
  </si>
  <si>
    <t>13:0028:000037:0001:0001:00</t>
  </si>
  <si>
    <t>SG-G-05</t>
  </si>
  <si>
    <t>13:0054:000038</t>
  </si>
  <si>
    <t>13:0028:000038</t>
  </si>
  <si>
    <t>13:0028:000038:0001:0001:00</t>
  </si>
  <si>
    <t>SG-G-06</t>
  </si>
  <si>
    <t>13:0054:000039</t>
  </si>
  <si>
    <t>13:0028:000039</t>
  </si>
  <si>
    <t>13:0028:000039:0001:0001:00</t>
  </si>
  <si>
    <t>SG-G-08</t>
  </si>
  <si>
    <t>13:0054:000040</t>
  </si>
  <si>
    <t>13:0028:000040</t>
  </si>
  <si>
    <t>13:0028:000040:0001:0001:00</t>
  </si>
  <si>
    <t>SG-GH-07</t>
  </si>
  <si>
    <t>13:0054:000041</t>
  </si>
  <si>
    <t>13:0028:000041</t>
  </si>
  <si>
    <t>13:0028:000041:0001:0001:00</t>
  </si>
  <si>
    <t>SG-H-02</t>
  </si>
  <si>
    <t>13:0054:000042</t>
  </si>
  <si>
    <t>13:0028:000042</t>
  </si>
  <si>
    <t>13:0028:000042:0001:0001:00</t>
  </si>
  <si>
    <t>SG-H-03</t>
  </si>
  <si>
    <t>13:0054:000043</t>
  </si>
  <si>
    <t>13:0028:000043</t>
  </si>
  <si>
    <t>13:0028:000043:0001:0001:00</t>
  </si>
  <si>
    <t>SG-H-04</t>
  </si>
  <si>
    <t>13:0054:000044</t>
  </si>
  <si>
    <t>13:0028:000044</t>
  </si>
  <si>
    <t>13:0028:000044:0001:0001:00</t>
  </si>
  <si>
    <t>SG-H-05</t>
  </si>
  <si>
    <t>13:0054:000045</t>
  </si>
  <si>
    <t>13:0028:000045</t>
  </si>
  <si>
    <t>13:0028:000045:0001:0001:00</t>
  </si>
  <si>
    <t>SG-H-06</t>
  </si>
  <si>
    <t>13:0054:000046</t>
  </si>
  <si>
    <t>13:0028:000046</t>
  </si>
  <si>
    <t>13:0028:000046:0001:0001:00</t>
  </si>
  <si>
    <t>SG-H-12</t>
  </si>
  <si>
    <t>13:0054:000047</t>
  </si>
  <si>
    <t>13:0028:000047</t>
  </si>
  <si>
    <t>13:0028:000047:0001:0001:00</t>
  </si>
  <si>
    <t>SG-K-02</t>
  </si>
  <si>
    <t>13:0054:000048</t>
  </si>
  <si>
    <t>13:0028:000048</t>
  </si>
  <si>
    <t>13:0028:000048:0001:0001:00</t>
  </si>
  <si>
    <t>SG-K-03</t>
  </si>
  <si>
    <t>13:0054:000049</t>
  </si>
  <si>
    <t>13:0028:000049</t>
  </si>
  <si>
    <t>13:0028:000049:0001:0001:00</t>
  </si>
  <si>
    <t>SG-K-04</t>
  </si>
  <si>
    <t>13:0054:000050</t>
  </si>
  <si>
    <t>13:0028:000050</t>
  </si>
  <si>
    <t>13:0028:000050:0001:0001:00</t>
  </si>
  <si>
    <t>SG-K-05</t>
  </si>
  <si>
    <t>13:0054:000051</t>
  </si>
  <si>
    <t>13:0028:000051</t>
  </si>
  <si>
    <t>13:0028:000051:0001:0001:00</t>
  </si>
  <si>
    <t>SG-K-09</t>
  </si>
  <si>
    <t>13:0054:000052</t>
  </si>
  <si>
    <t>13:0028:000052</t>
  </si>
  <si>
    <t>13:0028:000052:0001:0001:00</t>
  </si>
  <si>
    <t>SG-K-10</t>
  </si>
  <si>
    <t>13:0054:000053</t>
  </si>
  <si>
    <t>13:0028:000053</t>
  </si>
  <si>
    <t>13:0028:000053:0001:0001:00</t>
  </si>
  <si>
    <t>SG-K-11</t>
  </si>
  <si>
    <t>13:0054:000054</t>
  </si>
  <si>
    <t>13:0028:000054</t>
  </si>
  <si>
    <t>13:0028:000054:0001:0001:00</t>
  </si>
  <si>
    <t>SG-K-12</t>
  </si>
  <si>
    <t>13:0054:000055</t>
  </si>
  <si>
    <t>13:0028:000055</t>
  </si>
  <si>
    <t>13:0028:000055:0001:0001:00</t>
  </si>
  <si>
    <t>SG-KL-06</t>
  </si>
  <si>
    <t>13:0054:000056</t>
  </si>
  <si>
    <t>13:0028:000056</t>
  </si>
  <si>
    <t>13:0028:000056:0001:0001:00</t>
  </si>
  <si>
    <t>SG-L-02</t>
  </si>
  <si>
    <t>13:0054:000057</t>
  </si>
  <si>
    <t>13:0028:000057</t>
  </si>
  <si>
    <t>13:0028:000057:0001:0001:00</t>
  </si>
  <si>
    <t>SG-L-03</t>
  </si>
  <si>
    <t>13:0054:000058</t>
  </si>
  <si>
    <t>13:0028:000058</t>
  </si>
  <si>
    <t>13:0028:000058:0001:0001:00</t>
  </si>
  <si>
    <t>SG-L-04</t>
  </si>
  <si>
    <t>13:0054:000059</t>
  </si>
  <si>
    <t>13:0028:000059</t>
  </si>
  <si>
    <t>13:0028:000059:0001:0001:00</t>
  </si>
  <si>
    <t>SG-L-07</t>
  </si>
  <si>
    <t>13:0054:000060</t>
  </si>
  <si>
    <t>13:0028:000060</t>
  </si>
  <si>
    <t>13:0028:000060:0001:0001:00</t>
  </si>
  <si>
    <t>SG-L-10</t>
  </si>
  <si>
    <t>13:0054:000061</t>
  </si>
  <si>
    <t>13:0028:000061</t>
  </si>
  <si>
    <t>13:0028:000061:0001:0001:00</t>
  </si>
  <si>
    <t>SG-LM-08</t>
  </si>
  <si>
    <t>13:0054:000062</t>
  </si>
  <si>
    <t>13:0028:000062</t>
  </si>
  <si>
    <t>13:0028:000062:0001:0001:00</t>
  </si>
  <si>
    <t>SG-M-02</t>
  </si>
  <si>
    <t>13:0054:000063</t>
  </si>
  <si>
    <t>13:0028:000063</t>
  </si>
  <si>
    <t>13:0028:000063:0001:0001:00</t>
  </si>
  <si>
    <t>SG-M-03</t>
  </si>
  <si>
    <t>13:0054:000064</t>
  </si>
  <si>
    <t>13:0028:000064</t>
  </si>
  <si>
    <t>13:0028:000064:0001:0001:00</t>
  </si>
  <si>
    <t>SG-M-06</t>
  </si>
  <si>
    <t>13:0054:000065</t>
  </si>
  <si>
    <t>13:0028:000065</t>
  </si>
  <si>
    <t>13:0028:000065:0001:0001:00</t>
  </si>
  <si>
    <t>SG-MN-05</t>
  </si>
  <si>
    <t>13:0054:000066</t>
  </si>
  <si>
    <t>13:0028:000066</t>
  </si>
  <si>
    <t>13:0028:000066:0001:0001:00</t>
  </si>
  <si>
    <t>SG-N-01</t>
  </si>
  <si>
    <t>13:0054:000067</t>
  </si>
  <si>
    <t>13:0028:000067</t>
  </si>
  <si>
    <t>13:0028:000067:0001:0001:00</t>
  </si>
  <si>
    <t>SG-N-02</t>
  </si>
  <si>
    <t>13:0054:000068</t>
  </si>
  <si>
    <t>13:0028:000068</t>
  </si>
  <si>
    <t>13:0028:000068:0001:0001:00</t>
  </si>
  <si>
    <t>SG-N-03</t>
  </si>
  <si>
    <t>13:0054:000069</t>
  </si>
  <si>
    <t>13:0028:000069</t>
  </si>
  <si>
    <t>13:0028:000069:0001:0001:00</t>
  </si>
  <si>
    <t>SG-N-04</t>
  </si>
  <si>
    <t>13:0054:000070</t>
  </si>
  <si>
    <t>13:0028:000070</t>
  </si>
  <si>
    <t>13:0028:000070:0001:0001:00</t>
  </si>
  <si>
    <t>SG-P-01</t>
  </si>
  <si>
    <t>13:0054:000071</t>
  </si>
  <si>
    <t>13:0028:000071</t>
  </si>
  <si>
    <t>13:0028:000071:0001:0001:00</t>
  </si>
  <si>
    <t>SG-P-02</t>
  </si>
  <si>
    <t>13:0054:000072</t>
  </si>
  <si>
    <t>13:0028:000072</t>
  </si>
  <si>
    <t>13:0028:000072:0001:0001:00</t>
  </si>
  <si>
    <t>SG-P-03</t>
  </si>
  <si>
    <t>13:0054:000073</t>
  </si>
  <si>
    <t>13:0028:000073</t>
  </si>
  <si>
    <t>13:0028:000073:0001:0001:00</t>
  </si>
  <si>
    <t>SG-P-04</t>
  </si>
  <si>
    <t>13:0054:000074</t>
  </si>
  <si>
    <t>13:0028:000074</t>
  </si>
  <si>
    <t>13:0028:000074:0001:0001:00</t>
  </si>
  <si>
    <t>SG-P-05</t>
  </si>
  <si>
    <t>13:0054:000075</t>
  </si>
  <si>
    <t>13:0028:000075</t>
  </si>
  <si>
    <t>13:0028:000075:0001:0001:00</t>
  </si>
  <si>
    <t>SG-P-06</t>
  </si>
  <si>
    <t>13:0054:000076</t>
  </si>
  <si>
    <t>13:0028:000076</t>
  </si>
  <si>
    <t>13:0028:000076:0001:0001:00</t>
  </si>
  <si>
    <t>SG-P-07</t>
  </si>
  <si>
    <t>13:0054:000077</t>
  </si>
  <si>
    <t>13:0028:000077</t>
  </si>
  <si>
    <t>13:0028:000077:0001:0001:00</t>
  </si>
  <si>
    <t>SG-Q-02</t>
  </si>
  <si>
    <t>13:0054:000078</t>
  </si>
  <si>
    <t>13:0028:000078</t>
  </si>
  <si>
    <t>13:0028:000078:0001:0001:00</t>
  </si>
  <si>
    <t>SG-Q-03</t>
  </si>
  <si>
    <t>13:0054:000079</t>
  </si>
  <si>
    <t>13:0028:000079</t>
  </si>
  <si>
    <t>13:0028:000079:0001:0001:00</t>
  </si>
  <si>
    <t>SG-Q-04</t>
  </si>
  <si>
    <t>13:0054:000080</t>
  </si>
  <si>
    <t>13:0028:000080</t>
  </si>
  <si>
    <t>13:0028:000080:0001:0001:00</t>
  </si>
  <si>
    <t>SG-Q-05</t>
  </si>
  <si>
    <t>13:0054:000081</t>
  </si>
  <si>
    <t>13:0028:000081</t>
  </si>
  <si>
    <t>13:0028:000081:0001:0001:00</t>
  </si>
  <si>
    <t>SG-Q-06</t>
  </si>
  <si>
    <t>13:0054:000082</t>
  </si>
  <si>
    <t>13:0028:000082</t>
  </si>
  <si>
    <t>13:0028:000082:0001:0001:00</t>
  </si>
  <si>
    <t>SG-QR-01</t>
  </si>
  <si>
    <t>13:0054:000083</t>
  </si>
  <si>
    <t>13:0028:000083</t>
  </si>
  <si>
    <t>13:0028:000083:0001:0001:00</t>
  </si>
  <si>
    <t>SG-R-02</t>
  </si>
  <si>
    <t>13:0054:000084</t>
  </si>
  <si>
    <t>13:0028:000084</t>
  </si>
  <si>
    <t>13:0028:000084:0001:0001:00</t>
  </si>
  <si>
    <t>SG-R-03</t>
  </si>
  <si>
    <t>13:0054:000085</t>
  </si>
  <si>
    <t>13:0028:000085</t>
  </si>
  <si>
    <t>13:0028:000085:0001:0001:00</t>
  </si>
  <si>
    <t>SG-R-04</t>
  </si>
  <si>
    <t>13:0054:000086</t>
  </si>
  <si>
    <t>13:0028:000086</t>
  </si>
  <si>
    <t>13:0028:000086:0001:0001:00</t>
  </si>
  <si>
    <t>SG-R-08</t>
  </si>
  <si>
    <t>13:0054:000087</t>
  </si>
  <si>
    <t>13:0028:000087</t>
  </si>
  <si>
    <t>13:0028:000087:0001:0001:00</t>
  </si>
  <si>
    <t>SG-RS-04.5</t>
  </si>
  <si>
    <t>13:0054:000088</t>
  </si>
  <si>
    <t>13:0028:000088</t>
  </si>
  <si>
    <t>13:0028:000088:0001:0001:00</t>
  </si>
  <si>
    <t>SG-S-01</t>
  </si>
  <si>
    <t>13:0054:000089</t>
  </si>
  <si>
    <t>13:0028:000089</t>
  </si>
  <si>
    <t>13:0028:000089:0001:0001:00</t>
  </si>
  <si>
    <t>SG-S-02</t>
  </si>
  <si>
    <t>13:0054:000090</t>
  </si>
  <si>
    <t>13:0028:000090</t>
  </si>
  <si>
    <t>13:0028:000090:0001:0001:00</t>
  </si>
  <si>
    <t>SG-S-08</t>
  </si>
  <si>
    <t>13:0054:000091</t>
  </si>
  <si>
    <t>13:0028:000091</t>
  </si>
  <si>
    <t>13:0028:000091:0001:0001:00</t>
  </si>
  <si>
    <t>SG-ST-03</t>
  </si>
  <si>
    <t>13:0054:000092</t>
  </si>
  <si>
    <t>13:0028:000092</t>
  </si>
  <si>
    <t>13:0028:000092:0001:0001:00</t>
  </si>
  <si>
    <t>SG-T-01</t>
  </si>
  <si>
    <t>13:0054:000093</t>
  </si>
  <si>
    <t>13:0028:000093</t>
  </si>
  <si>
    <t>13:0028:000093:0001:0001:00</t>
  </si>
  <si>
    <t>SG-T-02</t>
  </si>
  <si>
    <t>13:0054:000094</t>
  </si>
  <si>
    <t>13:0028:000094</t>
  </si>
  <si>
    <t>13:0028:000094:0001:0001:00</t>
  </si>
  <si>
    <t>SG-V-01</t>
  </si>
  <si>
    <t>13:0054:000095</t>
  </si>
  <si>
    <t>13:0028:000095</t>
  </si>
  <si>
    <t>13:0028:000095:0001:0001:00</t>
  </si>
  <si>
    <t>SG-V-02</t>
  </si>
  <si>
    <t>13:0054:000096</t>
  </si>
  <si>
    <t>13:0028:000096</t>
  </si>
  <si>
    <t>13:0028:000096:0001:0001:00</t>
  </si>
  <si>
    <t>SG-V-03</t>
  </si>
  <si>
    <t>13:0054:000097</t>
  </si>
  <si>
    <t>13:0028:000097</t>
  </si>
  <si>
    <t>13:0028:000097:0001:0001:00</t>
  </si>
  <si>
    <t>SG-V-03-A</t>
  </si>
  <si>
    <t>13:0054:000098</t>
  </si>
  <si>
    <t>13:0028:000098</t>
  </si>
  <si>
    <t>13:0028:000098:0001:0001:00</t>
  </si>
  <si>
    <t>SG-V-07.5</t>
  </si>
  <si>
    <t>13:0054:000099</t>
  </si>
  <si>
    <t>13:0028:000099</t>
  </si>
  <si>
    <t>13:0028:000099:0001:0001:00</t>
  </si>
  <si>
    <t>SG-VW-04</t>
  </si>
  <si>
    <t>13:0054:000100</t>
  </si>
  <si>
    <t>13:0028:000100</t>
  </si>
  <si>
    <t>13:0028:000100:0001:0001:00</t>
  </si>
  <si>
    <t>SG-W-01</t>
  </si>
  <si>
    <t>13:0054:000101</t>
  </si>
  <si>
    <t>13:0028:000101</t>
  </si>
  <si>
    <t>13:0028:000101:0001:0001:00</t>
  </si>
  <si>
    <t>SG-W-02</t>
  </si>
  <si>
    <t>13:0054:000102</t>
  </si>
  <si>
    <t>13:0028:000102</t>
  </si>
  <si>
    <t>13:0028:000102:0001:0001:00</t>
  </si>
  <si>
    <t>SG-W-03</t>
  </si>
  <si>
    <t>13:0054:000103</t>
  </si>
  <si>
    <t>13:0028:000103</t>
  </si>
  <si>
    <t>13:0028:000103:0001:0001:00</t>
  </si>
  <si>
    <t>SG-W-05</t>
  </si>
  <si>
    <t>13:0054:000104</t>
  </si>
  <si>
    <t>13:0028:000104</t>
  </si>
  <si>
    <t>13:0028:000104:0001:0001:00</t>
  </si>
  <si>
    <t>SG-W-06</t>
  </si>
  <si>
    <t>13:0054:000105</t>
  </si>
  <si>
    <t>13:0028:000105</t>
  </si>
  <si>
    <t>13:0028:000105:0001:0001:00</t>
  </si>
  <si>
    <t>SG-X-01</t>
  </si>
  <si>
    <t>13:0054:000106</t>
  </si>
  <si>
    <t>13:0028:000106</t>
  </si>
  <si>
    <t>13:0028:000106:0001:0001:00</t>
  </si>
  <si>
    <t>SG-X-02</t>
  </si>
  <si>
    <t>13:0054:000107</t>
  </si>
  <si>
    <t>13:0028:000107</t>
  </si>
  <si>
    <t>13:0028:000107:0001:0001:00</t>
  </si>
  <si>
    <t>SG-X-03</t>
  </si>
  <si>
    <t>13:0054:000108</t>
  </si>
  <si>
    <t>13:0028:000108</t>
  </si>
  <si>
    <t>13:0028:000108:0001:0001:00</t>
  </si>
  <si>
    <t>SG-X-04</t>
  </si>
  <si>
    <t>13:0054:000109</t>
  </si>
  <si>
    <t>13:0028:000109</t>
  </si>
  <si>
    <t>13:0028:000109:0001:0001:00</t>
  </si>
  <si>
    <t>SG-X-05</t>
  </si>
  <si>
    <t>13:0054:000110</t>
  </si>
  <si>
    <t>13:0028:000110</t>
  </si>
  <si>
    <t>13:0028:000110:0001:0001:00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</si>
</sst>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249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9" width="14.77734375" customWidth="1"/>
  </cols>
  <sheetData>
    <row r="1" spans="1:4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</row>
    <row r="2" spans="1:49" hidden="1" x14ac:dyDescent="0.3">
      <c r="A2" t="s">
        <v>49</v>
      </c>
      <c r="B2" t="s">
        <v>50</v>
      </c>
      <c r="C2" s="1" t="str">
        <f t="shared" ref="C2:C65" si="0">HYPERLINK("http://geochem.nrcan.gc.ca/cdogs/content/bdl/bdl130041_e.htm", "13:0041")</f>
        <v>13:0041</v>
      </c>
      <c r="D2" s="1" t="str">
        <f t="shared" ref="D2:D65" si="1">HYPERLINK("http://geochem.nrcan.gc.ca/cdogs/content/svy/svy130013_e.htm", "13:0013")</f>
        <v>13:0013</v>
      </c>
      <c r="E2" t="s">
        <v>51</v>
      </c>
      <c r="F2" t="s">
        <v>52</v>
      </c>
      <c r="H2">
        <v>47.7057067</v>
      </c>
      <c r="I2">
        <v>-67.136208999999994</v>
      </c>
      <c r="J2" s="1" t="str">
        <f t="shared" ref="J2:J65" si="2">HYPERLINK("http://geochem.nrcan.gc.ca/cdogs/content/kwd/kwd020045_e.htm", "Basal till")</f>
        <v>Basal till</v>
      </c>
      <c r="K2" s="1" t="str">
        <f t="shared" ref="K2:K65" si="3">HYPERLINK("http://geochem.nrcan.gc.ca/cdogs/content/kwd/kwd080004_e.htm", "&lt;63 micron")</f>
        <v>&lt;63 micron</v>
      </c>
      <c r="L2">
        <v>36</v>
      </c>
      <c r="M2">
        <v>3.51</v>
      </c>
      <c r="N2">
        <v>6.2</v>
      </c>
      <c r="O2">
        <v>1</v>
      </c>
      <c r="P2">
        <v>1</v>
      </c>
      <c r="Q2">
        <v>81.7</v>
      </c>
      <c r="R2">
        <v>0.15</v>
      </c>
      <c r="S2">
        <v>0.01</v>
      </c>
      <c r="T2">
        <v>0.11</v>
      </c>
      <c r="U2">
        <v>17.8</v>
      </c>
      <c r="V2">
        <v>103.7</v>
      </c>
      <c r="W2">
        <v>40.74</v>
      </c>
      <c r="X2">
        <v>3.9</v>
      </c>
      <c r="Y2">
        <v>6.4</v>
      </c>
      <c r="Z2">
        <v>70</v>
      </c>
      <c r="AA2">
        <v>0.05</v>
      </c>
      <c r="AB2">
        <v>17.600000000000001</v>
      </c>
      <c r="AC2">
        <v>1.6</v>
      </c>
      <c r="AD2">
        <v>375</v>
      </c>
      <c r="AE2">
        <v>1.03</v>
      </c>
      <c r="AF2">
        <v>2E-3</v>
      </c>
      <c r="AG2">
        <v>142.4</v>
      </c>
      <c r="AH2">
        <v>5.1999999999999998E-2</v>
      </c>
      <c r="AI2">
        <v>16.71</v>
      </c>
      <c r="AJ2">
        <v>5.0000000000000001E-3</v>
      </c>
      <c r="AK2">
        <v>0.37</v>
      </c>
      <c r="AL2">
        <v>2.9</v>
      </c>
      <c r="AM2">
        <v>0.5</v>
      </c>
      <c r="AN2">
        <v>3.2</v>
      </c>
      <c r="AO2">
        <v>0.02</v>
      </c>
      <c r="AP2">
        <v>4.0999999999999996</v>
      </c>
      <c r="AQ2">
        <v>340</v>
      </c>
      <c r="AR2">
        <v>0.09</v>
      </c>
      <c r="AS2">
        <v>0.8</v>
      </c>
      <c r="AT2">
        <v>35</v>
      </c>
      <c r="AU2">
        <v>0.8</v>
      </c>
      <c r="AV2">
        <v>92.5</v>
      </c>
      <c r="AW2">
        <v>15</v>
      </c>
    </row>
    <row r="3" spans="1:49" hidden="1" x14ac:dyDescent="0.3">
      <c r="A3" t="s">
        <v>53</v>
      </c>
      <c r="B3" t="s">
        <v>54</v>
      </c>
      <c r="C3" s="1" t="str">
        <f t="shared" si="0"/>
        <v>13:0041</v>
      </c>
      <c r="D3" s="1" t="str">
        <f t="shared" si="1"/>
        <v>13:0013</v>
      </c>
      <c r="E3" t="s">
        <v>55</v>
      </c>
      <c r="F3" t="s">
        <v>56</v>
      </c>
      <c r="H3">
        <v>47.721887099999996</v>
      </c>
      <c r="I3">
        <v>-67.119229899999993</v>
      </c>
      <c r="J3" s="1" t="str">
        <f t="shared" si="2"/>
        <v>Basal till</v>
      </c>
      <c r="K3" s="1" t="str">
        <f t="shared" si="3"/>
        <v>&lt;63 micron</v>
      </c>
      <c r="L3">
        <v>34</v>
      </c>
      <c r="M3">
        <v>2.72</v>
      </c>
      <c r="N3">
        <v>4.4000000000000004</v>
      </c>
      <c r="O3">
        <v>1.6</v>
      </c>
      <c r="P3">
        <v>2</v>
      </c>
      <c r="Q3">
        <v>37.299999999999997</v>
      </c>
      <c r="R3">
        <v>0.11</v>
      </c>
      <c r="S3">
        <v>0.02</v>
      </c>
      <c r="T3">
        <v>0.05</v>
      </c>
      <c r="U3">
        <v>13.6</v>
      </c>
      <c r="V3">
        <v>71.099999999999994</v>
      </c>
      <c r="W3">
        <v>22.93</v>
      </c>
      <c r="X3">
        <v>3.16</v>
      </c>
      <c r="Y3">
        <v>4.7</v>
      </c>
      <c r="Z3">
        <v>46</v>
      </c>
      <c r="AA3">
        <v>0.03</v>
      </c>
      <c r="AB3">
        <v>15.9</v>
      </c>
      <c r="AC3">
        <v>1.19</v>
      </c>
      <c r="AD3">
        <v>234</v>
      </c>
      <c r="AE3">
        <v>0.86</v>
      </c>
      <c r="AF3">
        <v>2E-3</v>
      </c>
      <c r="AG3">
        <v>89.5</v>
      </c>
      <c r="AH3">
        <v>3.9E-2</v>
      </c>
      <c r="AI3">
        <v>12.79</v>
      </c>
      <c r="AJ3">
        <v>5.0000000000000001E-3</v>
      </c>
      <c r="AK3">
        <v>0.48</v>
      </c>
      <c r="AL3">
        <v>2.1</v>
      </c>
      <c r="AM3">
        <v>0.4</v>
      </c>
      <c r="AN3">
        <v>2.6</v>
      </c>
      <c r="AO3">
        <v>0.02</v>
      </c>
      <c r="AP3">
        <v>3.2</v>
      </c>
      <c r="AQ3">
        <v>230</v>
      </c>
      <c r="AR3">
        <v>0.06</v>
      </c>
      <c r="AS3">
        <v>0.6</v>
      </c>
      <c r="AT3">
        <v>28</v>
      </c>
      <c r="AU3">
        <v>0.3</v>
      </c>
      <c r="AV3">
        <v>58.3</v>
      </c>
      <c r="AW3">
        <v>15</v>
      </c>
    </row>
    <row r="4" spans="1:49" hidden="1" x14ac:dyDescent="0.3">
      <c r="A4" t="s">
        <v>57</v>
      </c>
      <c r="B4" t="s">
        <v>58</v>
      </c>
      <c r="C4" s="1" t="str">
        <f t="shared" si="0"/>
        <v>13:0041</v>
      </c>
      <c r="D4" s="1" t="str">
        <f t="shared" si="1"/>
        <v>13:0013</v>
      </c>
      <c r="E4" t="s">
        <v>59</v>
      </c>
      <c r="F4" t="s">
        <v>60</v>
      </c>
      <c r="H4">
        <v>47.7272046</v>
      </c>
      <c r="I4">
        <v>-67.11045</v>
      </c>
      <c r="J4" s="1" t="str">
        <f t="shared" si="2"/>
        <v>Basal till</v>
      </c>
      <c r="K4" s="1" t="str">
        <f t="shared" si="3"/>
        <v>&lt;63 micron</v>
      </c>
      <c r="L4">
        <v>225</v>
      </c>
      <c r="M4">
        <v>3.56</v>
      </c>
      <c r="N4">
        <v>4.8</v>
      </c>
      <c r="O4">
        <v>0.7</v>
      </c>
      <c r="P4">
        <v>1</v>
      </c>
      <c r="Q4">
        <v>51.2</v>
      </c>
      <c r="R4">
        <v>0.12</v>
      </c>
      <c r="S4">
        <v>0.02</v>
      </c>
      <c r="T4">
        <v>0.09</v>
      </c>
      <c r="U4">
        <v>14</v>
      </c>
      <c r="V4">
        <v>88.4</v>
      </c>
      <c r="W4">
        <v>27.96</v>
      </c>
      <c r="X4">
        <v>3.56</v>
      </c>
      <c r="Y4">
        <v>6.1</v>
      </c>
      <c r="Z4">
        <v>66</v>
      </c>
      <c r="AA4">
        <v>0.04</v>
      </c>
      <c r="AB4">
        <v>13.1</v>
      </c>
      <c r="AC4">
        <v>1.35</v>
      </c>
      <c r="AD4">
        <v>261</v>
      </c>
      <c r="AE4">
        <v>1.02</v>
      </c>
      <c r="AF4">
        <v>3.0000000000000001E-3</v>
      </c>
      <c r="AG4">
        <v>103</v>
      </c>
      <c r="AH4">
        <v>0.05</v>
      </c>
      <c r="AI4">
        <v>12.88</v>
      </c>
      <c r="AJ4">
        <v>5.0000000000000001E-3</v>
      </c>
      <c r="AK4">
        <v>0.53</v>
      </c>
      <c r="AL4">
        <v>3</v>
      </c>
      <c r="AM4">
        <v>0.5</v>
      </c>
      <c r="AN4">
        <v>3.5</v>
      </c>
      <c r="AO4">
        <v>0.02</v>
      </c>
      <c r="AP4">
        <v>3.5</v>
      </c>
      <c r="AQ4">
        <v>180</v>
      </c>
      <c r="AR4">
        <v>0.09</v>
      </c>
      <c r="AS4">
        <v>0.6</v>
      </c>
      <c r="AT4">
        <v>36</v>
      </c>
      <c r="AU4">
        <v>0.05</v>
      </c>
      <c r="AV4">
        <v>84.8</v>
      </c>
      <c r="AW4">
        <v>15</v>
      </c>
    </row>
    <row r="5" spans="1:49" hidden="1" x14ac:dyDescent="0.3">
      <c r="A5" t="s">
        <v>61</v>
      </c>
      <c r="B5" t="s">
        <v>62</v>
      </c>
      <c r="C5" s="1" t="str">
        <f t="shared" si="0"/>
        <v>13:0041</v>
      </c>
      <c r="D5" s="1" t="str">
        <f t="shared" si="1"/>
        <v>13:0013</v>
      </c>
      <c r="E5" t="s">
        <v>59</v>
      </c>
      <c r="F5" t="s">
        <v>63</v>
      </c>
      <c r="H5">
        <v>47.7272046</v>
      </c>
      <c r="I5">
        <v>-67.11045</v>
      </c>
      <c r="J5" s="1" t="str">
        <f t="shared" si="2"/>
        <v>Basal till</v>
      </c>
      <c r="K5" s="1" t="str">
        <f t="shared" si="3"/>
        <v>&lt;63 micron</v>
      </c>
      <c r="L5">
        <v>228</v>
      </c>
      <c r="M5">
        <v>3.62</v>
      </c>
      <c r="N5">
        <v>4.8</v>
      </c>
      <c r="O5">
        <v>0.9</v>
      </c>
      <c r="P5">
        <v>1</v>
      </c>
      <c r="Q5">
        <v>53.7</v>
      </c>
      <c r="R5">
        <v>0.11</v>
      </c>
      <c r="S5">
        <v>0.02</v>
      </c>
      <c r="T5">
        <v>0.1</v>
      </c>
      <c r="U5">
        <v>14.6</v>
      </c>
      <c r="V5">
        <v>88.6</v>
      </c>
      <c r="W5">
        <v>28.68</v>
      </c>
      <c r="X5">
        <v>3.7</v>
      </c>
      <c r="Y5">
        <v>6.3</v>
      </c>
      <c r="Z5">
        <v>69</v>
      </c>
      <c r="AA5">
        <v>0.05</v>
      </c>
      <c r="AB5">
        <v>13.7</v>
      </c>
      <c r="AC5">
        <v>1.41</v>
      </c>
      <c r="AD5">
        <v>270</v>
      </c>
      <c r="AE5">
        <v>1</v>
      </c>
      <c r="AF5">
        <v>3.0000000000000001E-3</v>
      </c>
      <c r="AG5">
        <v>103.5</v>
      </c>
      <c r="AH5">
        <v>0.05</v>
      </c>
      <c r="AI5">
        <v>12.83</v>
      </c>
      <c r="AJ5">
        <v>0.02</v>
      </c>
      <c r="AK5">
        <v>0.5</v>
      </c>
      <c r="AL5">
        <v>3</v>
      </c>
      <c r="AM5">
        <v>0.5</v>
      </c>
      <c r="AN5">
        <v>3.8</v>
      </c>
      <c r="AO5">
        <v>0.02</v>
      </c>
      <c r="AP5">
        <v>3.6</v>
      </c>
      <c r="AQ5">
        <v>200</v>
      </c>
      <c r="AR5">
        <v>0.08</v>
      </c>
      <c r="AS5">
        <v>0.7</v>
      </c>
      <c r="AT5">
        <v>36</v>
      </c>
      <c r="AU5">
        <v>0.05</v>
      </c>
      <c r="AV5">
        <v>84.3</v>
      </c>
      <c r="AW5">
        <v>15</v>
      </c>
    </row>
    <row r="6" spans="1:49" hidden="1" x14ac:dyDescent="0.3">
      <c r="A6" t="s">
        <v>64</v>
      </c>
      <c r="B6" t="s">
        <v>65</v>
      </c>
      <c r="C6" s="1" t="str">
        <f t="shared" si="0"/>
        <v>13:0041</v>
      </c>
      <c r="D6" s="1" t="str">
        <f t="shared" si="1"/>
        <v>13:0013</v>
      </c>
      <c r="E6" t="s">
        <v>66</v>
      </c>
      <c r="F6" t="s">
        <v>67</v>
      </c>
      <c r="H6">
        <v>47.709931300000001</v>
      </c>
      <c r="I6">
        <v>-67.103542200000007</v>
      </c>
      <c r="J6" s="1" t="str">
        <f t="shared" si="2"/>
        <v>Basal till</v>
      </c>
      <c r="K6" s="1" t="str">
        <f t="shared" si="3"/>
        <v>&lt;63 micron</v>
      </c>
      <c r="L6">
        <v>25</v>
      </c>
      <c r="M6">
        <v>2.34</v>
      </c>
      <c r="N6">
        <v>4</v>
      </c>
      <c r="O6">
        <v>0.2</v>
      </c>
      <c r="P6">
        <v>1</v>
      </c>
      <c r="Q6">
        <v>44</v>
      </c>
      <c r="R6">
        <v>0.13</v>
      </c>
      <c r="S6">
        <v>0.14000000000000001</v>
      </c>
      <c r="T6">
        <v>0.11</v>
      </c>
      <c r="U6">
        <v>16</v>
      </c>
      <c r="V6">
        <v>64.5</v>
      </c>
      <c r="W6">
        <v>29.36</v>
      </c>
      <c r="X6">
        <v>3.65</v>
      </c>
      <c r="Y6">
        <v>5.9</v>
      </c>
      <c r="Z6">
        <v>21</v>
      </c>
      <c r="AA6">
        <v>0.03</v>
      </c>
      <c r="AB6">
        <v>24</v>
      </c>
      <c r="AC6">
        <v>1.26</v>
      </c>
      <c r="AD6">
        <v>273</v>
      </c>
      <c r="AE6">
        <v>1.1000000000000001</v>
      </c>
      <c r="AF6">
        <v>3.0000000000000001E-3</v>
      </c>
      <c r="AG6">
        <v>107</v>
      </c>
      <c r="AH6">
        <v>3.1E-2</v>
      </c>
      <c r="AI6">
        <v>16.940000000000001</v>
      </c>
      <c r="AJ6">
        <v>5.0000000000000001E-3</v>
      </c>
      <c r="AK6">
        <v>0.2</v>
      </c>
      <c r="AL6">
        <v>2.4</v>
      </c>
      <c r="AM6">
        <v>0.3</v>
      </c>
      <c r="AN6">
        <v>13.7</v>
      </c>
      <c r="AO6">
        <v>0.01</v>
      </c>
      <c r="AP6">
        <v>2.8</v>
      </c>
      <c r="AQ6">
        <v>230</v>
      </c>
      <c r="AR6">
        <v>0.08</v>
      </c>
      <c r="AS6">
        <v>0.6</v>
      </c>
      <c r="AT6">
        <v>34</v>
      </c>
      <c r="AU6">
        <v>0.05</v>
      </c>
      <c r="AV6">
        <v>53</v>
      </c>
      <c r="AW6">
        <v>15</v>
      </c>
    </row>
    <row r="7" spans="1:49" hidden="1" x14ac:dyDescent="0.3">
      <c r="A7" t="s">
        <v>68</v>
      </c>
      <c r="B7" t="s">
        <v>69</v>
      </c>
      <c r="C7" s="1" t="str">
        <f t="shared" si="0"/>
        <v>13:0041</v>
      </c>
      <c r="D7" s="1" t="str">
        <f t="shared" si="1"/>
        <v>13:0013</v>
      </c>
      <c r="E7" t="s">
        <v>66</v>
      </c>
      <c r="F7" t="s">
        <v>70</v>
      </c>
      <c r="H7">
        <v>47.709931300000001</v>
      </c>
      <c r="I7">
        <v>-67.103542200000007</v>
      </c>
      <c r="J7" s="1" t="str">
        <f t="shared" si="2"/>
        <v>Basal till</v>
      </c>
      <c r="K7" s="1" t="str">
        <f t="shared" si="3"/>
        <v>&lt;63 micron</v>
      </c>
      <c r="L7">
        <v>17</v>
      </c>
      <c r="M7">
        <v>2.37</v>
      </c>
      <c r="N7">
        <v>4.5</v>
      </c>
      <c r="O7">
        <v>0.6</v>
      </c>
      <c r="P7">
        <v>1</v>
      </c>
      <c r="Q7">
        <v>41.7</v>
      </c>
      <c r="R7">
        <v>0.13</v>
      </c>
      <c r="S7">
        <v>0.13</v>
      </c>
      <c r="T7">
        <v>0.1</v>
      </c>
      <c r="U7">
        <v>20.100000000000001</v>
      </c>
      <c r="V7">
        <v>69.5</v>
      </c>
      <c r="W7">
        <v>33.57</v>
      </c>
      <c r="X7">
        <v>3.82</v>
      </c>
      <c r="Y7">
        <v>6.1</v>
      </c>
      <c r="Z7">
        <v>11</v>
      </c>
      <c r="AA7">
        <v>0.04</v>
      </c>
      <c r="AB7">
        <v>24.3</v>
      </c>
      <c r="AC7">
        <v>1.37</v>
      </c>
      <c r="AD7">
        <v>330</v>
      </c>
      <c r="AE7">
        <v>1.23</v>
      </c>
      <c r="AF7">
        <v>3.0000000000000001E-3</v>
      </c>
      <c r="AG7">
        <v>121.6</v>
      </c>
      <c r="AH7">
        <v>3.1E-2</v>
      </c>
      <c r="AI7">
        <v>17.86</v>
      </c>
      <c r="AJ7">
        <v>5.0000000000000001E-3</v>
      </c>
      <c r="AK7">
        <v>0.24</v>
      </c>
      <c r="AL7">
        <v>2.5</v>
      </c>
      <c r="AM7">
        <v>0.2</v>
      </c>
      <c r="AN7">
        <v>12.9</v>
      </c>
      <c r="AO7">
        <v>0.02</v>
      </c>
      <c r="AP7">
        <v>3.4</v>
      </c>
      <c r="AQ7">
        <v>350</v>
      </c>
      <c r="AR7">
        <v>7.0000000000000007E-2</v>
      </c>
      <c r="AS7">
        <v>0.6</v>
      </c>
      <c r="AT7">
        <v>35</v>
      </c>
      <c r="AU7">
        <v>0.05</v>
      </c>
      <c r="AV7">
        <v>58.1</v>
      </c>
      <c r="AW7">
        <v>15</v>
      </c>
    </row>
    <row r="8" spans="1:49" hidden="1" x14ac:dyDescent="0.3">
      <c r="A8" t="s">
        <v>71</v>
      </c>
      <c r="B8" t="s">
        <v>72</v>
      </c>
      <c r="C8" s="1" t="str">
        <f t="shared" si="0"/>
        <v>13:0041</v>
      </c>
      <c r="D8" s="1" t="str">
        <f t="shared" si="1"/>
        <v>13:0013</v>
      </c>
      <c r="E8" t="s">
        <v>73</v>
      </c>
      <c r="F8" t="s">
        <v>74</v>
      </c>
      <c r="H8">
        <v>47.735879199999999</v>
      </c>
      <c r="I8">
        <v>-67.038108600000001</v>
      </c>
      <c r="J8" s="1" t="str">
        <f t="shared" si="2"/>
        <v>Basal till</v>
      </c>
      <c r="K8" s="1" t="str">
        <f t="shared" si="3"/>
        <v>&lt;63 micron</v>
      </c>
      <c r="L8">
        <v>81</v>
      </c>
      <c r="M8">
        <v>3.03</v>
      </c>
      <c r="N8">
        <v>5.0999999999999996</v>
      </c>
      <c r="O8">
        <v>0.3</v>
      </c>
      <c r="P8">
        <v>1</v>
      </c>
      <c r="Q8">
        <v>43.4</v>
      </c>
      <c r="R8">
        <v>0.12</v>
      </c>
      <c r="S8">
        <v>0.05</v>
      </c>
      <c r="T8">
        <v>0.09</v>
      </c>
      <c r="U8">
        <v>16.399999999999999</v>
      </c>
      <c r="V8">
        <v>99.1</v>
      </c>
      <c r="W8">
        <v>30.78</v>
      </c>
      <c r="X8">
        <v>4.05</v>
      </c>
      <c r="Y8">
        <v>6.1</v>
      </c>
      <c r="Z8">
        <v>48</v>
      </c>
      <c r="AA8">
        <v>0.05</v>
      </c>
      <c r="AB8">
        <v>12.6</v>
      </c>
      <c r="AC8">
        <v>1.58</v>
      </c>
      <c r="AD8">
        <v>367</v>
      </c>
      <c r="AE8">
        <v>1.07</v>
      </c>
      <c r="AF8">
        <v>2E-3</v>
      </c>
      <c r="AG8">
        <v>116.9</v>
      </c>
      <c r="AH8">
        <v>5.1999999999999998E-2</v>
      </c>
      <c r="AI8">
        <v>15.47</v>
      </c>
      <c r="AJ8">
        <v>0.02</v>
      </c>
      <c r="AK8">
        <v>0.27</v>
      </c>
      <c r="AL8">
        <v>3.3</v>
      </c>
      <c r="AM8">
        <v>0.5</v>
      </c>
      <c r="AN8">
        <v>5.2</v>
      </c>
      <c r="AO8">
        <v>0.04</v>
      </c>
      <c r="AP8">
        <v>2.7</v>
      </c>
      <c r="AQ8">
        <v>630</v>
      </c>
      <c r="AR8">
        <v>7.0000000000000007E-2</v>
      </c>
      <c r="AS8">
        <v>0.7</v>
      </c>
      <c r="AT8">
        <v>37</v>
      </c>
      <c r="AU8">
        <v>0.1</v>
      </c>
      <c r="AV8">
        <v>70</v>
      </c>
      <c r="AW8">
        <v>15</v>
      </c>
    </row>
    <row r="9" spans="1:49" hidden="1" x14ac:dyDescent="0.3">
      <c r="A9" t="s">
        <v>75</v>
      </c>
      <c r="B9" t="s">
        <v>76</v>
      </c>
      <c r="C9" s="1" t="str">
        <f t="shared" si="0"/>
        <v>13:0041</v>
      </c>
      <c r="D9" s="1" t="str">
        <f t="shared" si="1"/>
        <v>13:0013</v>
      </c>
      <c r="E9" t="s">
        <v>77</v>
      </c>
      <c r="F9" t="s">
        <v>78</v>
      </c>
      <c r="H9">
        <v>47.7226906</v>
      </c>
      <c r="I9">
        <v>-67.056233000000006</v>
      </c>
      <c r="J9" s="1" t="str">
        <f t="shared" si="2"/>
        <v>Basal till</v>
      </c>
      <c r="K9" s="1" t="str">
        <f t="shared" si="3"/>
        <v>&lt;63 micron</v>
      </c>
      <c r="L9">
        <v>26</v>
      </c>
      <c r="M9">
        <v>3.04</v>
      </c>
      <c r="N9">
        <v>5.2</v>
      </c>
      <c r="O9">
        <v>0.2</v>
      </c>
      <c r="P9">
        <v>1</v>
      </c>
      <c r="Q9">
        <v>59.1</v>
      </c>
      <c r="R9">
        <v>0.12</v>
      </c>
      <c r="S9">
        <v>0.02</v>
      </c>
      <c r="T9">
        <v>7.0000000000000007E-2</v>
      </c>
      <c r="U9">
        <v>18.600000000000001</v>
      </c>
      <c r="V9">
        <v>101.2</v>
      </c>
      <c r="W9">
        <v>29</v>
      </c>
      <c r="X9">
        <v>3.59</v>
      </c>
      <c r="Y9">
        <v>5.8</v>
      </c>
      <c r="Z9">
        <v>65</v>
      </c>
      <c r="AA9">
        <v>0.05</v>
      </c>
      <c r="AB9">
        <v>14.4</v>
      </c>
      <c r="AC9">
        <v>1.5</v>
      </c>
      <c r="AD9">
        <v>310</v>
      </c>
      <c r="AE9">
        <v>0.88</v>
      </c>
      <c r="AF9">
        <v>3.0000000000000001E-3</v>
      </c>
      <c r="AG9">
        <v>121.9</v>
      </c>
      <c r="AH9">
        <v>4.3999999999999997E-2</v>
      </c>
      <c r="AI9">
        <v>14.98</v>
      </c>
      <c r="AJ9">
        <v>5.0000000000000001E-3</v>
      </c>
      <c r="AK9">
        <v>0.39</v>
      </c>
      <c r="AL9">
        <v>3.9</v>
      </c>
      <c r="AM9">
        <v>0.4</v>
      </c>
      <c r="AN9">
        <v>4.4000000000000004</v>
      </c>
      <c r="AO9">
        <v>0.02</v>
      </c>
      <c r="AP9">
        <v>4.5999999999999996</v>
      </c>
      <c r="AQ9">
        <v>630</v>
      </c>
      <c r="AR9">
        <v>0.08</v>
      </c>
      <c r="AS9">
        <v>0.8</v>
      </c>
      <c r="AT9">
        <v>37</v>
      </c>
      <c r="AU9">
        <v>0.1</v>
      </c>
      <c r="AV9">
        <v>65.900000000000006</v>
      </c>
      <c r="AW9">
        <v>7.5</v>
      </c>
    </row>
    <row r="10" spans="1:49" hidden="1" x14ac:dyDescent="0.3">
      <c r="A10" t="s">
        <v>79</v>
      </c>
      <c r="B10" t="s">
        <v>80</v>
      </c>
      <c r="C10" s="1" t="str">
        <f t="shared" si="0"/>
        <v>13:0041</v>
      </c>
      <c r="D10" s="1" t="str">
        <f t="shared" si="1"/>
        <v>13:0013</v>
      </c>
      <c r="E10" t="s">
        <v>81</v>
      </c>
      <c r="F10" t="s">
        <v>82</v>
      </c>
      <c r="H10">
        <v>47.685543799999998</v>
      </c>
      <c r="I10">
        <v>-67.141871399999999</v>
      </c>
      <c r="J10" s="1" t="str">
        <f t="shared" si="2"/>
        <v>Basal till</v>
      </c>
      <c r="K10" s="1" t="str">
        <f t="shared" si="3"/>
        <v>&lt;63 micron</v>
      </c>
      <c r="L10">
        <v>20</v>
      </c>
      <c r="M10">
        <v>3.17</v>
      </c>
      <c r="N10">
        <v>4</v>
      </c>
      <c r="O10">
        <v>0.9</v>
      </c>
      <c r="P10">
        <v>1</v>
      </c>
      <c r="Q10">
        <v>38.4</v>
      </c>
      <c r="R10">
        <v>0.09</v>
      </c>
      <c r="S10">
        <v>0.03</v>
      </c>
      <c r="T10">
        <v>0.06</v>
      </c>
      <c r="U10">
        <v>11.9</v>
      </c>
      <c r="V10">
        <v>101.6</v>
      </c>
      <c r="W10">
        <v>16.12</v>
      </c>
      <c r="X10">
        <v>2.86</v>
      </c>
      <c r="Y10">
        <v>5.2</v>
      </c>
      <c r="Z10">
        <v>64</v>
      </c>
      <c r="AA10">
        <v>0.03</v>
      </c>
      <c r="AB10">
        <v>12.9</v>
      </c>
      <c r="AC10">
        <v>1</v>
      </c>
      <c r="AD10">
        <v>270</v>
      </c>
      <c r="AE10">
        <v>0.59</v>
      </c>
      <c r="AF10">
        <v>3.0000000000000001E-3</v>
      </c>
      <c r="AG10">
        <v>79.900000000000006</v>
      </c>
      <c r="AH10">
        <v>0.04</v>
      </c>
      <c r="AI10">
        <v>8.4499999999999993</v>
      </c>
      <c r="AJ10">
        <v>5.0000000000000001E-3</v>
      </c>
      <c r="AK10">
        <v>0.17</v>
      </c>
      <c r="AL10">
        <v>3.3</v>
      </c>
      <c r="AM10">
        <v>0.6</v>
      </c>
      <c r="AN10">
        <v>3.2</v>
      </c>
      <c r="AO10">
        <v>0.01</v>
      </c>
      <c r="AP10">
        <v>4.8</v>
      </c>
      <c r="AQ10">
        <v>470</v>
      </c>
      <c r="AR10">
        <v>7.0000000000000007E-2</v>
      </c>
      <c r="AS10">
        <v>0.6</v>
      </c>
      <c r="AT10">
        <v>34</v>
      </c>
      <c r="AU10">
        <v>0.05</v>
      </c>
      <c r="AV10">
        <v>49.7</v>
      </c>
      <c r="AW10">
        <v>15</v>
      </c>
    </row>
    <row r="11" spans="1:49" hidden="1" x14ac:dyDescent="0.3">
      <c r="A11" t="s">
        <v>83</v>
      </c>
      <c r="B11" t="s">
        <v>84</v>
      </c>
      <c r="C11" s="1" t="str">
        <f t="shared" si="0"/>
        <v>13:0041</v>
      </c>
      <c r="D11" s="1" t="str">
        <f t="shared" si="1"/>
        <v>13:0013</v>
      </c>
      <c r="E11" t="s">
        <v>85</v>
      </c>
      <c r="F11" t="s">
        <v>86</v>
      </c>
      <c r="H11">
        <v>47.724530899999998</v>
      </c>
      <c r="I11">
        <v>-67.187892300000001</v>
      </c>
      <c r="J11" s="1" t="str">
        <f t="shared" si="2"/>
        <v>Basal till</v>
      </c>
      <c r="K11" s="1" t="str">
        <f t="shared" si="3"/>
        <v>&lt;63 micron</v>
      </c>
      <c r="L11">
        <v>30</v>
      </c>
      <c r="M11">
        <v>3.37</v>
      </c>
      <c r="N11">
        <v>4.9000000000000004</v>
      </c>
      <c r="O11">
        <v>0.4</v>
      </c>
      <c r="P11">
        <v>2</v>
      </c>
      <c r="Q11">
        <v>48.2</v>
      </c>
      <c r="R11">
        <v>0.12</v>
      </c>
      <c r="S11">
        <v>0.03</v>
      </c>
      <c r="T11">
        <v>0.06</v>
      </c>
      <c r="U11">
        <v>15.9</v>
      </c>
      <c r="V11">
        <v>88.5</v>
      </c>
      <c r="W11">
        <v>21.73</v>
      </c>
      <c r="X11">
        <v>2.97</v>
      </c>
      <c r="Y11">
        <v>6.2</v>
      </c>
      <c r="Z11">
        <v>59</v>
      </c>
      <c r="AA11">
        <v>0.04</v>
      </c>
      <c r="AB11">
        <v>15.1</v>
      </c>
      <c r="AC11">
        <v>1.06</v>
      </c>
      <c r="AD11">
        <v>321</v>
      </c>
      <c r="AE11">
        <v>0.38</v>
      </c>
      <c r="AF11">
        <v>3.0000000000000001E-3</v>
      </c>
      <c r="AG11">
        <v>101.8</v>
      </c>
      <c r="AH11">
        <v>5.0999999999999997E-2</v>
      </c>
      <c r="AI11">
        <v>11.16</v>
      </c>
      <c r="AJ11">
        <v>5.0000000000000001E-3</v>
      </c>
      <c r="AK11">
        <v>0.16</v>
      </c>
      <c r="AL11">
        <v>3.6</v>
      </c>
      <c r="AM11">
        <v>0.5</v>
      </c>
      <c r="AN11">
        <v>4.8</v>
      </c>
      <c r="AO11">
        <v>0.03</v>
      </c>
      <c r="AP11">
        <v>4.8</v>
      </c>
      <c r="AQ11">
        <v>710</v>
      </c>
      <c r="AR11">
        <v>0.08</v>
      </c>
      <c r="AS11">
        <v>0.8</v>
      </c>
      <c r="AT11">
        <v>39</v>
      </c>
      <c r="AU11">
        <v>0.05</v>
      </c>
      <c r="AV11">
        <v>55.3</v>
      </c>
      <c r="AW11">
        <v>15</v>
      </c>
    </row>
    <row r="12" spans="1:49" hidden="1" x14ac:dyDescent="0.3">
      <c r="A12" t="s">
        <v>87</v>
      </c>
      <c r="B12" t="s">
        <v>88</v>
      </c>
      <c r="C12" s="1" t="str">
        <f t="shared" si="0"/>
        <v>13:0041</v>
      </c>
      <c r="D12" s="1" t="str">
        <f t="shared" si="1"/>
        <v>13:0013</v>
      </c>
      <c r="E12" t="s">
        <v>89</v>
      </c>
      <c r="F12" t="s">
        <v>90</v>
      </c>
      <c r="H12">
        <v>47.724596499999997</v>
      </c>
      <c r="I12">
        <v>-67.074271699999997</v>
      </c>
      <c r="J12" s="1" t="str">
        <f t="shared" si="2"/>
        <v>Basal till</v>
      </c>
      <c r="K12" s="1" t="str">
        <f t="shared" si="3"/>
        <v>&lt;63 micron</v>
      </c>
      <c r="L12">
        <v>53</v>
      </c>
      <c r="M12">
        <v>3.8</v>
      </c>
      <c r="N12">
        <v>5.2</v>
      </c>
      <c r="O12">
        <v>0.7</v>
      </c>
      <c r="P12">
        <v>2</v>
      </c>
      <c r="Q12">
        <v>82.1</v>
      </c>
      <c r="R12">
        <v>0.14000000000000001</v>
      </c>
      <c r="S12">
        <v>0.04</v>
      </c>
      <c r="T12">
        <v>0.12</v>
      </c>
      <c r="U12">
        <v>35.1</v>
      </c>
      <c r="V12">
        <v>124</v>
      </c>
      <c r="W12">
        <v>49.37</v>
      </c>
      <c r="X12">
        <v>4.28</v>
      </c>
      <c r="Y12">
        <v>7.5</v>
      </c>
      <c r="Z12">
        <v>62</v>
      </c>
      <c r="AA12">
        <v>7.0000000000000007E-2</v>
      </c>
      <c r="AB12">
        <v>19.3</v>
      </c>
      <c r="AC12">
        <v>1.87</v>
      </c>
      <c r="AD12">
        <v>476</v>
      </c>
      <c r="AE12">
        <v>0.87</v>
      </c>
      <c r="AF12">
        <v>3.0000000000000001E-3</v>
      </c>
      <c r="AG12">
        <v>198.8</v>
      </c>
      <c r="AH12">
        <v>5.7000000000000002E-2</v>
      </c>
      <c r="AI12">
        <v>21.06</v>
      </c>
      <c r="AJ12">
        <v>5.0000000000000001E-3</v>
      </c>
      <c r="AK12">
        <v>0.28999999999999998</v>
      </c>
      <c r="AL12">
        <v>5</v>
      </c>
      <c r="AM12">
        <v>0.4</v>
      </c>
      <c r="AN12">
        <v>5.9</v>
      </c>
      <c r="AO12">
        <v>0.01</v>
      </c>
      <c r="AP12">
        <v>5.8</v>
      </c>
      <c r="AQ12">
        <v>1310</v>
      </c>
      <c r="AR12">
        <v>0.09</v>
      </c>
      <c r="AS12">
        <v>1.2</v>
      </c>
      <c r="AT12">
        <v>47</v>
      </c>
      <c r="AU12">
        <v>0.05</v>
      </c>
      <c r="AV12">
        <v>110.2</v>
      </c>
      <c r="AW12">
        <v>15</v>
      </c>
    </row>
    <row r="13" spans="1:49" hidden="1" x14ac:dyDescent="0.3">
      <c r="A13" t="s">
        <v>91</v>
      </c>
      <c r="B13" t="s">
        <v>92</v>
      </c>
      <c r="C13" s="1" t="str">
        <f t="shared" si="0"/>
        <v>13:0041</v>
      </c>
      <c r="D13" s="1" t="str">
        <f t="shared" si="1"/>
        <v>13:0013</v>
      </c>
      <c r="E13" t="s">
        <v>93</v>
      </c>
      <c r="F13" t="s">
        <v>94</v>
      </c>
      <c r="H13">
        <v>47.715802699999998</v>
      </c>
      <c r="I13">
        <v>-67.036956000000004</v>
      </c>
      <c r="J13" s="1" t="str">
        <f t="shared" si="2"/>
        <v>Basal till</v>
      </c>
      <c r="K13" s="1" t="str">
        <f t="shared" si="3"/>
        <v>&lt;63 micron</v>
      </c>
      <c r="L13">
        <v>8</v>
      </c>
      <c r="M13">
        <v>2.0099999999999998</v>
      </c>
      <c r="N13">
        <v>4.7</v>
      </c>
      <c r="O13">
        <v>0.6</v>
      </c>
      <c r="P13">
        <v>1</v>
      </c>
      <c r="Q13">
        <v>43.6</v>
      </c>
      <c r="R13">
        <v>0.13</v>
      </c>
      <c r="S13">
        <v>0.05</v>
      </c>
      <c r="T13">
        <v>0.08</v>
      </c>
      <c r="U13">
        <v>37.200000000000003</v>
      </c>
      <c r="V13">
        <v>70.900000000000006</v>
      </c>
      <c r="W13">
        <v>33.11</v>
      </c>
      <c r="X13">
        <v>3.46</v>
      </c>
      <c r="Y13">
        <v>5.4</v>
      </c>
      <c r="Z13">
        <v>31</v>
      </c>
      <c r="AA13">
        <v>0.06</v>
      </c>
      <c r="AB13">
        <v>28.2</v>
      </c>
      <c r="AC13">
        <v>1.39</v>
      </c>
      <c r="AD13">
        <v>619</v>
      </c>
      <c r="AE13">
        <v>0.93</v>
      </c>
      <c r="AF13">
        <v>3.0000000000000001E-3</v>
      </c>
      <c r="AG13">
        <v>98.8</v>
      </c>
      <c r="AH13">
        <v>4.5999999999999999E-2</v>
      </c>
      <c r="AI13">
        <v>17.11</v>
      </c>
      <c r="AJ13">
        <v>5.0000000000000001E-3</v>
      </c>
      <c r="AK13">
        <v>0.28000000000000003</v>
      </c>
      <c r="AL13">
        <v>3.1</v>
      </c>
      <c r="AM13">
        <v>0.2</v>
      </c>
      <c r="AN13">
        <v>5.8</v>
      </c>
      <c r="AO13">
        <v>0.01</v>
      </c>
      <c r="AP13">
        <v>5.6</v>
      </c>
      <c r="AQ13">
        <v>420</v>
      </c>
      <c r="AR13">
        <v>0.06</v>
      </c>
      <c r="AS13">
        <v>0.7</v>
      </c>
      <c r="AT13">
        <v>32</v>
      </c>
      <c r="AU13">
        <v>0.05</v>
      </c>
      <c r="AV13">
        <v>65.599999999999994</v>
      </c>
      <c r="AW13">
        <v>15</v>
      </c>
    </row>
    <row r="14" spans="1:49" hidden="1" x14ac:dyDescent="0.3">
      <c r="A14" t="s">
        <v>95</v>
      </c>
      <c r="B14" t="s">
        <v>96</v>
      </c>
      <c r="C14" s="1" t="str">
        <f t="shared" si="0"/>
        <v>13:0041</v>
      </c>
      <c r="D14" s="1" t="str">
        <f t="shared" si="1"/>
        <v>13:0013</v>
      </c>
      <c r="E14" t="s">
        <v>97</v>
      </c>
      <c r="F14" t="s">
        <v>98</v>
      </c>
      <c r="H14">
        <v>47.715802400000001</v>
      </c>
      <c r="I14">
        <v>-67.010822700000006</v>
      </c>
      <c r="J14" s="1" t="str">
        <f t="shared" si="2"/>
        <v>Basal till</v>
      </c>
      <c r="K14" s="1" t="str">
        <f t="shared" si="3"/>
        <v>&lt;63 micron</v>
      </c>
      <c r="L14">
        <v>47</v>
      </c>
      <c r="M14">
        <v>2.86</v>
      </c>
      <c r="N14">
        <v>9.5</v>
      </c>
      <c r="O14">
        <v>0.6</v>
      </c>
      <c r="P14">
        <v>0.5</v>
      </c>
      <c r="Q14">
        <v>61.1</v>
      </c>
      <c r="R14">
        <v>0.16</v>
      </c>
      <c r="S14">
        <v>0.01</v>
      </c>
      <c r="T14">
        <v>0.08</v>
      </c>
      <c r="U14">
        <v>15.7</v>
      </c>
      <c r="V14">
        <v>86.7</v>
      </c>
      <c r="W14">
        <v>29.96</v>
      </c>
      <c r="X14">
        <v>3.71</v>
      </c>
      <c r="Y14">
        <v>5.7</v>
      </c>
      <c r="Z14">
        <v>60</v>
      </c>
      <c r="AA14">
        <v>0.04</v>
      </c>
      <c r="AB14">
        <v>24.2</v>
      </c>
      <c r="AC14">
        <v>1.26</v>
      </c>
      <c r="AD14">
        <v>303</v>
      </c>
      <c r="AE14">
        <v>0.8</v>
      </c>
      <c r="AF14">
        <v>3.0000000000000001E-3</v>
      </c>
      <c r="AG14">
        <v>100.8</v>
      </c>
      <c r="AH14">
        <v>0.05</v>
      </c>
      <c r="AI14">
        <v>19.97</v>
      </c>
      <c r="AJ14">
        <v>0.01</v>
      </c>
      <c r="AK14">
        <v>0.31</v>
      </c>
      <c r="AL14">
        <v>3.4</v>
      </c>
      <c r="AM14">
        <v>0.5</v>
      </c>
      <c r="AN14">
        <v>3</v>
      </c>
      <c r="AO14">
        <v>0.03</v>
      </c>
      <c r="AP14">
        <v>3.8</v>
      </c>
      <c r="AQ14">
        <v>60</v>
      </c>
      <c r="AR14">
        <v>0.09</v>
      </c>
      <c r="AS14">
        <v>0.5</v>
      </c>
      <c r="AT14">
        <v>37</v>
      </c>
      <c r="AU14">
        <v>0.05</v>
      </c>
      <c r="AV14">
        <v>65.3</v>
      </c>
      <c r="AW14">
        <v>15</v>
      </c>
    </row>
    <row r="15" spans="1:49" hidden="1" x14ac:dyDescent="0.3">
      <c r="A15" t="s">
        <v>99</v>
      </c>
      <c r="B15" t="s">
        <v>100</v>
      </c>
      <c r="C15" s="1" t="str">
        <f t="shared" si="0"/>
        <v>13:0041</v>
      </c>
      <c r="D15" s="1" t="str">
        <f t="shared" si="1"/>
        <v>13:0013</v>
      </c>
      <c r="E15" t="s">
        <v>101</v>
      </c>
      <c r="F15" t="s">
        <v>102</v>
      </c>
      <c r="H15">
        <v>47.704302300000002</v>
      </c>
      <c r="I15">
        <v>-67.007167999999993</v>
      </c>
      <c r="J15" s="1" t="str">
        <f t="shared" si="2"/>
        <v>Basal till</v>
      </c>
      <c r="K15" s="1" t="str">
        <f t="shared" si="3"/>
        <v>&lt;63 micron</v>
      </c>
      <c r="L15">
        <v>46</v>
      </c>
      <c r="M15">
        <v>2.5099999999999998</v>
      </c>
      <c r="N15">
        <v>18.7</v>
      </c>
      <c r="O15">
        <v>0.1</v>
      </c>
      <c r="P15">
        <v>3</v>
      </c>
      <c r="Q15">
        <v>69.099999999999994</v>
      </c>
      <c r="R15">
        <v>0.13</v>
      </c>
      <c r="S15">
        <v>0.01</v>
      </c>
      <c r="T15">
        <v>7.0000000000000007E-2</v>
      </c>
      <c r="U15">
        <v>11.4</v>
      </c>
      <c r="V15">
        <v>65.400000000000006</v>
      </c>
      <c r="W15">
        <v>21.87</v>
      </c>
      <c r="X15">
        <v>2.7</v>
      </c>
      <c r="Y15">
        <v>4.2</v>
      </c>
      <c r="Z15">
        <v>57</v>
      </c>
      <c r="AA15">
        <v>0.05</v>
      </c>
      <c r="AB15">
        <v>17.3</v>
      </c>
      <c r="AC15">
        <v>0.78</v>
      </c>
      <c r="AD15">
        <v>260</v>
      </c>
      <c r="AE15">
        <v>0.46</v>
      </c>
      <c r="AF15">
        <v>3.0000000000000001E-3</v>
      </c>
      <c r="AG15">
        <v>77.8</v>
      </c>
      <c r="AH15">
        <v>5.0999999999999997E-2</v>
      </c>
      <c r="AI15">
        <v>12.02</v>
      </c>
      <c r="AJ15">
        <v>5.0000000000000001E-3</v>
      </c>
      <c r="AK15">
        <v>1.07</v>
      </c>
      <c r="AL15">
        <v>3.1</v>
      </c>
      <c r="AM15">
        <v>0.4</v>
      </c>
      <c r="AN15">
        <v>12</v>
      </c>
      <c r="AO15">
        <v>0.02</v>
      </c>
      <c r="AP15">
        <v>3.8</v>
      </c>
      <c r="AQ15">
        <v>20</v>
      </c>
      <c r="AR15">
        <v>0.09</v>
      </c>
      <c r="AS15">
        <v>0.6</v>
      </c>
      <c r="AT15">
        <v>28</v>
      </c>
      <c r="AU15">
        <v>0.1</v>
      </c>
      <c r="AV15">
        <v>51</v>
      </c>
      <c r="AW15">
        <v>15</v>
      </c>
    </row>
    <row r="16" spans="1:49" hidden="1" x14ac:dyDescent="0.3">
      <c r="A16" t="s">
        <v>103</v>
      </c>
      <c r="B16" t="s">
        <v>104</v>
      </c>
      <c r="C16" s="1" t="str">
        <f t="shared" si="0"/>
        <v>13:0041</v>
      </c>
      <c r="D16" s="1" t="str">
        <f t="shared" si="1"/>
        <v>13:0013</v>
      </c>
      <c r="E16" t="s">
        <v>105</v>
      </c>
      <c r="F16" t="s">
        <v>106</v>
      </c>
      <c r="H16">
        <v>47.704997499999998</v>
      </c>
      <c r="I16">
        <v>-67.062983200000005</v>
      </c>
      <c r="J16" s="1" t="str">
        <f t="shared" si="2"/>
        <v>Basal till</v>
      </c>
      <c r="K16" s="1" t="str">
        <f t="shared" si="3"/>
        <v>&lt;63 micron</v>
      </c>
      <c r="L16">
        <v>19</v>
      </c>
      <c r="M16">
        <v>3.19</v>
      </c>
      <c r="N16">
        <v>4.3</v>
      </c>
      <c r="O16">
        <v>0.1</v>
      </c>
      <c r="P16">
        <v>1</v>
      </c>
      <c r="Q16">
        <v>86.1</v>
      </c>
      <c r="R16">
        <v>0.11</v>
      </c>
      <c r="S16">
        <v>0.04</v>
      </c>
      <c r="T16">
        <v>0.09</v>
      </c>
      <c r="U16">
        <v>19.100000000000001</v>
      </c>
      <c r="V16">
        <v>98.2</v>
      </c>
      <c r="W16">
        <v>25.87</v>
      </c>
      <c r="X16">
        <v>3.4</v>
      </c>
      <c r="Y16">
        <v>6.2</v>
      </c>
      <c r="Z16">
        <v>68</v>
      </c>
      <c r="AA16">
        <v>7.0000000000000007E-2</v>
      </c>
      <c r="AB16">
        <v>12.5</v>
      </c>
      <c r="AC16">
        <v>1.49</v>
      </c>
      <c r="AD16">
        <v>305</v>
      </c>
      <c r="AE16">
        <v>0.68</v>
      </c>
      <c r="AF16">
        <v>3.0000000000000001E-3</v>
      </c>
      <c r="AG16">
        <v>122.5</v>
      </c>
      <c r="AH16">
        <v>3.1E-2</v>
      </c>
      <c r="AI16">
        <v>13.76</v>
      </c>
      <c r="AJ16">
        <v>0.01</v>
      </c>
      <c r="AK16">
        <v>0.24</v>
      </c>
      <c r="AL16">
        <v>3.9</v>
      </c>
      <c r="AM16">
        <v>0.4</v>
      </c>
      <c r="AN16">
        <v>5</v>
      </c>
      <c r="AO16">
        <v>0.01</v>
      </c>
      <c r="AP16">
        <v>4.5</v>
      </c>
      <c r="AQ16">
        <v>660</v>
      </c>
      <c r="AR16">
        <v>0.08</v>
      </c>
      <c r="AS16">
        <v>0.7</v>
      </c>
      <c r="AT16">
        <v>39</v>
      </c>
      <c r="AU16">
        <v>0.05</v>
      </c>
      <c r="AV16">
        <v>58.4</v>
      </c>
      <c r="AW16">
        <v>15</v>
      </c>
    </row>
    <row r="17" spans="1:49" hidden="1" x14ac:dyDescent="0.3">
      <c r="A17" t="s">
        <v>107</v>
      </c>
      <c r="B17" t="s">
        <v>108</v>
      </c>
      <c r="C17" s="1" t="str">
        <f t="shared" si="0"/>
        <v>13:0041</v>
      </c>
      <c r="D17" s="1" t="str">
        <f t="shared" si="1"/>
        <v>13:0013</v>
      </c>
      <c r="E17" t="s">
        <v>109</v>
      </c>
      <c r="F17" t="s">
        <v>110</v>
      </c>
      <c r="H17">
        <v>47.689713699999999</v>
      </c>
      <c r="I17">
        <v>-67.074983599999996</v>
      </c>
      <c r="J17" s="1" t="str">
        <f t="shared" si="2"/>
        <v>Basal till</v>
      </c>
      <c r="K17" s="1" t="str">
        <f t="shared" si="3"/>
        <v>&lt;63 micron</v>
      </c>
      <c r="L17">
        <v>34</v>
      </c>
      <c r="M17">
        <v>3.87</v>
      </c>
      <c r="N17">
        <v>7.5</v>
      </c>
      <c r="O17">
        <v>0.7</v>
      </c>
      <c r="P17">
        <v>1</v>
      </c>
      <c r="Q17">
        <v>71.400000000000006</v>
      </c>
      <c r="R17">
        <v>0.16</v>
      </c>
      <c r="S17">
        <v>0.01</v>
      </c>
      <c r="T17">
        <v>0.09</v>
      </c>
      <c r="U17">
        <v>28.9</v>
      </c>
      <c r="V17">
        <v>107.3</v>
      </c>
      <c r="W17">
        <v>51.01</v>
      </c>
      <c r="X17">
        <v>5.27</v>
      </c>
      <c r="Y17">
        <v>5.9</v>
      </c>
      <c r="Z17">
        <v>95</v>
      </c>
      <c r="AA17">
        <v>0.06</v>
      </c>
      <c r="AB17">
        <v>21.3</v>
      </c>
      <c r="AC17">
        <v>1.3</v>
      </c>
      <c r="AD17">
        <v>367</v>
      </c>
      <c r="AE17">
        <v>1.75</v>
      </c>
      <c r="AF17">
        <v>3.0000000000000001E-3</v>
      </c>
      <c r="AG17">
        <v>190.9</v>
      </c>
      <c r="AH17">
        <v>0.11</v>
      </c>
      <c r="AI17">
        <v>21.83</v>
      </c>
      <c r="AJ17">
        <v>0.01</v>
      </c>
      <c r="AK17">
        <v>0.45</v>
      </c>
      <c r="AL17">
        <v>5.3</v>
      </c>
      <c r="AM17">
        <v>0.7</v>
      </c>
      <c r="AN17">
        <v>5</v>
      </c>
      <c r="AO17">
        <v>0.03</v>
      </c>
      <c r="AP17">
        <v>5.0999999999999996</v>
      </c>
      <c r="AQ17">
        <v>120</v>
      </c>
      <c r="AR17">
        <v>0.11</v>
      </c>
      <c r="AS17">
        <v>1</v>
      </c>
      <c r="AT17">
        <v>39</v>
      </c>
      <c r="AU17">
        <v>0.05</v>
      </c>
      <c r="AV17">
        <v>96.8</v>
      </c>
      <c r="AW17">
        <v>15</v>
      </c>
    </row>
    <row r="18" spans="1:49" hidden="1" x14ac:dyDescent="0.3">
      <c r="A18" t="s">
        <v>111</v>
      </c>
      <c r="B18" t="s">
        <v>112</v>
      </c>
      <c r="C18" s="1" t="str">
        <f t="shared" si="0"/>
        <v>13:0041</v>
      </c>
      <c r="D18" s="1" t="str">
        <f t="shared" si="1"/>
        <v>13:0013</v>
      </c>
      <c r="E18" t="s">
        <v>113</v>
      </c>
      <c r="F18" t="s">
        <v>114</v>
      </c>
      <c r="H18">
        <v>47.6779595</v>
      </c>
      <c r="I18">
        <v>-67.083423699999997</v>
      </c>
      <c r="J18" s="1" t="str">
        <f t="shared" si="2"/>
        <v>Basal till</v>
      </c>
      <c r="K18" s="1" t="str">
        <f t="shared" si="3"/>
        <v>&lt;63 micron</v>
      </c>
      <c r="L18">
        <v>29</v>
      </c>
      <c r="M18">
        <v>3.29</v>
      </c>
      <c r="N18">
        <v>7.6</v>
      </c>
      <c r="O18">
        <v>1.1000000000000001</v>
      </c>
      <c r="P18">
        <v>1</v>
      </c>
      <c r="Q18">
        <v>81.099999999999994</v>
      </c>
      <c r="R18">
        <v>0.17</v>
      </c>
      <c r="S18">
        <v>0.01</v>
      </c>
      <c r="T18">
        <v>0.14000000000000001</v>
      </c>
      <c r="U18">
        <v>28.9</v>
      </c>
      <c r="V18">
        <v>107</v>
      </c>
      <c r="W18">
        <v>54.12</v>
      </c>
      <c r="X18">
        <v>4.41</v>
      </c>
      <c r="Y18">
        <v>6.6</v>
      </c>
      <c r="Z18">
        <v>105</v>
      </c>
      <c r="AA18">
        <v>0.06</v>
      </c>
      <c r="AB18">
        <v>27.4</v>
      </c>
      <c r="AC18">
        <v>1.32</v>
      </c>
      <c r="AD18">
        <v>403</v>
      </c>
      <c r="AE18">
        <v>1.25</v>
      </c>
      <c r="AF18">
        <v>3.0000000000000001E-3</v>
      </c>
      <c r="AG18">
        <v>183.6</v>
      </c>
      <c r="AH18">
        <v>7.3999999999999996E-2</v>
      </c>
      <c r="AI18">
        <v>23.49</v>
      </c>
      <c r="AJ18">
        <v>5.0000000000000001E-3</v>
      </c>
      <c r="AK18">
        <v>0.44</v>
      </c>
      <c r="AL18">
        <v>4.4000000000000004</v>
      </c>
      <c r="AM18">
        <v>0.7</v>
      </c>
      <c r="AN18">
        <v>4.3</v>
      </c>
      <c r="AO18">
        <v>0.03</v>
      </c>
      <c r="AP18">
        <v>5.7</v>
      </c>
      <c r="AQ18">
        <v>120</v>
      </c>
      <c r="AR18">
        <v>0.13</v>
      </c>
      <c r="AS18">
        <v>1.1000000000000001</v>
      </c>
      <c r="AT18">
        <v>40</v>
      </c>
      <c r="AU18">
        <v>0.05</v>
      </c>
      <c r="AV18">
        <v>93</v>
      </c>
      <c r="AW18">
        <v>15</v>
      </c>
    </row>
    <row r="19" spans="1:49" hidden="1" x14ac:dyDescent="0.3">
      <c r="A19" t="s">
        <v>115</v>
      </c>
      <c r="B19" t="s">
        <v>116</v>
      </c>
      <c r="C19" s="1" t="str">
        <f t="shared" si="0"/>
        <v>13:0041</v>
      </c>
      <c r="D19" s="1" t="str">
        <f t="shared" si="1"/>
        <v>13:0013</v>
      </c>
      <c r="E19" t="s">
        <v>117</v>
      </c>
      <c r="F19" t="s">
        <v>118</v>
      </c>
      <c r="H19">
        <v>47.688387900000002</v>
      </c>
      <c r="I19">
        <v>-67.099619399999995</v>
      </c>
      <c r="J19" s="1" t="str">
        <f t="shared" si="2"/>
        <v>Basal till</v>
      </c>
      <c r="K19" s="1" t="str">
        <f t="shared" si="3"/>
        <v>&lt;63 micron</v>
      </c>
      <c r="L19">
        <v>27</v>
      </c>
      <c r="M19">
        <v>4.8899999999999997</v>
      </c>
      <c r="N19">
        <v>6.6</v>
      </c>
      <c r="O19">
        <v>1</v>
      </c>
      <c r="P19">
        <v>2</v>
      </c>
      <c r="Q19">
        <v>56.9</v>
      </c>
      <c r="R19">
        <v>0.15</v>
      </c>
      <c r="S19">
        <v>0.02</v>
      </c>
      <c r="T19">
        <v>7.0000000000000007E-2</v>
      </c>
      <c r="U19">
        <v>35.799999999999997</v>
      </c>
      <c r="V19">
        <v>111.9</v>
      </c>
      <c r="W19">
        <v>46.02</v>
      </c>
      <c r="X19">
        <v>4.49</v>
      </c>
      <c r="Y19">
        <v>7.5</v>
      </c>
      <c r="Z19">
        <v>100</v>
      </c>
      <c r="AA19">
        <v>0.06</v>
      </c>
      <c r="AB19">
        <v>17.5</v>
      </c>
      <c r="AC19">
        <v>1.17</v>
      </c>
      <c r="AD19">
        <v>367</v>
      </c>
      <c r="AE19">
        <v>1.81</v>
      </c>
      <c r="AF19">
        <v>3.0000000000000001E-3</v>
      </c>
      <c r="AG19">
        <v>175</v>
      </c>
      <c r="AH19">
        <v>9.5000000000000001E-2</v>
      </c>
      <c r="AI19">
        <v>20.53</v>
      </c>
      <c r="AJ19">
        <v>0.02</v>
      </c>
      <c r="AK19">
        <v>0.6</v>
      </c>
      <c r="AL19">
        <v>3.9</v>
      </c>
      <c r="AM19">
        <v>0.9</v>
      </c>
      <c r="AN19">
        <v>2.9</v>
      </c>
      <c r="AO19">
        <v>0.01</v>
      </c>
      <c r="AP19">
        <v>5.5</v>
      </c>
      <c r="AQ19">
        <v>170</v>
      </c>
      <c r="AR19">
        <v>0.13</v>
      </c>
      <c r="AS19">
        <v>1.1000000000000001</v>
      </c>
      <c r="AT19">
        <v>43</v>
      </c>
      <c r="AU19">
        <v>0.05</v>
      </c>
      <c r="AV19">
        <v>83.9</v>
      </c>
      <c r="AW19">
        <v>15</v>
      </c>
    </row>
    <row r="20" spans="1:49" hidden="1" x14ac:dyDescent="0.3">
      <c r="A20" t="s">
        <v>119</v>
      </c>
      <c r="B20" t="s">
        <v>120</v>
      </c>
      <c r="C20" s="1" t="str">
        <f t="shared" si="0"/>
        <v>13:0041</v>
      </c>
      <c r="D20" s="1" t="str">
        <f t="shared" si="1"/>
        <v>13:0013</v>
      </c>
      <c r="E20" t="s">
        <v>121</v>
      </c>
      <c r="F20" t="s">
        <v>122</v>
      </c>
      <c r="H20">
        <v>47.697382099999999</v>
      </c>
      <c r="I20">
        <v>-67.110821700000002</v>
      </c>
      <c r="J20" s="1" t="str">
        <f t="shared" si="2"/>
        <v>Basal till</v>
      </c>
      <c r="K20" s="1" t="str">
        <f t="shared" si="3"/>
        <v>&lt;63 micron</v>
      </c>
      <c r="L20">
        <v>23</v>
      </c>
      <c r="M20">
        <v>3.5</v>
      </c>
      <c r="N20">
        <v>6.1</v>
      </c>
      <c r="O20">
        <v>1.3</v>
      </c>
      <c r="P20">
        <v>2</v>
      </c>
      <c r="Q20">
        <v>56</v>
      </c>
      <c r="R20">
        <v>0.15</v>
      </c>
      <c r="S20">
        <v>0.02</v>
      </c>
      <c r="T20">
        <v>7.0000000000000007E-2</v>
      </c>
      <c r="U20">
        <v>33.5</v>
      </c>
      <c r="V20">
        <v>93.3</v>
      </c>
      <c r="W20">
        <v>49.57</v>
      </c>
      <c r="X20">
        <v>3.98</v>
      </c>
      <c r="Y20">
        <v>6.7</v>
      </c>
      <c r="Z20">
        <v>80</v>
      </c>
      <c r="AA20">
        <v>0.05</v>
      </c>
      <c r="AB20">
        <v>19.2</v>
      </c>
      <c r="AC20">
        <v>1.65</v>
      </c>
      <c r="AD20">
        <v>435</v>
      </c>
      <c r="AE20">
        <v>1.19</v>
      </c>
      <c r="AF20">
        <v>3.0000000000000001E-3</v>
      </c>
      <c r="AG20">
        <v>195</v>
      </c>
      <c r="AH20">
        <v>5.1999999999999998E-2</v>
      </c>
      <c r="AI20">
        <v>21.32</v>
      </c>
      <c r="AJ20">
        <v>5.0000000000000001E-3</v>
      </c>
      <c r="AK20">
        <v>0.49</v>
      </c>
      <c r="AL20">
        <v>3.1</v>
      </c>
      <c r="AM20">
        <v>0.5</v>
      </c>
      <c r="AN20">
        <v>2.8</v>
      </c>
      <c r="AO20">
        <v>0.01</v>
      </c>
      <c r="AP20">
        <v>4.7</v>
      </c>
      <c r="AQ20">
        <v>620</v>
      </c>
      <c r="AR20">
        <v>0.09</v>
      </c>
      <c r="AS20">
        <v>1</v>
      </c>
      <c r="AT20">
        <v>36</v>
      </c>
      <c r="AU20">
        <v>0.05</v>
      </c>
      <c r="AV20">
        <v>79.900000000000006</v>
      </c>
      <c r="AW20">
        <v>15</v>
      </c>
    </row>
    <row r="21" spans="1:49" hidden="1" x14ac:dyDescent="0.3">
      <c r="A21" t="s">
        <v>123</v>
      </c>
      <c r="B21" t="s">
        <v>124</v>
      </c>
      <c r="C21" s="1" t="str">
        <f t="shared" si="0"/>
        <v>13:0041</v>
      </c>
      <c r="D21" s="1" t="str">
        <f t="shared" si="1"/>
        <v>13:0013</v>
      </c>
      <c r="E21" t="s">
        <v>125</v>
      </c>
      <c r="F21" t="s">
        <v>126</v>
      </c>
      <c r="H21">
        <v>47.700583199999997</v>
      </c>
      <c r="I21">
        <v>-67.169515099999998</v>
      </c>
      <c r="J21" s="1" t="str">
        <f t="shared" si="2"/>
        <v>Basal till</v>
      </c>
      <c r="K21" s="1" t="str">
        <f t="shared" si="3"/>
        <v>&lt;63 micron</v>
      </c>
      <c r="L21">
        <v>8</v>
      </c>
      <c r="M21">
        <v>2.6</v>
      </c>
      <c r="N21">
        <v>4.8</v>
      </c>
      <c r="O21">
        <v>0.3</v>
      </c>
      <c r="P21">
        <v>1</v>
      </c>
      <c r="Q21">
        <v>35.4</v>
      </c>
      <c r="R21">
        <v>0.11</v>
      </c>
      <c r="S21">
        <v>0.03</v>
      </c>
      <c r="T21">
        <v>0.06</v>
      </c>
      <c r="U21">
        <v>15</v>
      </c>
      <c r="V21">
        <v>73.900000000000006</v>
      </c>
      <c r="W21">
        <v>21.6</v>
      </c>
      <c r="X21">
        <v>2.86</v>
      </c>
      <c r="Y21">
        <v>5.5</v>
      </c>
      <c r="Z21">
        <v>45</v>
      </c>
      <c r="AA21">
        <v>0.05</v>
      </c>
      <c r="AB21">
        <v>16.7</v>
      </c>
      <c r="AC21">
        <v>1.1299999999999999</v>
      </c>
      <c r="AD21">
        <v>385</v>
      </c>
      <c r="AE21">
        <v>0.28999999999999998</v>
      </c>
      <c r="AF21">
        <v>3.0000000000000001E-3</v>
      </c>
      <c r="AG21">
        <v>87.4</v>
      </c>
      <c r="AH21">
        <v>4.2999999999999997E-2</v>
      </c>
      <c r="AI21">
        <v>11.7</v>
      </c>
      <c r="AJ21">
        <v>5.0000000000000001E-3</v>
      </c>
      <c r="AK21">
        <v>0.15</v>
      </c>
      <c r="AL21">
        <v>3.1</v>
      </c>
      <c r="AM21">
        <v>0.3</v>
      </c>
      <c r="AN21">
        <v>4.5</v>
      </c>
      <c r="AO21">
        <v>0.02</v>
      </c>
      <c r="AP21">
        <v>5.2</v>
      </c>
      <c r="AQ21">
        <v>870</v>
      </c>
      <c r="AR21">
        <v>0.05</v>
      </c>
      <c r="AS21">
        <v>0.7</v>
      </c>
      <c r="AT21">
        <v>33</v>
      </c>
      <c r="AU21">
        <v>0.05</v>
      </c>
      <c r="AV21">
        <v>60.4</v>
      </c>
      <c r="AW21">
        <v>15</v>
      </c>
    </row>
    <row r="22" spans="1:49" hidden="1" x14ac:dyDescent="0.3">
      <c r="A22" t="s">
        <v>127</v>
      </c>
      <c r="B22" t="s">
        <v>128</v>
      </c>
      <c r="C22" s="1" t="str">
        <f t="shared" si="0"/>
        <v>13:0041</v>
      </c>
      <c r="D22" s="1" t="str">
        <f t="shared" si="1"/>
        <v>13:0013</v>
      </c>
      <c r="E22" t="s">
        <v>129</v>
      </c>
      <c r="F22" t="s">
        <v>130</v>
      </c>
      <c r="H22">
        <v>47.716726899999998</v>
      </c>
      <c r="I22">
        <v>-67.162269499999994</v>
      </c>
      <c r="J22" s="1" t="str">
        <f t="shared" si="2"/>
        <v>Basal till</v>
      </c>
      <c r="K22" s="1" t="str">
        <f t="shared" si="3"/>
        <v>&lt;63 micron</v>
      </c>
      <c r="L22">
        <v>12</v>
      </c>
      <c r="M22">
        <v>2.88</v>
      </c>
      <c r="N22">
        <v>3.5</v>
      </c>
      <c r="O22">
        <v>0.1</v>
      </c>
      <c r="P22">
        <v>1</v>
      </c>
      <c r="Q22">
        <v>58.2</v>
      </c>
      <c r="R22">
        <v>0.1</v>
      </c>
      <c r="S22">
        <v>0.02</v>
      </c>
      <c r="T22">
        <v>0.06</v>
      </c>
      <c r="U22">
        <v>11.4</v>
      </c>
      <c r="V22">
        <v>78.2</v>
      </c>
      <c r="W22">
        <v>22.5</v>
      </c>
      <c r="X22">
        <v>2.85</v>
      </c>
      <c r="Y22">
        <v>5.4</v>
      </c>
      <c r="Z22">
        <v>71</v>
      </c>
      <c r="AA22">
        <v>0.05</v>
      </c>
      <c r="AB22">
        <v>14.5</v>
      </c>
      <c r="AC22">
        <v>1.0900000000000001</v>
      </c>
      <c r="AD22">
        <v>309</v>
      </c>
      <c r="AE22">
        <v>0.37</v>
      </c>
      <c r="AF22">
        <v>2E-3</v>
      </c>
      <c r="AG22">
        <v>82.7</v>
      </c>
      <c r="AH22">
        <v>3.2000000000000001E-2</v>
      </c>
      <c r="AI22">
        <v>8.4</v>
      </c>
      <c r="AJ22">
        <v>0.01</v>
      </c>
      <c r="AK22">
        <v>0.13</v>
      </c>
      <c r="AL22">
        <v>2.7</v>
      </c>
      <c r="AM22">
        <v>0.4</v>
      </c>
      <c r="AN22">
        <v>3.2</v>
      </c>
      <c r="AO22">
        <v>0.02</v>
      </c>
      <c r="AP22">
        <v>4.0999999999999996</v>
      </c>
      <c r="AQ22">
        <v>410</v>
      </c>
      <c r="AR22">
        <v>0.08</v>
      </c>
      <c r="AS22">
        <v>0.6</v>
      </c>
      <c r="AT22">
        <v>31</v>
      </c>
      <c r="AU22">
        <v>0.05</v>
      </c>
      <c r="AV22">
        <v>56.8</v>
      </c>
      <c r="AW22">
        <v>15</v>
      </c>
    </row>
    <row r="23" spans="1:49" hidden="1" x14ac:dyDescent="0.3">
      <c r="A23" t="s">
        <v>131</v>
      </c>
      <c r="B23" t="s">
        <v>132</v>
      </c>
      <c r="C23" s="1" t="str">
        <f t="shared" si="0"/>
        <v>13:0041</v>
      </c>
      <c r="D23" s="1" t="str">
        <f t="shared" si="1"/>
        <v>13:0013</v>
      </c>
      <c r="E23" t="s">
        <v>133</v>
      </c>
      <c r="F23" t="s">
        <v>134</v>
      </c>
      <c r="H23">
        <v>47.725702800000001</v>
      </c>
      <c r="I23">
        <v>-67.140789799999993</v>
      </c>
      <c r="J23" s="1" t="str">
        <f t="shared" si="2"/>
        <v>Basal till</v>
      </c>
      <c r="K23" s="1" t="str">
        <f t="shared" si="3"/>
        <v>&lt;63 micron</v>
      </c>
      <c r="L23">
        <v>17</v>
      </c>
      <c r="M23">
        <v>3.1</v>
      </c>
      <c r="N23">
        <v>4.9000000000000004</v>
      </c>
      <c r="O23">
        <v>0.2</v>
      </c>
      <c r="P23">
        <v>1</v>
      </c>
      <c r="Q23">
        <v>58</v>
      </c>
      <c r="R23">
        <v>0.14000000000000001</v>
      </c>
      <c r="S23">
        <v>0.01</v>
      </c>
      <c r="T23">
        <v>0.05</v>
      </c>
      <c r="U23">
        <v>22.8</v>
      </c>
      <c r="V23">
        <v>81.599999999999994</v>
      </c>
      <c r="W23">
        <v>42.04</v>
      </c>
      <c r="X23">
        <v>3.57</v>
      </c>
      <c r="Y23">
        <v>6.5</v>
      </c>
      <c r="Z23">
        <v>64</v>
      </c>
      <c r="AA23">
        <v>0.06</v>
      </c>
      <c r="AB23">
        <v>18.8</v>
      </c>
      <c r="AC23">
        <v>1.45</v>
      </c>
      <c r="AD23">
        <v>338</v>
      </c>
      <c r="AE23">
        <v>0.88</v>
      </c>
      <c r="AF23">
        <v>3.0000000000000001E-3</v>
      </c>
      <c r="AG23">
        <v>121.4</v>
      </c>
      <c r="AH23">
        <v>3.9E-2</v>
      </c>
      <c r="AI23">
        <v>16.12</v>
      </c>
      <c r="AJ23">
        <v>5.0000000000000001E-3</v>
      </c>
      <c r="AK23">
        <v>0.19</v>
      </c>
      <c r="AL23">
        <v>3</v>
      </c>
      <c r="AM23">
        <v>0.4</v>
      </c>
      <c r="AN23">
        <v>3.9</v>
      </c>
      <c r="AO23">
        <v>0.01</v>
      </c>
      <c r="AP23">
        <v>4.8</v>
      </c>
      <c r="AQ23">
        <v>340</v>
      </c>
      <c r="AR23">
        <v>0.09</v>
      </c>
      <c r="AS23">
        <v>0.8</v>
      </c>
      <c r="AT23">
        <v>35</v>
      </c>
      <c r="AU23">
        <v>0.05</v>
      </c>
      <c r="AV23">
        <v>71.3</v>
      </c>
      <c r="AW23">
        <v>15</v>
      </c>
    </row>
    <row r="24" spans="1:49" hidden="1" x14ac:dyDescent="0.3">
      <c r="A24" t="s">
        <v>135</v>
      </c>
      <c r="B24" t="s">
        <v>136</v>
      </c>
      <c r="C24" s="1" t="str">
        <f t="shared" si="0"/>
        <v>13:0041</v>
      </c>
      <c r="D24" s="1" t="str">
        <f t="shared" si="1"/>
        <v>13:0013</v>
      </c>
      <c r="E24" t="s">
        <v>137</v>
      </c>
      <c r="F24" t="s">
        <v>138</v>
      </c>
      <c r="H24">
        <v>47.740862</v>
      </c>
      <c r="I24">
        <v>-67.066068099999995</v>
      </c>
      <c r="J24" s="1" t="str">
        <f t="shared" si="2"/>
        <v>Basal till</v>
      </c>
      <c r="K24" s="1" t="str">
        <f t="shared" si="3"/>
        <v>&lt;63 micron</v>
      </c>
      <c r="L24">
        <v>31</v>
      </c>
      <c r="M24">
        <v>3.28</v>
      </c>
      <c r="N24">
        <v>6.7</v>
      </c>
      <c r="O24">
        <v>0.7</v>
      </c>
      <c r="P24">
        <v>2</v>
      </c>
      <c r="Q24">
        <v>69.599999999999994</v>
      </c>
      <c r="R24">
        <v>0.17</v>
      </c>
      <c r="S24">
        <v>0.02</v>
      </c>
      <c r="T24">
        <v>0.08</v>
      </c>
      <c r="U24">
        <v>16.5</v>
      </c>
      <c r="V24">
        <v>103.4</v>
      </c>
      <c r="W24">
        <v>35.729999999999997</v>
      </c>
      <c r="X24">
        <v>4.32</v>
      </c>
      <c r="Y24">
        <v>6</v>
      </c>
      <c r="Z24">
        <v>53</v>
      </c>
      <c r="AA24">
        <v>0.04</v>
      </c>
      <c r="AB24">
        <v>13.9</v>
      </c>
      <c r="AC24">
        <v>1.64</v>
      </c>
      <c r="AD24">
        <v>382</v>
      </c>
      <c r="AE24">
        <v>0.97</v>
      </c>
      <c r="AF24">
        <v>2E-3</v>
      </c>
      <c r="AG24">
        <v>135.30000000000001</v>
      </c>
      <c r="AH24">
        <v>5.8000000000000003E-2</v>
      </c>
      <c r="AI24">
        <v>18.850000000000001</v>
      </c>
      <c r="AJ24">
        <v>5.0000000000000001E-3</v>
      </c>
      <c r="AK24">
        <v>0.37</v>
      </c>
      <c r="AM24">
        <v>0.6</v>
      </c>
      <c r="AN24">
        <v>2.6</v>
      </c>
      <c r="AO24">
        <v>0.02</v>
      </c>
      <c r="AP24">
        <v>4.2</v>
      </c>
      <c r="AQ24">
        <v>550</v>
      </c>
      <c r="AR24">
        <v>0.05</v>
      </c>
      <c r="AS24">
        <v>0.7</v>
      </c>
      <c r="AT24">
        <v>36</v>
      </c>
      <c r="AU24">
        <v>0.2</v>
      </c>
      <c r="AV24">
        <v>89.2</v>
      </c>
      <c r="AW24">
        <v>15</v>
      </c>
    </row>
    <row r="25" spans="1:49" hidden="1" x14ac:dyDescent="0.3">
      <c r="A25" t="s">
        <v>139</v>
      </c>
      <c r="B25" t="s">
        <v>140</v>
      </c>
      <c r="C25" s="1" t="str">
        <f t="shared" si="0"/>
        <v>13:0041</v>
      </c>
      <c r="D25" s="1" t="str">
        <f t="shared" si="1"/>
        <v>13:0013</v>
      </c>
      <c r="E25" t="s">
        <v>141</v>
      </c>
      <c r="F25" t="s">
        <v>142</v>
      </c>
      <c r="H25">
        <v>47.744333400000002</v>
      </c>
      <c r="I25">
        <v>-67.112418000000005</v>
      </c>
      <c r="J25" s="1" t="str">
        <f t="shared" si="2"/>
        <v>Basal till</v>
      </c>
      <c r="K25" s="1" t="str">
        <f t="shared" si="3"/>
        <v>&lt;63 micron</v>
      </c>
      <c r="L25">
        <v>8</v>
      </c>
      <c r="M25">
        <v>3.35</v>
      </c>
      <c r="N25">
        <v>5.0999999999999996</v>
      </c>
      <c r="O25">
        <v>1</v>
      </c>
      <c r="P25">
        <v>1</v>
      </c>
      <c r="Q25">
        <v>70.599999999999994</v>
      </c>
      <c r="R25">
        <v>0.15</v>
      </c>
      <c r="S25">
        <v>0.02</v>
      </c>
      <c r="T25">
        <v>0.06</v>
      </c>
      <c r="U25">
        <v>27</v>
      </c>
      <c r="V25">
        <v>89.6</v>
      </c>
      <c r="W25">
        <v>50.58</v>
      </c>
      <c r="X25">
        <v>4.1900000000000004</v>
      </c>
      <c r="Y25">
        <v>6.5</v>
      </c>
      <c r="Z25">
        <v>67</v>
      </c>
      <c r="AA25">
        <v>0.05</v>
      </c>
      <c r="AB25">
        <v>17.7</v>
      </c>
      <c r="AC25">
        <v>1.71</v>
      </c>
      <c r="AD25">
        <v>486</v>
      </c>
      <c r="AE25">
        <v>0.94</v>
      </c>
      <c r="AF25">
        <v>2E-3</v>
      </c>
      <c r="AG25">
        <v>142.19999999999999</v>
      </c>
      <c r="AH25">
        <v>4.4999999999999998E-2</v>
      </c>
      <c r="AI25">
        <v>17.68</v>
      </c>
      <c r="AJ25">
        <v>5.0000000000000001E-3</v>
      </c>
      <c r="AK25">
        <v>0.35</v>
      </c>
      <c r="AM25">
        <v>0.6</v>
      </c>
      <c r="AN25">
        <v>3</v>
      </c>
      <c r="AO25">
        <v>0.02</v>
      </c>
      <c r="AP25">
        <v>5.2</v>
      </c>
      <c r="AQ25">
        <v>970</v>
      </c>
      <c r="AR25">
        <v>0.05</v>
      </c>
      <c r="AS25">
        <v>0.9</v>
      </c>
      <c r="AT25">
        <v>36</v>
      </c>
      <c r="AU25">
        <v>0.1</v>
      </c>
      <c r="AV25">
        <v>80.2</v>
      </c>
      <c r="AW25">
        <v>15</v>
      </c>
    </row>
    <row r="26" spans="1:49" hidden="1" x14ac:dyDescent="0.3">
      <c r="A26" t="s">
        <v>143</v>
      </c>
      <c r="B26" t="s">
        <v>144</v>
      </c>
      <c r="C26" s="1" t="str">
        <f t="shared" si="0"/>
        <v>13:0041</v>
      </c>
      <c r="D26" s="1" t="str">
        <f t="shared" si="1"/>
        <v>13:0013</v>
      </c>
      <c r="E26" t="s">
        <v>145</v>
      </c>
      <c r="F26" t="s">
        <v>146</v>
      </c>
      <c r="H26">
        <v>47.739172500000002</v>
      </c>
      <c r="I26">
        <v>-67.137442199999995</v>
      </c>
      <c r="J26" s="1" t="str">
        <f t="shared" si="2"/>
        <v>Basal till</v>
      </c>
      <c r="K26" s="1" t="str">
        <f t="shared" si="3"/>
        <v>&lt;63 micron</v>
      </c>
      <c r="L26">
        <v>14</v>
      </c>
      <c r="M26">
        <v>2.84</v>
      </c>
      <c r="N26">
        <v>4</v>
      </c>
      <c r="O26">
        <v>0.6</v>
      </c>
      <c r="P26">
        <v>1</v>
      </c>
      <c r="Q26">
        <v>52.1</v>
      </c>
      <c r="R26">
        <v>0.11</v>
      </c>
      <c r="S26">
        <v>0.02</v>
      </c>
      <c r="T26">
        <v>0.08</v>
      </c>
      <c r="U26">
        <v>17.399999999999999</v>
      </c>
      <c r="V26">
        <v>68.400000000000006</v>
      </c>
      <c r="W26">
        <v>24.26</v>
      </c>
      <c r="X26">
        <v>2.69</v>
      </c>
      <c r="Y26">
        <v>4.7</v>
      </c>
      <c r="Z26">
        <v>55</v>
      </c>
      <c r="AA26">
        <v>0.03</v>
      </c>
      <c r="AB26">
        <v>12.4</v>
      </c>
      <c r="AC26">
        <v>1.1000000000000001</v>
      </c>
      <c r="AD26">
        <v>249</v>
      </c>
      <c r="AE26">
        <v>0.57999999999999996</v>
      </c>
      <c r="AF26">
        <v>2E-3</v>
      </c>
      <c r="AG26">
        <v>107.2</v>
      </c>
      <c r="AH26">
        <v>4.2999999999999997E-2</v>
      </c>
      <c r="AI26">
        <v>11.93</v>
      </c>
      <c r="AJ26">
        <v>5.0000000000000001E-3</v>
      </c>
      <c r="AK26">
        <v>0.26</v>
      </c>
      <c r="AM26">
        <v>0.4</v>
      </c>
      <c r="AN26">
        <v>2.5</v>
      </c>
      <c r="AO26">
        <v>0.01</v>
      </c>
      <c r="AP26">
        <v>3.8</v>
      </c>
      <c r="AQ26">
        <v>260</v>
      </c>
      <c r="AR26">
        <v>0.05</v>
      </c>
      <c r="AS26">
        <v>0.5</v>
      </c>
      <c r="AT26">
        <v>26</v>
      </c>
      <c r="AU26">
        <v>0.1</v>
      </c>
      <c r="AV26">
        <v>72.099999999999994</v>
      </c>
      <c r="AW26">
        <v>15</v>
      </c>
    </row>
    <row r="27" spans="1:49" hidden="1" x14ac:dyDescent="0.3">
      <c r="A27" t="s">
        <v>147</v>
      </c>
      <c r="B27" t="s">
        <v>148</v>
      </c>
      <c r="C27" s="1" t="str">
        <f t="shared" si="0"/>
        <v>13:0041</v>
      </c>
      <c r="D27" s="1" t="str">
        <f t="shared" si="1"/>
        <v>13:0013</v>
      </c>
      <c r="E27" t="s">
        <v>149</v>
      </c>
      <c r="F27" t="s">
        <v>150</v>
      </c>
      <c r="H27">
        <v>47.742564999999999</v>
      </c>
      <c r="I27">
        <v>-67.168190100000004</v>
      </c>
      <c r="J27" s="1" t="str">
        <f t="shared" si="2"/>
        <v>Basal till</v>
      </c>
      <c r="K27" s="1" t="str">
        <f t="shared" si="3"/>
        <v>&lt;63 micron</v>
      </c>
      <c r="L27">
        <v>20</v>
      </c>
      <c r="M27">
        <v>2.15</v>
      </c>
      <c r="N27">
        <v>3.2</v>
      </c>
      <c r="O27">
        <v>0.8</v>
      </c>
      <c r="P27">
        <v>1</v>
      </c>
      <c r="Q27">
        <v>28.8</v>
      </c>
      <c r="R27">
        <v>0.09</v>
      </c>
      <c r="S27">
        <v>0.04</v>
      </c>
      <c r="T27">
        <v>0.08</v>
      </c>
      <c r="U27">
        <v>9.5</v>
      </c>
      <c r="V27">
        <v>61.5</v>
      </c>
      <c r="W27">
        <v>15.49</v>
      </c>
      <c r="X27">
        <v>2.37</v>
      </c>
      <c r="Y27">
        <v>4.2</v>
      </c>
      <c r="Z27">
        <v>43</v>
      </c>
      <c r="AA27">
        <v>0.03</v>
      </c>
      <c r="AB27">
        <v>16.7</v>
      </c>
      <c r="AC27">
        <v>1.05</v>
      </c>
      <c r="AD27">
        <v>214</v>
      </c>
      <c r="AE27">
        <v>0.52</v>
      </c>
      <c r="AF27">
        <v>2E-3</v>
      </c>
      <c r="AG27">
        <v>67.3</v>
      </c>
      <c r="AH27">
        <v>3.7999999999999999E-2</v>
      </c>
      <c r="AI27">
        <v>8.6199999999999992</v>
      </c>
      <c r="AJ27">
        <v>5.0000000000000001E-3</v>
      </c>
      <c r="AK27">
        <v>0.19</v>
      </c>
      <c r="AM27">
        <v>0.3</v>
      </c>
      <c r="AN27">
        <v>3.5</v>
      </c>
      <c r="AO27">
        <v>0.01</v>
      </c>
      <c r="AP27">
        <v>2.6</v>
      </c>
      <c r="AQ27">
        <v>320</v>
      </c>
      <c r="AR27">
        <v>0.03</v>
      </c>
      <c r="AS27">
        <v>0.5</v>
      </c>
      <c r="AT27">
        <v>22</v>
      </c>
      <c r="AU27">
        <v>0.1</v>
      </c>
      <c r="AV27">
        <v>53.6</v>
      </c>
      <c r="AW27">
        <v>15</v>
      </c>
    </row>
    <row r="28" spans="1:49" hidden="1" x14ac:dyDescent="0.3">
      <c r="A28" t="s">
        <v>151</v>
      </c>
      <c r="B28" t="s">
        <v>152</v>
      </c>
      <c r="C28" s="1" t="str">
        <f t="shared" si="0"/>
        <v>13:0041</v>
      </c>
      <c r="D28" s="1" t="str">
        <f t="shared" si="1"/>
        <v>13:0013</v>
      </c>
      <c r="E28" t="s">
        <v>149</v>
      </c>
      <c r="F28" t="s">
        <v>153</v>
      </c>
      <c r="H28">
        <v>47.742564999999999</v>
      </c>
      <c r="I28">
        <v>-67.168190100000004</v>
      </c>
      <c r="J28" s="1" t="str">
        <f t="shared" si="2"/>
        <v>Basal till</v>
      </c>
      <c r="K28" s="1" t="str">
        <f t="shared" si="3"/>
        <v>&lt;63 micron</v>
      </c>
      <c r="L28">
        <v>24</v>
      </c>
      <c r="M28">
        <v>2.46</v>
      </c>
      <c r="N28">
        <v>3.1</v>
      </c>
      <c r="O28">
        <v>1.3</v>
      </c>
      <c r="P28">
        <v>2</v>
      </c>
      <c r="Q28">
        <v>35.299999999999997</v>
      </c>
      <c r="R28">
        <v>0.06</v>
      </c>
      <c r="S28">
        <v>0.03</v>
      </c>
      <c r="T28">
        <v>7.0000000000000007E-2</v>
      </c>
      <c r="U28">
        <v>10.6</v>
      </c>
      <c r="V28">
        <v>74.900000000000006</v>
      </c>
      <c r="W28">
        <v>16.36</v>
      </c>
      <c r="X28">
        <v>2.57</v>
      </c>
      <c r="Y28">
        <v>4.9000000000000004</v>
      </c>
      <c r="Z28">
        <v>60</v>
      </c>
      <c r="AA28">
        <v>0.04</v>
      </c>
      <c r="AB28">
        <v>16.600000000000001</v>
      </c>
      <c r="AC28">
        <v>1.1200000000000001</v>
      </c>
      <c r="AD28">
        <v>236</v>
      </c>
      <c r="AE28">
        <v>1.21</v>
      </c>
      <c r="AF28">
        <v>3.0000000000000001E-3</v>
      </c>
      <c r="AG28">
        <v>76.8</v>
      </c>
      <c r="AH28">
        <v>3.7999999999999999E-2</v>
      </c>
      <c r="AI28">
        <v>8.8699999999999992</v>
      </c>
      <c r="AJ28">
        <v>0.02</v>
      </c>
      <c r="AK28">
        <v>0.17</v>
      </c>
      <c r="AM28">
        <v>0.4</v>
      </c>
      <c r="AN28">
        <v>3.8</v>
      </c>
      <c r="AO28">
        <v>0.02</v>
      </c>
      <c r="AP28">
        <v>2.8</v>
      </c>
      <c r="AQ28">
        <v>380</v>
      </c>
      <c r="AR28">
        <v>0.04</v>
      </c>
      <c r="AS28">
        <v>0.5</v>
      </c>
      <c r="AT28">
        <v>24</v>
      </c>
      <c r="AU28">
        <v>0.1</v>
      </c>
      <c r="AV28">
        <v>60.6</v>
      </c>
      <c r="AW28">
        <v>15</v>
      </c>
    </row>
    <row r="29" spans="1:49" hidden="1" x14ac:dyDescent="0.3">
      <c r="A29" t="s">
        <v>154</v>
      </c>
      <c r="B29" t="s">
        <v>155</v>
      </c>
      <c r="C29" s="1" t="str">
        <f t="shared" si="0"/>
        <v>13:0041</v>
      </c>
      <c r="D29" s="1" t="str">
        <f t="shared" si="1"/>
        <v>13:0013</v>
      </c>
      <c r="E29" t="s">
        <v>156</v>
      </c>
      <c r="F29" t="s">
        <v>157</v>
      </c>
      <c r="H29">
        <v>47.744421899999999</v>
      </c>
      <c r="I29">
        <v>-67.206558900000005</v>
      </c>
      <c r="J29" s="1" t="str">
        <f t="shared" si="2"/>
        <v>Basal till</v>
      </c>
      <c r="K29" s="1" t="str">
        <f t="shared" si="3"/>
        <v>&lt;63 micron</v>
      </c>
      <c r="L29">
        <v>17</v>
      </c>
      <c r="M29">
        <v>2.72</v>
      </c>
      <c r="N29">
        <v>5.4</v>
      </c>
      <c r="O29">
        <v>0.9</v>
      </c>
      <c r="P29">
        <v>2</v>
      </c>
      <c r="Q29">
        <v>47.4</v>
      </c>
      <c r="R29">
        <v>0.15</v>
      </c>
      <c r="S29">
        <v>0.02</v>
      </c>
      <c r="T29">
        <v>7.0000000000000007E-2</v>
      </c>
      <c r="U29">
        <v>18.399999999999999</v>
      </c>
      <c r="V29">
        <v>72.8</v>
      </c>
      <c r="W29">
        <v>30.38</v>
      </c>
      <c r="X29">
        <v>3.1</v>
      </c>
      <c r="Y29">
        <v>5.5</v>
      </c>
      <c r="Z29">
        <v>47</v>
      </c>
      <c r="AA29">
        <v>0.05</v>
      </c>
      <c r="AB29">
        <v>18.100000000000001</v>
      </c>
      <c r="AC29">
        <v>1.32</v>
      </c>
      <c r="AD29">
        <v>326</v>
      </c>
      <c r="AE29">
        <v>0.9</v>
      </c>
      <c r="AF29">
        <v>3.0000000000000001E-3</v>
      </c>
      <c r="AG29">
        <v>107.6</v>
      </c>
      <c r="AH29">
        <v>3.5000000000000003E-2</v>
      </c>
      <c r="AI29">
        <v>15.05</v>
      </c>
      <c r="AJ29">
        <v>5.0000000000000001E-3</v>
      </c>
      <c r="AK29">
        <v>0.38</v>
      </c>
      <c r="AM29">
        <v>0.4</v>
      </c>
      <c r="AN29">
        <v>3.5</v>
      </c>
      <c r="AO29">
        <v>0.01</v>
      </c>
      <c r="AP29">
        <v>5.0999999999999996</v>
      </c>
      <c r="AQ29">
        <v>270</v>
      </c>
      <c r="AR29">
        <v>0.05</v>
      </c>
      <c r="AS29">
        <v>0.6</v>
      </c>
      <c r="AT29">
        <v>29</v>
      </c>
      <c r="AU29">
        <v>0.1</v>
      </c>
      <c r="AV29">
        <v>70.900000000000006</v>
      </c>
      <c r="AW29">
        <v>15</v>
      </c>
    </row>
    <row r="30" spans="1:49" hidden="1" x14ac:dyDescent="0.3">
      <c r="A30" t="s">
        <v>158</v>
      </c>
      <c r="B30" t="s">
        <v>159</v>
      </c>
      <c r="C30" s="1" t="str">
        <f t="shared" si="0"/>
        <v>13:0041</v>
      </c>
      <c r="D30" s="1" t="str">
        <f t="shared" si="1"/>
        <v>13:0013</v>
      </c>
      <c r="E30" t="s">
        <v>160</v>
      </c>
      <c r="F30" t="s">
        <v>161</v>
      </c>
      <c r="H30">
        <v>47.725384300000002</v>
      </c>
      <c r="I30">
        <v>-67.196944299999998</v>
      </c>
      <c r="J30" s="1" t="str">
        <f t="shared" si="2"/>
        <v>Basal till</v>
      </c>
      <c r="K30" s="1" t="str">
        <f t="shared" si="3"/>
        <v>&lt;63 micron</v>
      </c>
      <c r="L30">
        <v>25</v>
      </c>
      <c r="M30">
        <v>4.13</v>
      </c>
      <c r="N30">
        <v>5.3</v>
      </c>
      <c r="O30">
        <v>0.5</v>
      </c>
      <c r="P30">
        <v>1</v>
      </c>
      <c r="Q30">
        <v>53.1</v>
      </c>
      <c r="R30">
        <v>0.12</v>
      </c>
      <c r="S30">
        <v>0.05</v>
      </c>
      <c r="T30">
        <v>0.08</v>
      </c>
      <c r="U30">
        <v>14.9</v>
      </c>
      <c r="V30">
        <v>115.8</v>
      </c>
      <c r="W30">
        <v>20.38</v>
      </c>
      <c r="X30">
        <v>3.45</v>
      </c>
      <c r="Y30">
        <v>6.5</v>
      </c>
      <c r="Z30">
        <v>91</v>
      </c>
      <c r="AA30">
        <v>0.04</v>
      </c>
      <c r="AB30">
        <v>11.1</v>
      </c>
      <c r="AC30">
        <v>1.1499999999999999</v>
      </c>
      <c r="AD30">
        <v>364</v>
      </c>
      <c r="AE30">
        <v>0.52</v>
      </c>
      <c r="AF30">
        <v>3.0000000000000001E-3</v>
      </c>
      <c r="AG30">
        <v>96.2</v>
      </c>
      <c r="AH30">
        <v>6.8000000000000005E-2</v>
      </c>
      <c r="AI30">
        <v>13.42</v>
      </c>
      <c r="AJ30">
        <v>0.01</v>
      </c>
      <c r="AK30">
        <v>0.22</v>
      </c>
      <c r="AM30">
        <v>0.7</v>
      </c>
      <c r="AN30">
        <v>7.1</v>
      </c>
      <c r="AO30">
        <v>0.03</v>
      </c>
      <c r="AP30">
        <v>5.3</v>
      </c>
      <c r="AQ30">
        <v>810</v>
      </c>
      <c r="AR30">
        <v>7.0000000000000007E-2</v>
      </c>
      <c r="AS30">
        <v>0.8</v>
      </c>
      <c r="AT30">
        <v>42</v>
      </c>
      <c r="AU30">
        <v>0.1</v>
      </c>
      <c r="AV30">
        <v>55.5</v>
      </c>
      <c r="AW30">
        <v>15</v>
      </c>
    </row>
    <row r="31" spans="1:49" hidden="1" x14ac:dyDescent="0.3">
      <c r="A31" t="s">
        <v>162</v>
      </c>
      <c r="B31" t="s">
        <v>163</v>
      </c>
      <c r="C31" s="1" t="str">
        <f t="shared" si="0"/>
        <v>13:0041</v>
      </c>
      <c r="D31" s="1" t="str">
        <f t="shared" si="1"/>
        <v>13:0013</v>
      </c>
      <c r="E31" t="s">
        <v>164</v>
      </c>
      <c r="F31" t="s">
        <v>165</v>
      </c>
      <c r="H31">
        <v>47.710779100000003</v>
      </c>
      <c r="I31">
        <v>-67.204887499999998</v>
      </c>
      <c r="J31" s="1" t="str">
        <f t="shared" si="2"/>
        <v>Basal till</v>
      </c>
      <c r="K31" s="1" t="str">
        <f t="shared" si="3"/>
        <v>&lt;63 micron</v>
      </c>
      <c r="L31">
        <v>25</v>
      </c>
      <c r="M31">
        <v>5</v>
      </c>
      <c r="N31">
        <v>5</v>
      </c>
      <c r="O31">
        <v>0.7</v>
      </c>
      <c r="P31">
        <v>1</v>
      </c>
      <c r="Q31">
        <v>60.2</v>
      </c>
      <c r="R31">
        <v>0.12</v>
      </c>
      <c r="S31">
        <v>0.02</v>
      </c>
      <c r="T31">
        <v>7.0000000000000007E-2</v>
      </c>
      <c r="U31">
        <v>12.9</v>
      </c>
      <c r="V31">
        <v>137.6</v>
      </c>
      <c r="W31">
        <v>19.649999999999999</v>
      </c>
      <c r="X31">
        <v>3.97</v>
      </c>
      <c r="Y31">
        <v>6.2</v>
      </c>
      <c r="Z31">
        <v>89</v>
      </c>
      <c r="AA31">
        <v>0.04</v>
      </c>
      <c r="AB31">
        <v>12.9</v>
      </c>
      <c r="AC31">
        <v>1.07</v>
      </c>
      <c r="AD31">
        <v>397</v>
      </c>
      <c r="AE31">
        <v>0.45</v>
      </c>
      <c r="AF31">
        <v>2E-3</v>
      </c>
      <c r="AG31">
        <v>91.6</v>
      </c>
      <c r="AH31">
        <v>0.10199999999999999</v>
      </c>
      <c r="AI31">
        <v>10.98</v>
      </c>
      <c r="AJ31">
        <v>0.04</v>
      </c>
      <c r="AK31">
        <v>0.2</v>
      </c>
      <c r="AM31">
        <v>0.9</v>
      </c>
      <c r="AN31">
        <v>3.1</v>
      </c>
      <c r="AO31">
        <v>0.03</v>
      </c>
      <c r="AP31">
        <v>5.0999999999999996</v>
      </c>
      <c r="AQ31">
        <v>410</v>
      </c>
      <c r="AR31">
        <v>7.0000000000000007E-2</v>
      </c>
      <c r="AS31">
        <v>0.7</v>
      </c>
      <c r="AT31">
        <v>41</v>
      </c>
      <c r="AU31">
        <v>0.1</v>
      </c>
      <c r="AV31">
        <v>67.8</v>
      </c>
      <c r="AW31">
        <v>15</v>
      </c>
    </row>
    <row r="32" spans="1:49" hidden="1" x14ac:dyDescent="0.3">
      <c r="A32" t="s">
        <v>166</v>
      </c>
      <c r="B32" t="s">
        <v>167</v>
      </c>
      <c r="C32" s="1" t="str">
        <f t="shared" si="0"/>
        <v>13:0041</v>
      </c>
      <c r="D32" s="1" t="str">
        <f t="shared" si="1"/>
        <v>13:0013</v>
      </c>
      <c r="E32" t="s">
        <v>168</v>
      </c>
      <c r="F32" t="s">
        <v>169</v>
      </c>
      <c r="H32">
        <v>47.736873500000002</v>
      </c>
      <c r="I32">
        <v>-67.002390199999994</v>
      </c>
      <c r="J32" s="1" t="str">
        <f t="shared" si="2"/>
        <v>Basal till</v>
      </c>
      <c r="K32" s="1" t="str">
        <f t="shared" si="3"/>
        <v>&lt;63 micron</v>
      </c>
      <c r="L32">
        <v>151</v>
      </c>
      <c r="M32">
        <v>7.05</v>
      </c>
      <c r="N32">
        <v>5.2</v>
      </c>
      <c r="O32">
        <v>0.3</v>
      </c>
      <c r="P32">
        <v>4</v>
      </c>
      <c r="Q32">
        <v>103.2</v>
      </c>
      <c r="R32">
        <v>0.18</v>
      </c>
      <c r="S32">
        <v>0.06</v>
      </c>
      <c r="T32">
        <v>0.88</v>
      </c>
      <c r="U32">
        <v>12.4</v>
      </c>
      <c r="V32">
        <v>165.6</v>
      </c>
      <c r="W32">
        <v>21.44</v>
      </c>
      <c r="X32">
        <v>6.4</v>
      </c>
      <c r="Y32">
        <v>9.3000000000000007</v>
      </c>
      <c r="Z32">
        <v>271</v>
      </c>
      <c r="AA32">
        <v>0.04</v>
      </c>
      <c r="AB32">
        <v>12.9</v>
      </c>
      <c r="AC32">
        <v>0.41</v>
      </c>
      <c r="AD32">
        <v>904</v>
      </c>
      <c r="AE32">
        <v>0.95</v>
      </c>
      <c r="AF32">
        <v>3.0000000000000001E-3</v>
      </c>
      <c r="AG32">
        <v>39.9</v>
      </c>
      <c r="AH32">
        <v>0.29399999999999998</v>
      </c>
      <c r="AI32">
        <v>15.29</v>
      </c>
      <c r="AJ32">
        <v>0.06</v>
      </c>
      <c r="AK32">
        <v>0.27</v>
      </c>
      <c r="AM32">
        <v>1.4</v>
      </c>
      <c r="AN32">
        <v>8.3000000000000007</v>
      </c>
      <c r="AO32">
        <v>0.04</v>
      </c>
      <c r="AP32">
        <v>5.0999999999999996</v>
      </c>
      <c r="AQ32">
        <v>160</v>
      </c>
      <c r="AR32">
        <v>0.08</v>
      </c>
      <c r="AS32">
        <v>1.1000000000000001</v>
      </c>
      <c r="AT32">
        <v>65</v>
      </c>
      <c r="AU32">
        <v>0.1</v>
      </c>
      <c r="AV32">
        <v>79.900000000000006</v>
      </c>
      <c r="AW32">
        <v>15</v>
      </c>
    </row>
    <row r="33" spans="1:49" hidden="1" x14ac:dyDescent="0.3">
      <c r="A33" t="s">
        <v>170</v>
      </c>
      <c r="B33" t="s">
        <v>171</v>
      </c>
      <c r="C33" s="1" t="str">
        <f t="shared" si="0"/>
        <v>13:0041</v>
      </c>
      <c r="D33" s="1" t="str">
        <f t="shared" si="1"/>
        <v>13:0013</v>
      </c>
      <c r="E33" t="s">
        <v>172</v>
      </c>
      <c r="F33" t="s">
        <v>173</v>
      </c>
      <c r="H33">
        <v>47.662844499999999</v>
      </c>
      <c r="I33">
        <v>-67.011131199999994</v>
      </c>
      <c r="J33" s="1" t="str">
        <f t="shared" si="2"/>
        <v>Basal till</v>
      </c>
      <c r="K33" s="1" t="str">
        <f t="shared" si="3"/>
        <v>&lt;63 micron</v>
      </c>
      <c r="L33">
        <v>34</v>
      </c>
      <c r="M33">
        <v>3.11</v>
      </c>
      <c r="N33">
        <v>7.4</v>
      </c>
      <c r="O33">
        <v>0.9</v>
      </c>
      <c r="P33">
        <v>3</v>
      </c>
      <c r="Q33">
        <v>50.5</v>
      </c>
      <c r="R33">
        <v>0.19</v>
      </c>
      <c r="S33">
        <v>0.02</v>
      </c>
      <c r="T33">
        <v>0.05</v>
      </c>
      <c r="U33">
        <v>20.100000000000001</v>
      </c>
      <c r="V33">
        <v>77.2</v>
      </c>
      <c r="W33">
        <v>30.34</v>
      </c>
      <c r="X33">
        <v>4.4400000000000004</v>
      </c>
      <c r="Y33">
        <v>6.9</v>
      </c>
      <c r="Z33">
        <v>67</v>
      </c>
      <c r="AA33">
        <v>7.0000000000000007E-2</v>
      </c>
      <c r="AB33">
        <v>12.7</v>
      </c>
      <c r="AC33">
        <v>1.97</v>
      </c>
      <c r="AD33">
        <v>444</v>
      </c>
      <c r="AE33">
        <v>0.3</v>
      </c>
      <c r="AF33">
        <v>3.0000000000000001E-3</v>
      </c>
      <c r="AG33">
        <v>118.1</v>
      </c>
      <c r="AH33">
        <v>4.4999999999999998E-2</v>
      </c>
      <c r="AI33">
        <v>16.97</v>
      </c>
      <c r="AJ33">
        <v>5.0000000000000001E-3</v>
      </c>
      <c r="AK33">
        <v>0.32</v>
      </c>
      <c r="AM33">
        <v>0.4</v>
      </c>
      <c r="AN33">
        <v>4.5999999999999996</v>
      </c>
      <c r="AO33">
        <v>0.04</v>
      </c>
      <c r="AP33">
        <v>4.4000000000000004</v>
      </c>
      <c r="AQ33">
        <v>50</v>
      </c>
      <c r="AR33">
        <v>0.06</v>
      </c>
      <c r="AS33">
        <v>0.3</v>
      </c>
      <c r="AT33">
        <v>40</v>
      </c>
      <c r="AU33">
        <v>0.1</v>
      </c>
      <c r="AV33">
        <v>73.400000000000006</v>
      </c>
      <c r="AW33">
        <v>15</v>
      </c>
    </row>
    <row r="34" spans="1:49" hidden="1" x14ac:dyDescent="0.3">
      <c r="A34" t="s">
        <v>174</v>
      </c>
      <c r="B34" t="s">
        <v>175</v>
      </c>
      <c r="C34" s="1" t="str">
        <f t="shared" si="0"/>
        <v>13:0041</v>
      </c>
      <c r="D34" s="1" t="str">
        <f t="shared" si="1"/>
        <v>13:0013</v>
      </c>
      <c r="E34" t="s">
        <v>172</v>
      </c>
      <c r="F34" t="s">
        <v>176</v>
      </c>
      <c r="H34">
        <v>47.662844499999999</v>
      </c>
      <c r="I34">
        <v>-67.011131199999994</v>
      </c>
      <c r="J34" s="1" t="str">
        <f t="shared" si="2"/>
        <v>Basal till</v>
      </c>
      <c r="K34" s="1" t="str">
        <f t="shared" si="3"/>
        <v>&lt;63 micron</v>
      </c>
      <c r="L34">
        <v>32</v>
      </c>
      <c r="M34">
        <v>3.34</v>
      </c>
      <c r="N34">
        <v>7.8</v>
      </c>
      <c r="O34">
        <v>1</v>
      </c>
      <c r="P34">
        <v>4</v>
      </c>
      <c r="Q34">
        <v>55.7</v>
      </c>
      <c r="R34">
        <v>0.16</v>
      </c>
      <c r="S34">
        <v>0.02</v>
      </c>
      <c r="T34">
        <v>0.04</v>
      </c>
      <c r="U34">
        <v>21.6</v>
      </c>
      <c r="V34">
        <v>80.8</v>
      </c>
      <c r="W34">
        <v>31.61</v>
      </c>
      <c r="X34">
        <v>4.67</v>
      </c>
      <c r="Y34">
        <v>7.7</v>
      </c>
      <c r="Z34">
        <v>67</v>
      </c>
      <c r="AA34">
        <v>0.11</v>
      </c>
      <c r="AB34">
        <v>13.3</v>
      </c>
      <c r="AC34">
        <v>2.0499999999999998</v>
      </c>
      <c r="AD34">
        <v>507</v>
      </c>
      <c r="AE34">
        <v>0.38</v>
      </c>
      <c r="AF34">
        <v>3.0000000000000001E-3</v>
      </c>
      <c r="AG34">
        <v>124.3</v>
      </c>
      <c r="AH34">
        <v>4.8000000000000001E-2</v>
      </c>
      <c r="AI34">
        <v>18.489999999999998</v>
      </c>
      <c r="AJ34">
        <v>5.0000000000000001E-3</v>
      </c>
      <c r="AK34">
        <v>0.3</v>
      </c>
      <c r="AM34">
        <v>0.5</v>
      </c>
      <c r="AN34">
        <v>5</v>
      </c>
      <c r="AO34">
        <v>0.01</v>
      </c>
      <c r="AP34">
        <v>5</v>
      </c>
      <c r="AQ34">
        <v>50</v>
      </c>
      <c r="AR34">
        <v>0.08</v>
      </c>
      <c r="AS34">
        <v>0.3</v>
      </c>
      <c r="AT34">
        <v>43</v>
      </c>
      <c r="AU34">
        <v>0.1</v>
      </c>
      <c r="AV34">
        <v>76.599999999999994</v>
      </c>
      <c r="AW34">
        <v>15</v>
      </c>
    </row>
    <row r="35" spans="1:49" hidden="1" x14ac:dyDescent="0.3">
      <c r="A35" t="s">
        <v>177</v>
      </c>
      <c r="B35" t="s">
        <v>178</v>
      </c>
      <c r="C35" s="1" t="str">
        <f t="shared" si="0"/>
        <v>13:0041</v>
      </c>
      <c r="D35" s="1" t="str">
        <f t="shared" si="1"/>
        <v>13:0013</v>
      </c>
      <c r="E35" t="s">
        <v>179</v>
      </c>
      <c r="F35" t="s">
        <v>180</v>
      </c>
      <c r="H35">
        <v>47.650108600000003</v>
      </c>
      <c r="I35">
        <v>-67.000069499999995</v>
      </c>
      <c r="J35" s="1" t="str">
        <f t="shared" si="2"/>
        <v>Basal till</v>
      </c>
      <c r="K35" s="1" t="str">
        <f t="shared" si="3"/>
        <v>&lt;63 micron</v>
      </c>
      <c r="L35">
        <v>289</v>
      </c>
      <c r="M35">
        <v>2.5099999999999998</v>
      </c>
      <c r="N35">
        <v>11.7</v>
      </c>
      <c r="O35">
        <v>0.1</v>
      </c>
      <c r="P35">
        <v>1</v>
      </c>
      <c r="Q35">
        <v>48.3</v>
      </c>
      <c r="R35">
        <v>0.14000000000000001</v>
      </c>
      <c r="S35">
        <v>7.0000000000000007E-2</v>
      </c>
      <c r="T35">
        <v>0.06</v>
      </c>
      <c r="U35">
        <v>11.7</v>
      </c>
      <c r="V35">
        <v>44.8</v>
      </c>
      <c r="W35">
        <v>19.18</v>
      </c>
      <c r="X35">
        <v>3.48</v>
      </c>
      <c r="Y35">
        <v>5.3</v>
      </c>
      <c r="Z35">
        <v>47</v>
      </c>
      <c r="AA35">
        <v>7.0000000000000007E-2</v>
      </c>
      <c r="AB35">
        <v>5.4</v>
      </c>
      <c r="AC35">
        <v>1.1100000000000001</v>
      </c>
      <c r="AD35">
        <v>357</v>
      </c>
      <c r="AE35">
        <v>0.37</v>
      </c>
      <c r="AF35">
        <v>4.0000000000000001E-3</v>
      </c>
      <c r="AG35">
        <v>83.9</v>
      </c>
      <c r="AH35">
        <v>4.4999999999999998E-2</v>
      </c>
      <c r="AI35">
        <v>15.2</v>
      </c>
      <c r="AJ35">
        <v>0.01</v>
      </c>
      <c r="AK35">
        <v>0.52</v>
      </c>
      <c r="AM35">
        <v>0.3</v>
      </c>
      <c r="AN35">
        <v>10.1</v>
      </c>
      <c r="AO35">
        <v>0.03</v>
      </c>
      <c r="AP35">
        <v>2.2999999999999998</v>
      </c>
      <c r="AQ35">
        <v>40</v>
      </c>
      <c r="AR35">
        <v>0.05</v>
      </c>
      <c r="AS35">
        <v>0.2</v>
      </c>
      <c r="AT35">
        <v>25</v>
      </c>
      <c r="AU35">
        <v>0.1</v>
      </c>
      <c r="AV35">
        <v>81.7</v>
      </c>
      <c r="AW35">
        <v>15</v>
      </c>
    </row>
    <row r="36" spans="1:49" hidden="1" x14ac:dyDescent="0.3">
      <c r="A36" t="s">
        <v>181</v>
      </c>
      <c r="B36" t="s">
        <v>182</v>
      </c>
      <c r="C36" s="1" t="str">
        <f t="shared" si="0"/>
        <v>13:0041</v>
      </c>
      <c r="D36" s="1" t="str">
        <f t="shared" si="1"/>
        <v>13:0013</v>
      </c>
      <c r="E36" t="s">
        <v>183</v>
      </c>
      <c r="F36" t="s">
        <v>184</v>
      </c>
      <c r="H36">
        <v>47.694040700000002</v>
      </c>
      <c r="I36">
        <v>-67.211672899999996</v>
      </c>
      <c r="J36" s="1" t="str">
        <f t="shared" si="2"/>
        <v>Basal till</v>
      </c>
      <c r="K36" s="1" t="str">
        <f t="shared" si="3"/>
        <v>&lt;63 micron</v>
      </c>
      <c r="L36">
        <v>73</v>
      </c>
      <c r="M36">
        <v>5.46</v>
      </c>
      <c r="N36">
        <v>8</v>
      </c>
      <c r="O36">
        <v>0.6</v>
      </c>
      <c r="P36">
        <v>1</v>
      </c>
      <c r="Q36">
        <v>46.9</v>
      </c>
      <c r="R36">
        <v>0.15</v>
      </c>
      <c r="S36">
        <v>0.06</v>
      </c>
      <c r="T36">
        <v>0.12</v>
      </c>
      <c r="U36">
        <v>16.7</v>
      </c>
      <c r="V36">
        <v>126.1</v>
      </c>
      <c r="W36">
        <v>25.49</v>
      </c>
      <c r="X36">
        <v>4.7699999999999996</v>
      </c>
      <c r="Y36">
        <v>6.9</v>
      </c>
      <c r="Z36">
        <v>176</v>
      </c>
      <c r="AA36">
        <v>0.06</v>
      </c>
      <c r="AB36">
        <v>23.4</v>
      </c>
      <c r="AC36">
        <v>1.08</v>
      </c>
      <c r="AD36">
        <v>505</v>
      </c>
      <c r="AE36">
        <v>1</v>
      </c>
      <c r="AF36">
        <v>3.0000000000000001E-3</v>
      </c>
      <c r="AG36">
        <v>88</v>
      </c>
      <c r="AH36">
        <v>0.159</v>
      </c>
      <c r="AI36">
        <v>16.77</v>
      </c>
      <c r="AJ36">
        <v>0.03</v>
      </c>
      <c r="AK36">
        <v>0.22</v>
      </c>
      <c r="AM36">
        <v>1.3</v>
      </c>
      <c r="AN36">
        <v>5.5</v>
      </c>
      <c r="AO36">
        <v>0.02</v>
      </c>
      <c r="AP36">
        <v>2.9</v>
      </c>
      <c r="AQ36">
        <v>540</v>
      </c>
      <c r="AR36">
        <v>7.0000000000000007E-2</v>
      </c>
      <c r="AS36">
        <v>1.1000000000000001</v>
      </c>
      <c r="AT36">
        <v>40</v>
      </c>
      <c r="AU36">
        <v>0.1</v>
      </c>
      <c r="AV36">
        <v>72</v>
      </c>
      <c r="AW36">
        <v>15</v>
      </c>
    </row>
    <row r="37" spans="1:49" hidden="1" x14ac:dyDescent="0.3">
      <c r="A37" t="s">
        <v>185</v>
      </c>
      <c r="B37" t="s">
        <v>186</v>
      </c>
      <c r="C37" s="1" t="str">
        <f t="shared" si="0"/>
        <v>13:0041</v>
      </c>
      <c r="D37" s="1" t="str">
        <f t="shared" si="1"/>
        <v>13:0013</v>
      </c>
      <c r="E37" t="s">
        <v>187</v>
      </c>
      <c r="F37" t="s">
        <v>188</v>
      </c>
      <c r="H37">
        <v>47.6685284</v>
      </c>
      <c r="I37">
        <v>-67.210346799999996</v>
      </c>
      <c r="J37" s="1" t="str">
        <f t="shared" si="2"/>
        <v>Basal till</v>
      </c>
      <c r="K37" s="1" t="str">
        <f t="shared" si="3"/>
        <v>&lt;63 micron</v>
      </c>
      <c r="L37">
        <v>16</v>
      </c>
      <c r="M37">
        <v>2.94</v>
      </c>
      <c r="N37">
        <v>4.9000000000000004</v>
      </c>
      <c r="O37">
        <v>0.6</v>
      </c>
      <c r="P37">
        <v>1</v>
      </c>
      <c r="Q37">
        <v>52.2</v>
      </c>
      <c r="R37">
        <v>0.13</v>
      </c>
      <c r="S37">
        <v>0.03</v>
      </c>
      <c r="T37">
        <v>0.05</v>
      </c>
      <c r="U37">
        <v>17</v>
      </c>
      <c r="V37">
        <v>86.2</v>
      </c>
      <c r="W37">
        <v>24.73</v>
      </c>
      <c r="X37">
        <v>3.13</v>
      </c>
      <c r="Y37">
        <v>6.6</v>
      </c>
      <c r="Z37">
        <v>58</v>
      </c>
      <c r="AA37">
        <v>0.05</v>
      </c>
      <c r="AB37">
        <v>16.600000000000001</v>
      </c>
      <c r="AC37">
        <v>1.4</v>
      </c>
      <c r="AD37">
        <v>438</v>
      </c>
      <c r="AE37">
        <v>0.46</v>
      </c>
      <c r="AF37">
        <v>3.0000000000000001E-3</v>
      </c>
      <c r="AG37">
        <v>100.6</v>
      </c>
      <c r="AH37">
        <v>4.2999999999999997E-2</v>
      </c>
      <c r="AI37">
        <v>14.64</v>
      </c>
      <c r="AJ37">
        <v>5.0000000000000001E-3</v>
      </c>
      <c r="AK37">
        <v>0.22</v>
      </c>
      <c r="AM37">
        <v>0.4</v>
      </c>
      <c r="AN37">
        <v>5.2</v>
      </c>
      <c r="AO37">
        <v>0.05</v>
      </c>
      <c r="AP37">
        <v>5.9</v>
      </c>
      <c r="AQ37">
        <v>940</v>
      </c>
      <c r="AR37">
        <v>0.06</v>
      </c>
      <c r="AS37">
        <v>0.8</v>
      </c>
      <c r="AT37">
        <v>37</v>
      </c>
      <c r="AU37">
        <v>0.1</v>
      </c>
      <c r="AV37">
        <v>65.2</v>
      </c>
      <c r="AW37">
        <v>15</v>
      </c>
    </row>
    <row r="38" spans="1:49" hidden="1" x14ac:dyDescent="0.3">
      <c r="A38" t="s">
        <v>189</v>
      </c>
      <c r="B38" t="s">
        <v>190</v>
      </c>
      <c r="C38" s="1" t="str">
        <f t="shared" si="0"/>
        <v>13:0041</v>
      </c>
      <c r="D38" s="1" t="str">
        <f t="shared" si="1"/>
        <v>13:0013</v>
      </c>
      <c r="E38" t="s">
        <v>191</v>
      </c>
      <c r="F38" t="s">
        <v>192</v>
      </c>
      <c r="H38">
        <v>47.675702200000003</v>
      </c>
      <c r="I38">
        <v>-67.234882200000001</v>
      </c>
      <c r="J38" s="1" t="str">
        <f t="shared" si="2"/>
        <v>Basal till</v>
      </c>
      <c r="K38" s="1" t="str">
        <f t="shared" si="3"/>
        <v>&lt;63 micron</v>
      </c>
      <c r="L38">
        <v>18</v>
      </c>
      <c r="M38">
        <v>3.15</v>
      </c>
      <c r="N38">
        <v>5.8</v>
      </c>
      <c r="O38">
        <v>0.4</v>
      </c>
      <c r="P38">
        <v>1</v>
      </c>
      <c r="Q38">
        <v>53.7</v>
      </c>
      <c r="R38">
        <v>0.17</v>
      </c>
      <c r="S38">
        <v>0.02</v>
      </c>
      <c r="T38">
        <v>7.0000000000000007E-2</v>
      </c>
      <c r="U38">
        <v>21.1</v>
      </c>
      <c r="V38">
        <v>83.3</v>
      </c>
      <c r="W38">
        <v>35.01</v>
      </c>
      <c r="X38">
        <v>3.24</v>
      </c>
      <c r="Y38">
        <v>6.4</v>
      </c>
      <c r="Z38">
        <v>75</v>
      </c>
      <c r="AA38">
        <v>0.06</v>
      </c>
      <c r="AB38">
        <v>21.2</v>
      </c>
      <c r="AC38">
        <v>1.34</v>
      </c>
      <c r="AD38">
        <v>443</v>
      </c>
      <c r="AE38">
        <v>0.45</v>
      </c>
      <c r="AF38">
        <v>3.0000000000000001E-3</v>
      </c>
      <c r="AG38">
        <v>117</v>
      </c>
      <c r="AH38">
        <v>4.1000000000000002E-2</v>
      </c>
      <c r="AI38">
        <v>18.5</v>
      </c>
      <c r="AJ38">
        <v>5.0000000000000001E-3</v>
      </c>
      <c r="AK38">
        <v>0.37</v>
      </c>
      <c r="AM38">
        <v>0.5</v>
      </c>
      <c r="AN38">
        <v>4.4000000000000004</v>
      </c>
      <c r="AO38">
        <v>0.03</v>
      </c>
      <c r="AP38">
        <v>5.7</v>
      </c>
      <c r="AQ38">
        <v>440</v>
      </c>
      <c r="AR38">
        <v>0.08</v>
      </c>
      <c r="AS38">
        <v>0.7</v>
      </c>
      <c r="AT38">
        <v>36</v>
      </c>
      <c r="AU38">
        <v>0.1</v>
      </c>
      <c r="AV38">
        <v>69.5</v>
      </c>
      <c r="AW38">
        <v>15</v>
      </c>
    </row>
    <row r="39" spans="1:49" hidden="1" x14ac:dyDescent="0.3">
      <c r="A39" t="s">
        <v>193</v>
      </c>
      <c r="B39" t="s">
        <v>194</v>
      </c>
      <c r="C39" s="1" t="str">
        <f t="shared" si="0"/>
        <v>13:0041</v>
      </c>
      <c r="D39" s="1" t="str">
        <f t="shared" si="1"/>
        <v>13:0013</v>
      </c>
      <c r="E39" t="s">
        <v>195</v>
      </c>
      <c r="F39" t="s">
        <v>196</v>
      </c>
      <c r="H39">
        <v>47.681003500000003</v>
      </c>
      <c r="I39">
        <v>-67.258527099999995</v>
      </c>
      <c r="J39" s="1" t="str">
        <f t="shared" si="2"/>
        <v>Basal till</v>
      </c>
      <c r="K39" s="1" t="str">
        <f t="shared" si="3"/>
        <v>&lt;63 micron</v>
      </c>
      <c r="L39">
        <v>10</v>
      </c>
      <c r="M39">
        <v>2.31</v>
      </c>
      <c r="N39">
        <v>3</v>
      </c>
      <c r="O39">
        <v>0.1</v>
      </c>
      <c r="P39">
        <v>0.5</v>
      </c>
      <c r="Q39">
        <v>33.6</v>
      </c>
      <c r="R39">
        <v>0.1</v>
      </c>
      <c r="S39">
        <v>0.02</v>
      </c>
      <c r="T39">
        <v>0.09</v>
      </c>
      <c r="U39">
        <v>12.8</v>
      </c>
      <c r="V39">
        <v>71.3</v>
      </c>
      <c r="W39">
        <v>16.61</v>
      </c>
      <c r="X39">
        <v>2.2400000000000002</v>
      </c>
      <c r="Y39">
        <v>4.5</v>
      </c>
      <c r="Z39">
        <v>75</v>
      </c>
      <c r="AA39">
        <v>0.04</v>
      </c>
      <c r="AB39">
        <v>14.4</v>
      </c>
      <c r="AC39">
        <v>0.97</v>
      </c>
      <c r="AD39">
        <v>275</v>
      </c>
      <c r="AE39">
        <v>0.62</v>
      </c>
      <c r="AF39">
        <v>2E-3</v>
      </c>
      <c r="AG39">
        <v>69.900000000000006</v>
      </c>
      <c r="AH39">
        <v>0.04</v>
      </c>
      <c r="AI39">
        <v>10.83</v>
      </c>
      <c r="AJ39">
        <v>5.0000000000000001E-3</v>
      </c>
      <c r="AK39">
        <v>0.17</v>
      </c>
      <c r="AM39">
        <v>0.3</v>
      </c>
      <c r="AN39">
        <v>2.6</v>
      </c>
      <c r="AO39">
        <v>0.03</v>
      </c>
      <c r="AP39">
        <v>4.5999999999999996</v>
      </c>
      <c r="AQ39">
        <v>460</v>
      </c>
      <c r="AR39">
        <v>0.04</v>
      </c>
      <c r="AS39">
        <v>0.5</v>
      </c>
      <c r="AT39">
        <v>24</v>
      </c>
      <c r="AU39">
        <v>0.1</v>
      </c>
      <c r="AV39">
        <v>44.1</v>
      </c>
      <c r="AW39">
        <v>15</v>
      </c>
    </row>
    <row r="40" spans="1:49" hidden="1" x14ac:dyDescent="0.3">
      <c r="A40" t="s">
        <v>197</v>
      </c>
      <c r="B40" t="s">
        <v>198</v>
      </c>
      <c r="C40" s="1" t="str">
        <f t="shared" si="0"/>
        <v>13:0041</v>
      </c>
      <c r="D40" s="1" t="str">
        <f t="shared" si="1"/>
        <v>13:0013</v>
      </c>
      <c r="E40" t="s">
        <v>199</v>
      </c>
      <c r="F40" t="s">
        <v>200</v>
      </c>
      <c r="H40">
        <v>47.614847400000002</v>
      </c>
      <c r="I40">
        <v>-67.121023399999999</v>
      </c>
      <c r="J40" s="1" t="str">
        <f t="shared" si="2"/>
        <v>Basal till</v>
      </c>
      <c r="K40" s="1" t="str">
        <f t="shared" si="3"/>
        <v>&lt;63 micron</v>
      </c>
      <c r="L40">
        <v>20</v>
      </c>
      <c r="M40">
        <v>2.62</v>
      </c>
      <c r="N40">
        <v>7.8</v>
      </c>
      <c r="O40">
        <v>0.1</v>
      </c>
      <c r="P40">
        <v>1</v>
      </c>
      <c r="Q40">
        <v>39.299999999999997</v>
      </c>
      <c r="R40">
        <v>0.12</v>
      </c>
      <c r="S40">
        <v>0.04</v>
      </c>
      <c r="T40">
        <v>0.04</v>
      </c>
      <c r="U40">
        <v>14.6</v>
      </c>
      <c r="V40">
        <v>88.5</v>
      </c>
      <c r="W40">
        <v>18.399999999999999</v>
      </c>
      <c r="X40">
        <v>2.91</v>
      </c>
      <c r="Y40">
        <v>5.6</v>
      </c>
      <c r="Z40">
        <v>36</v>
      </c>
      <c r="AA40">
        <v>0.04</v>
      </c>
      <c r="AB40">
        <v>15</v>
      </c>
      <c r="AC40">
        <v>1.34</v>
      </c>
      <c r="AD40">
        <v>378</v>
      </c>
      <c r="AE40">
        <v>0.59</v>
      </c>
      <c r="AF40">
        <v>4.0000000000000001E-3</v>
      </c>
      <c r="AG40">
        <v>98.5</v>
      </c>
      <c r="AH40">
        <v>0.03</v>
      </c>
      <c r="AI40">
        <v>13.25</v>
      </c>
      <c r="AJ40">
        <v>5.0000000000000001E-3</v>
      </c>
      <c r="AK40">
        <v>0.23</v>
      </c>
      <c r="AM40">
        <v>0.4</v>
      </c>
      <c r="AN40">
        <v>5.2</v>
      </c>
      <c r="AO40">
        <v>0.02</v>
      </c>
      <c r="AP40">
        <v>4.7</v>
      </c>
      <c r="AQ40">
        <v>640</v>
      </c>
      <c r="AR40">
        <v>0.04</v>
      </c>
      <c r="AS40">
        <v>0.7</v>
      </c>
      <c r="AT40">
        <v>32</v>
      </c>
      <c r="AU40">
        <v>0.1</v>
      </c>
      <c r="AV40">
        <v>50.4</v>
      </c>
      <c r="AW40">
        <v>15</v>
      </c>
    </row>
    <row r="41" spans="1:49" hidden="1" x14ac:dyDescent="0.3">
      <c r="A41" t="s">
        <v>201</v>
      </c>
      <c r="B41" t="s">
        <v>202</v>
      </c>
      <c r="C41" s="1" t="str">
        <f t="shared" si="0"/>
        <v>13:0041</v>
      </c>
      <c r="D41" s="1" t="str">
        <f t="shared" si="1"/>
        <v>13:0013</v>
      </c>
      <c r="E41" t="s">
        <v>203</v>
      </c>
      <c r="F41" t="s">
        <v>204</v>
      </c>
      <c r="H41">
        <v>47.599375700000003</v>
      </c>
      <c r="I41">
        <v>-67.107116599999998</v>
      </c>
      <c r="J41" s="1" t="str">
        <f t="shared" si="2"/>
        <v>Basal till</v>
      </c>
      <c r="K41" s="1" t="str">
        <f t="shared" si="3"/>
        <v>&lt;63 micron</v>
      </c>
      <c r="L41">
        <v>48</v>
      </c>
      <c r="M41">
        <v>4.5999999999999996</v>
      </c>
      <c r="N41">
        <v>4.8</v>
      </c>
      <c r="O41">
        <v>0.9</v>
      </c>
      <c r="P41">
        <v>1</v>
      </c>
      <c r="Q41">
        <v>54.4</v>
      </c>
      <c r="R41">
        <v>0.12</v>
      </c>
      <c r="S41">
        <v>0.02</v>
      </c>
      <c r="T41">
        <v>0.17</v>
      </c>
      <c r="U41">
        <v>12.9</v>
      </c>
      <c r="V41">
        <v>96.3</v>
      </c>
      <c r="W41">
        <v>32.520000000000003</v>
      </c>
      <c r="X41">
        <v>4.26</v>
      </c>
      <c r="Y41">
        <v>6.8</v>
      </c>
      <c r="Z41">
        <v>131</v>
      </c>
      <c r="AA41">
        <v>0.04</v>
      </c>
      <c r="AB41">
        <v>17.5</v>
      </c>
      <c r="AC41">
        <v>0.96</v>
      </c>
      <c r="AD41">
        <v>223</v>
      </c>
      <c r="AE41">
        <v>1.28</v>
      </c>
      <c r="AF41">
        <v>3.0000000000000001E-3</v>
      </c>
      <c r="AG41">
        <v>99.5</v>
      </c>
      <c r="AH41">
        <v>9.2999999999999999E-2</v>
      </c>
      <c r="AI41">
        <v>11.86</v>
      </c>
      <c r="AJ41">
        <v>5.0000000000000001E-3</v>
      </c>
      <c r="AK41">
        <v>0.53</v>
      </c>
      <c r="AM41">
        <v>0.6</v>
      </c>
      <c r="AN41">
        <v>2.6</v>
      </c>
      <c r="AO41">
        <v>0.02</v>
      </c>
      <c r="AP41">
        <v>4.4000000000000004</v>
      </c>
      <c r="AQ41">
        <v>60</v>
      </c>
      <c r="AR41">
        <v>0.09</v>
      </c>
      <c r="AS41">
        <v>0.7</v>
      </c>
      <c r="AT41">
        <v>36</v>
      </c>
      <c r="AU41">
        <v>0.1</v>
      </c>
      <c r="AV41">
        <v>108.2</v>
      </c>
      <c r="AW41">
        <v>15</v>
      </c>
    </row>
    <row r="42" spans="1:49" hidden="1" x14ac:dyDescent="0.3">
      <c r="A42" t="s">
        <v>205</v>
      </c>
      <c r="B42" t="s">
        <v>206</v>
      </c>
      <c r="C42" s="1" t="str">
        <f t="shared" si="0"/>
        <v>13:0041</v>
      </c>
      <c r="D42" s="1" t="str">
        <f t="shared" si="1"/>
        <v>13:0013</v>
      </c>
      <c r="E42" t="s">
        <v>207</v>
      </c>
      <c r="F42" t="s">
        <v>208</v>
      </c>
      <c r="H42">
        <v>47.584885900000003</v>
      </c>
      <c r="I42">
        <v>-67.095004299999999</v>
      </c>
      <c r="J42" s="1" t="str">
        <f t="shared" si="2"/>
        <v>Basal till</v>
      </c>
      <c r="K42" s="1" t="str">
        <f t="shared" si="3"/>
        <v>&lt;63 micron</v>
      </c>
      <c r="L42">
        <v>152</v>
      </c>
      <c r="M42">
        <v>5.66</v>
      </c>
      <c r="N42">
        <v>12.8</v>
      </c>
      <c r="O42">
        <v>0.4</v>
      </c>
      <c r="P42">
        <v>1</v>
      </c>
      <c r="Q42">
        <v>71.5</v>
      </c>
      <c r="R42">
        <v>0.14000000000000001</v>
      </c>
      <c r="S42">
        <v>0.02</v>
      </c>
      <c r="T42">
        <v>0.23</v>
      </c>
      <c r="U42">
        <v>14.9</v>
      </c>
      <c r="V42">
        <v>135.6</v>
      </c>
      <c r="W42">
        <v>28.5</v>
      </c>
      <c r="X42">
        <v>5.19</v>
      </c>
      <c r="Y42">
        <v>7.7</v>
      </c>
      <c r="Z42">
        <v>124</v>
      </c>
      <c r="AA42">
        <v>0.06</v>
      </c>
      <c r="AB42">
        <v>14.9</v>
      </c>
      <c r="AC42">
        <v>0.78</v>
      </c>
      <c r="AD42">
        <v>269</v>
      </c>
      <c r="AE42">
        <v>1.74</v>
      </c>
      <c r="AF42">
        <v>3.0000000000000001E-3</v>
      </c>
      <c r="AG42">
        <v>80.5</v>
      </c>
      <c r="AH42">
        <v>0.23400000000000001</v>
      </c>
      <c r="AI42">
        <v>19.809999999999999</v>
      </c>
      <c r="AJ42">
        <v>5.0000000000000001E-3</v>
      </c>
      <c r="AK42">
        <v>1.1499999999999999</v>
      </c>
      <c r="AM42">
        <v>0.8</v>
      </c>
      <c r="AN42">
        <v>2.9</v>
      </c>
      <c r="AO42">
        <v>0.01</v>
      </c>
      <c r="AP42">
        <v>4.5</v>
      </c>
      <c r="AQ42">
        <v>50</v>
      </c>
      <c r="AR42">
        <v>0.09</v>
      </c>
      <c r="AS42">
        <v>0.7</v>
      </c>
      <c r="AT42">
        <v>46</v>
      </c>
      <c r="AU42">
        <v>0.1</v>
      </c>
      <c r="AV42">
        <v>84.5</v>
      </c>
      <c r="AW42">
        <v>7.5</v>
      </c>
    </row>
    <row r="43" spans="1:49" hidden="1" x14ac:dyDescent="0.3">
      <c r="A43" t="s">
        <v>209</v>
      </c>
      <c r="B43" t="s">
        <v>210</v>
      </c>
      <c r="C43" s="1" t="str">
        <f t="shared" si="0"/>
        <v>13:0041</v>
      </c>
      <c r="D43" s="1" t="str">
        <f t="shared" si="1"/>
        <v>13:0013</v>
      </c>
      <c r="E43" t="s">
        <v>211</v>
      </c>
      <c r="F43" t="s">
        <v>212</v>
      </c>
      <c r="H43">
        <v>47.5760018</v>
      </c>
      <c r="I43">
        <v>-67.082959799999998</v>
      </c>
      <c r="J43" s="1" t="str">
        <f t="shared" si="2"/>
        <v>Basal till</v>
      </c>
      <c r="K43" s="1" t="str">
        <f t="shared" si="3"/>
        <v>&lt;63 micron</v>
      </c>
      <c r="L43">
        <v>36</v>
      </c>
      <c r="M43">
        <v>2.96</v>
      </c>
      <c r="N43">
        <v>4.8</v>
      </c>
      <c r="O43">
        <v>0.8</v>
      </c>
      <c r="P43">
        <v>2</v>
      </c>
      <c r="Q43">
        <v>67.599999999999994</v>
      </c>
      <c r="R43">
        <v>0.17</v>
      </c>
      <c r="S43">
        <v>0.04</v>
      </c>
      <c r="T43">
        <v>0.05</v>
      </c>
      <c r="U43">
        <v>17</v>
      </c>
      <c r="V43">
        <v>73.8</v>
      </c>
      <c r="W43">
        <v>29.23</v>
      </c>
      <c r="X43">
        <v>3.76</v>
      </c>
      <c r="Y43">
        <v>6.7</v>
      </c>
      <c r="Z43">
        <v>67</v>
      </c>
      <c r="AA43">
        <v>0.06</v>
      </c>
      <c r="AB43">
        <v>19.600000000000001</v>
      </c>
      <c r="AC43">
        <v>1.33</v>
      </c>
      <c r="AD43">
        <v>346</v>
      </c>
      <c r="AE43">
        <v>0.37</v>
      </c>
      <c r="AF43">
        <v>2E-3</v>
      </c>
      <c r="AG43">
        <v>97.2</v>
      </c>
      <c r="AH43">
        <v>0.04</v>
      </c>
      <c r="AI43">
        <v>17.72</v>
      </c>
      <c r="AJ43">
        <v>5.0000000000000001E-3</v>
      </c>
      <c r="AK43">
        <v>0.25</v>
      </c>
      <c r="AM43">
        <v>0.5</v>
      </c>
      <c r="AN43">
        <v>8.4</v>
      </c>
      <c r="AO43">
        <v>0.01</v>
      </c>
      <c r="AP43">
        <v>5.5</v>
      </c>
      <c r="AQ43">
        <v>60</v>
      </c>
      <c r="AR43">
        <v>0.08</v>
      </c>
      <c r="AS43">
        <v>0.5</v>
      </c>
      <c r="AT43">
        <v>35</v>
      </c>
      <c r="AU43">
        <v>0.1</v>
      </c>
      <c r="AV43">
        <v>57.6</v>
      </c>
      <c r="AW43">
        <v>15</v>
      </c>
    </row>
    <row r="44" spans="1:49" hidden="1" x14ac:dyDescent="0.3">
      <c r="A44" t="s">
        <v>213</v>
      </c>
      <c r="B44" t="s">
        <v>214</v>
      </c>
      <c r="C44" s="1" t="str">
        <f t="shared" si="0"/>
        <v>13:0041</v>
      </c>
      <c r="D44" s="1" t="str">
        <f t="shared" si="1"/>
        <v>13:0013</v>
      </c>
      <c r="E44" t="s">
        <v>215</v>
      </c>
      <c r="F44" t="s">
        <v>216</v>
      </c>
      <c r="H44">
        <v>47.582984699999997</v>
      </c>
      <c r="I44">
        <v>-67.066359700000007</v>
      </c>
      <c r="J44" s="1" t="str">
        <f t="shared" si="2"/>
        <v>Basal till</v>
      </c>
      <c r="K44" s="1" t="str">
        <f t="shared" si="3"/>
        <v>&lt;63 micron</v>
      </c>
      <c r="L44">
        <v>135</v>
      </c>
      <c r="M44">
        <v>3.75</v>
      </c>
      <c r="N44">
        <v>8.6</v>
      </c>
      <c r="O44">
        <v>0.5</v>
      </c>
      <c r="P44">
        <v>2</v>
      </c>
      <c r="Q44">
        <v>92.4</v>
      </c>
      <c r="R44">
        <v>0.16</v>
      </c>
      <c r="S44">
        <v>0.02</v>
      </c>
      <c r="T44">
        <v>0.13</v>
      </c>
      <c r="U44">
        <v>17.8</v>
      </c>
      <c r="V44">
        <v>86.4</v>
      </c>
      <c r="W44">
        <v>30.58</v>
      </c>
      <c r="X44">
        <v>4.67</v>
      </c>
      <c r="Y44">
        <v>6.8</v>
      </c>
      <c r="Z44">
        <v>83</v>
      </c>
      <c r="AA44">
        <v>0.08</v>
      </c>
      <c r="AB44">
        <v>15.4</v>
      </c>
      <c r="AC44">
        <v>1.5</v>
      </c>
      <c r="AD44">
        <v>322</v>
      </c>
      <c r="AE44">
        <v>0.84</v>
      </c>
      <c r="AF44">
        <v>3.0000000000000001E-3</v>
      </c>
      <c r="AG44">
        <v>129.1</v>
      </c>
      <c r="AH44">
        <v>7.6999999999999999E-2</v>
      </c>
      <c r="AI44">
        <v>13.83</v>
      </c>
      <c r="AJ44">
        <v>0.01</v>
      </c>
      <c r="AK44">
        <v>0.44</v>
      </c>
      <c r="AM44">
        <v>0.4</v>
      </c>
      <c r="AN44">
        <v>3.8</v>
      </c>
      <c r="AO44">
        <v>0.02</v>
      </c>
      <c r="AP44">
        <v>3.7</v>
      </c>
      <c r="AQ44">
        <v>70</v>
      </c>
      <c r="AR44">
        <v>7.0000000000000007E-2</v>
      </c>
      <c r="AS44">
        <v>0.4</v>
      </c>
      <c r="AT44">
        <v>38</v>
      </c>
      <c r="AU44">
        <v>0.1</v>
      </c>
      <c r="AV44">
        <v>112.7</v>
      </c>
      <c r="AW44">
        <v>15</v>
      </c>
    </row>
    <row r="45" spans="1:49" hidden="1" x14ac:dyDescent="0.3">
      <c r="A45" t="s">
        <v>217</v>
      </c>
      <c r="B45" t="s">
        <v>218</v>
      </c>
      <c r="C45" s="1" t="str">
        <f t="shared" si="0"/>
        <v>13:0041</v>
      </c>
      <c r="D45" s="1" t="str">
        <f t="shared" si="1"/>
        <v>13:0013</v>
      </c>
      <c r="E45" t="s">
        <v>215</v>
      </c>
      <c r="F45" t="s">
        <v>219</v>
      </c>
      <c r="H45">
        <v>47.582984699999997</v>
      </c>
      <c r="I45">
        <v>-67.066359700000007</v>
      </c>
      <c r="J45" s="1" t="str">
        <f t="shared" si="2"/>
        <v>Basal till</v>
      </c>
      <c r="K45" s="1" t="str">
        <f t="shared" si="3"/>
        <v>&lt;63 micron</v>
      </c>
      <c r="L45">
        <v>133</v>
      </c>
      <c r="M45">
        <v>3.62</v>
      </c>
      <c r="N45">
        <v>8.4</v>
      </c>
      <c r="O45">
        <v>0.3</v>
      </c>
      <c r="P45">
        <v>1</v>
      </c>
      <c r="Q45">
        <v>89.5</v>
      </c>
      <c r="R45">
        <v>0.14000000000000001</v>
      </c>
      <c r="S45">
        <v>0.02</v>
      </c>
      <c r="T45">
        <v>0.12</v>
      </c>
      <c r="U45">
        <v>16.8</v>
      </c>
      <c r="V45">
        <v>82.8</v>
      </c>
      <c r="W45">
        <v>30.04</v>
      </c>
      <c r="X45">
        <v>4.6399999999999997</v>
      </c>
      <c r="Y45">
        <v>6.1</v>
      </c>
      <c r="Z45">
        <v>71</v>
      </c>
      <c r="AA45">
        <v>0.06</v>
      </c>
      <c r="AB45">
        <v>14.1</v>
      </c>
      <c r="AC45">
        <v>1.45</v>
      </c>
      <c r="AD45">
        <v>312</v>
      </c>
      <c r="AE45">
        <v>0.8</v>
      </c>
      <c r="AF45">
        <v>3.0000000000000001E-3</v>
      </c>
      <c r="AG45">
        <v>125.7</v>
      </c>
      <c r="AH45">
        <v>7.5999999999999998E-2</v>
      </c>
      <c r="AI45">
        <v>12.42</v>
      </c>
      <c r="AJ45">
        <v>0.01</v>
      </c>
      <c r="AK45">
        <v>0.42</v>
      </c>
      <c r="AM45">
        <v>0.4</v>
      </c>
      <c r="AN45">
        <v>3.3</v>
      </c>
      <c r="AO45">
        <v>0.02</v>
      </c>
      <c r="AP45">
        <v>3.2</v>
      </c>
      <c r="AQ45">
        <v>70</v>
      </c>
      <c r="AR45">
        <v>0.06</v>
      </c>
      <c r="AS45">
        <v>0.4</v>
      </c>
      <c r="AT45">
        <v>37</v>
      </c>
      <c r="AU45">
        <v>0.1</v>
      </c>
      <c r="AV45">
        <v>109.2</v>
      </c>
      <c r="AW45">
        <v>15</v>
      </c>
    </row>
    <row r="46" spans="1:49" hidden="1" x14ac:dyDescent="0.3">
      <c r="A46" t="s">
        <v>220</v>
      </c>
      <c r="B46" t="s">
        <v>221</v>
      </c>
      <c r="C46" s="1" t="str">
        <f t="shared" si="0"/>
        <v>13:0041</v>
      </c>
      <c r="D46" s="1" t="str">
        <f t="shared" si="1"/>
        <v>13:0013</v>
      </c>
      <c r="E46" t="s">
        <v>222</v>
      </c>
      <c r="F46" t="s">
        <v>223</v>
      </c>
      <c r="H46">
        <v>47.644534</v>
      </c>
      <c r="I46">
        <v>-67.126616299999995</v>
      </c>
      <c r="J46" s="1" t="str">
        <f t="shared" si="2"/>
        <v>Basal till</v>
      </c>
      <c r="K46" s="1" t="str">
        <f t="shared" si="3"/>
        <v>&lt;63 micron</v>
      </c>
      <c r="L46">
        <v>27</v>
      </c>
      <c r="M46">
        <v>3.36</v>
      </c>
      <c r="N46">
        <v>5</v>
      </c>
      <c r="O46">
        <v>0.4</v>
      </c>
      <c r="P46">
        <v>1</v>
      </c>
      <c r="Q46">
        <v>50.6</v>
      </c>
      <c r="R46">
        <v>0.12</v>
      </c>
      <c r="S46">
        <v>0.02</v>
      </c>
      <c r="T46">
        <v>0.1</v>
      </c>
      <c r="U46">
        <v>13.9</v>
      </c>
      <c r="V46">
        <v>86.9</v>
      </c>
      <c r="W46">
        <v>32.520000000000003</v>
      </c>
      <c r="X46">
        <v>3.25</v>
      </c>
      <c r="Y46">
        <v>5.3</v>
      </c>
      <c r="Z46">
        <v>94</v>
      </c>
      <c r="AA46">
        <v>0.04</v>
      </c>
      <c r="AB46">
        <v>15.1</v>
      </c>
      <c r="AC46">
        <v>1.29</v>
      </c>
      <c r="AD46">
        <v>298</v>
      </c>
      <c r="AE46">
        <v>0.96</v>
      </c>
      <c r="AF46">
        <v>2E-3</v>
      </c>
      <c r="AG46">
        <v>108</v>
      </c>
      <c r="AH46">
        <v>5.0999999999999997E-2</v>
      </c>
      <c r="AI46">
        <v>13.67</v>
      </c>
      <c r="AJ46">
        <v>0.01</v>
      </c>
      <c r="AK46">
        <v>0.31</v>
      </c>
      <c r="AM46">
        <v>0.5</v>
      </c>
      <c r="AN46">
        <v>2.6</v>
      </c>
      <c r="AO46">
        <v>0.01</v>
      </c>
      <c r="AP46">
        <v>4.2</v>
      </c>
      <c r="AQ46">
        <v>180</v>
      </c>
      <c r="AR46">
        <v>7.0000000000000007E-2</v>
      </c>
      <c r="AS46">
        <v>0.8</v>
      </c>
      <c r="AT46">
        <v>28</v>
      </c>
      <c r="AU46">
        <v>0.1</v>
      </c>
      <c r="AV46">
        <v>77.8</v>
      </c>
      <c r="AW46">
        <v>15</v>
      </c>
    </row>
    <row r="47" spans="1:49" hidden="1" x14ac:dyDescent="0.3">
      <c r="A47" t="s">
        <v>224</v>
      </c>
      <c r="B47" t="s">
        <v>225</v>
      </c>
      <c r="C47" s="1" t="str">
        <f t="shared" si="0"/>
        <v>13:0041</v>
      </c>
      <c r="D47" s="1" t="str">
        <f t="shared" si="1"/>
        <v>13:0013</v>
      </c>
      <c r="E47" t="s">
        <v>226</v>
      </c>
      <c r="F47" t="s">
        <v>227</v>
      </c>
      <c r="H47">
        <v>47.6438013</v>
      </c>
      <c r="I47">
        <v>-67.101211000000006</v>
      </c>
      <c r="J47" s="1" t="str">
        <f t="shared" si="2"/>
        <v>Basal till</v>
      </c>
      <c r="K47" s="1" t="str">
        <f t="shared" si="3"/>
        <v>&lt;63 micron</v>
      </c>
      <c r="L47">
        <v>21</v>
      </c>
      <c r="M47">
        <v>3.03</v>
      </c>
      <c r="N47">
        <v>6.4</v>
      </c>
      <c r="O47">
        <v>0.8</v>
      </c>
      <c r="P47">
        <v>1</v>
      </c>
      <c r="Q47">
        <v>67</v>
      </c>
      <c r="R47">
        <v>0.14000000000000001</v>
      </c>
      <c r="S47">
        <v>0.02</v>
      </c>
      <c r="T47">
        <v>0.09</v>
      </c>
      <c r="U47">
        <v>43.4</v>
      </c>
      <c r="V47">
        <v>85.6</v>
      </c>
      <c r="W47">
        <v>53.18</v>
      </c>
      <c r="X47">
        <v>4.08</v>
      </c>
      <c r="Y47">
        <v>6.6</v>
      </c>
      <c r="Z47">
        <v>56</v>
      </c>
      <c r="AA47">
        <v>0.06</v>
      </c>
      <c r="AB47">
        <v>32.9</v>
      </c>
      <c r="AC47">
        <v>1.6</v>
      </c>
      <c r="AD47">
        <v>579</v>
      </c>
      <c r="AE47">
        <v>1.23</v>
      </c>
      <c r="AF47">
        <v>4.0000000000000001E-3</v>
      </c>
      <c r="AG47">
        <v>144.19999999999999</v>
      </c>
      <c r="AH47">
        <v>4.3999999999999997E-2</v>
      </c>
      <c r="AI47">
        <v>19.54</v>
      </c>
      <c r="AJ47">
        <v>5.0000000000000001E-3</v>
      </c>
      <c r="AK47">
        <v>0.59</v>
      </c>
      <c r="AM47">
        <v>0.6</v>
      </c>
      <c r="AN47">
        <v>4.9000000000000004</v>
      </c>
      <c r="AO47">
        <v>0.03</v>
      </c>
      <c r="AP47">
        <v>5.8</v>
      </c>
      <c r="AQ47">
        <v>620</v>
      </c>
      <c r="AR47">
        <v>0.1</v>
      </c>
      <c r="AS47">
        <v>1</v>
      </c>
      <c r="AT47">
        <v>33</v>
      </c>
      <c r="AU47">
        <v>0.1</v>
      </c>
      <c r="AV47">
        <v>73.099999999999994</v>
      </c>
      <c r="AW47">
        <v>15</v>
      </c>
    </row>
    <row r="48" spans="1:49" hidden="1" x14ac:dyDescent="0.3">
      <c r="A48" t="s">
        <v>228</v>
      </c>
      <c r="B48" t="s">
        <v>229</v>
      </c>
      <c r="C48" s="1" t="str">
        <f t="shared" si="0"/>
        <v>13:0041</v>
      </c>
      <c r="D48" s="1" t="str">
        <f t="shared" si="1"/>
        <v>13:0013</v>
      </c>
      <c r="E48" t="s">
        <v>230</v>
      </c>
      <c r="F48" t="s">
        <v>231</v>
      </c>
      <c r="H48">
        <v>47.6575183</v>
      </c>
      <c r="I48">
        <v>-67.126058499999999</v>
      </c>
      <c r="J48" s="1" t="str">
        <f t="shared" si="2"/>
        <v>Basal till</v>
      </c>
      <c r="K48" s="1" t="str">
        <f t="shared" si="3"/>
        <v>&lt;63 micron</v>
      </c>
      <c r="L48">
        <v>18</v>
      </c>
      <c r="M48">
        <v>3.4</v>
      </c>
      <c r="N48">
        <v>6.1</v>
      </c>
      <c r="O48">
        <v>3.5</v>
      </c>
      <c r="P48">
        <v>1</v>
      </c>
      <c r="Q48">
        <v>57.4</v>
      </c>
      <c r="R48">
        <v>0.14000000000000001</v>
      </c>
      <c r="S48">
        <v>0.02</v>
      </c>
      <c r="T48">
        <v>0.06</v>
      </c>
      <c r="U48">
        <v>18</v>
      </c>
      <c r="V48">
        <v>104.6</v>
      </c>
      <c r="W48">
        <v>29.39</v>
      </c>
      <c r="X48">
        <v>3.73</v>
      </c>
      <c r="Y48">
        <v>6.4</v>
      </c>
      <c r="Z48">
        <v>61</v>
      </c>
      <c r="AA48">
        <v>0.05</v>
      </c>
      <c r="AB48">
        <v>14.7</v>
      </c>
      <c r="AC48">
        <v>1.34</v>
      </c>
      <c r="AD48">
        <v>338</v>
      </c>
      <c r="AE48">
        <v>1.01</v>
      </c>
      <c r="AF48">
        <v>2E-3</v>
      </c>
      <c r="AG48">
        <v>122.4</v>
      </c>
      <c r="AH48">
        <v>4.5999999999999999E-2</v>
      </c>
      <c r="AI48">
        <v>17.11</v>
      </c>
      <c r="AJ48">
        <v>0.01</v>
      </c>
      <c r="AK48">
        <v>0.56000000000000005</v>
      </c>
      <c r="AM48">
        <v>0.6</v>
      </c>
      <c r="AN48">
        <v>3</v>
      </c>
      <c r="AO48">
        <v>0.02</v>
      </c>
      <c r="AP48">
        <v>5.3</v>
      </c>
      <c r="AQ48">
        <v>230</v>
      </c>
      <c r="AR48">
        <v>7.0000000000000007E-2</v>
      </c>
      <c r="AS48">
        <v>0.8</v>
      </c>
      <c r="AT48">
        <v>33</v>
      </c>
      <c r="AU48">
        <v>0.1</v>
      </c>
      <c r="AV48">
        <v>67</v>
      </c>
      <c r="AW48">
        <v>15</v>
      </c>
    </row>
    <row r="49" spans="1:49" hidden="1" x14ac:dyDescent="0.3">
      <c r="A49" t="s">
        <v>232</v>
      </c>
      <c r="B49" t="s">
        <v>233</v>
      </c>
      <c r="C49" s="1" t="str">
        <f t="shared" si="0"/>
        <v>13:0041</v>
      </c>
      <c r="D49" s="1" t="str">
        <f t="shared" si="1"/>
        <v>13:0013</v>
      </c>
      <c r="E49" t="s">
        <v>234</v>
      </c>
      <c r="F49" t="s">
        <v>235</v>
      </c>
      <c r="H49">
        <v>47.652119300000003</v>
      </c>
      <c r="I49">
        <v>-67.164444799999998</v>
      </c>
      <c r="J49" s="1" t="str">
        <f t="shared" si="2"/>
        <v>Basal till</v>
      </c>
      <c r="K49" s="1" t="str">
        <f t="shared" si="3"/>
        <v>&lt;63 micron</v>
      </c>
      <c r="L49">
        <v>53</v>
      </c>
      <c r="M49">
        <v>2.52</v>
      </c>
      <c r="N49">
        <v>4.9000000000000004</v>
      </c>
      <c r="O49">
        <v>0.6</v>
      </c>
      <c r="P49">
        <v>1</v>
      </c>
      <c r="Q49">
        <v>34.9</v>
      </c>
      <c r="R49">
        <v>0.13</v>
      </c>
      <c r="S49">
        <v>0.03</v>
      </c>
      <c r="T49">
        <v>0.06</v>
      </c>
      <c r="U49">
        <v>21.6</v>
      </c>
      <c r="V49">
        <v>86</v>
      </c>
      <c r="W49">
        <v>28.52</v>
      </c>
      <c r="X49">
        <v>3.01</v>
      </c>
      <c r="Y49">
        <v>5.8</v>
      </c>
      <c r="Z49">
        <v>24</v>
      </c>
      <c r="AA49">
        <v>0.06</v>
      </c>
      <c r="AB49">
        <v>22.1</v>
      </c>
      <c r="AC49">
        <v>1.32</v>
      </c>
      <c r="AD49">
        <v>718</v>
      </c>
      <c r="AE49">
        <v>0.85</v>
      </c>
      <c r="AF49">
        <v>3.0000000000000001E-3</v>
      </c>
      <c r="AG49">
        <v>108.8</v>
      </c>
      <c r="AH49">
        <v>0.05</v>
      </c>
      <c r="AI49">
        <v>14.6</v>
      </c>
      <c r="AJ49">
        <v>5.0000000000000001E-3</v>
      </c>
      <c r="AK49">
        <v>0.26</v>
      </c>
      <c r="AM49">
        <v>0.4</v>
      </c>
      <c r="AN49">
        <v>3.3</v>
      </c>
      <c r="AO49">
        <v>0.04</v>
      </c>
      <c r="AP49">
        <v>5.9</v>
      </c>
      <c r="AQ49">
        <v>550</v>
      </c>
      <c r="AR49">
        <v>0.05</v>
      </c>
      <c r="AS49">
        <v>0.7</v>
      </c>
      <c r="AT49">
        <v>32</v>
      </c>
      <c r="AU49">
        <v>0.1</v>
      </c>
      <c r="AV49">
        <v>57.6</v>
      </c>
      <c r="AW49">
        <v>15</v>
      </c>
    </row>
    <row r="50" spans="1:49" hidden="1" x14ac:dyDescent="0.3">
      <c r="A50" t="s">
        <v>236</v>
      </c>
      <c r="B50" t="s">
        <v>237</v>
      </c>
      <c r="C50" s="1" t="str">
        <f t="shared" si="0"/>
        <v>13:0041</v>
      </c>
      <c r="D50" s="1" t="str">
        <f t="shared" si="1"/>
        <v>13:0013</v>
      </c>
      <c r="E50" t="s">
        <v>238</v>
      </c>
      <c r="F50" t="s">
        <v>239</v>
      </c>
      <c r="H50">
        <v>47.667389399999998</v>
      </c>
      <c r="I50">
        <v>-67.0933086</v>
      </c>
      <c r="J50" s="1" t="str">
        <f t="shared" si="2"/>
        <v>Basal till</v>
      </c>
      <c r="K50" s="1" t="str">
        <f t="shared" si="3"/>
        <v>&lt;63 micron</v>
      </c>
      <c r="L50">
        <v>15</v>
      </c>
      <c r="M50">
        <v>2.3199999999999998</v>
      </c>
      <c r="N50">
        <v>4.4000000000000004</v>
      </c>
      <c r="O50">
        <v>1.2</v>
      </c>
      <c r="P50">
        <v>1</v>
      </c>
      <c r="Q50">
        <v>51.9</v>
      </c>
      <c r="R50">
        <v>0.12</v>
      </c>
      <c r="S50">
        <v>0.02</v>
      </c>
      <c r="T50">
        <v>0.09</v>
      </c>
      <c r="U50">
        <v>16.600000000000001</v>
      </c>
      <c r="V50">
        <v>62.4</v>
      </c>
      <c r="W50">
        <v>34.65</v>
      </c>
      <c r="X50">
        <v>2.9</v>
      </c>
      <c r="Y50">
        <v>5</v>
      </c>
      <c r="Z50">
        <v>53</v>
      </c>
      <c r="AA50">
        <v>0.04</v>
      </c>
      <c r="AB50">
        <v>20.2</v>
      </c>
      <c r="AC50">
        <v>1.23</v>
      </c>
      <c r="AD50">
        <v>267</v>
      </c>
      <c r="AE50">
        <v>0.78</v>
      </c>
      <c r="AF50">
        <v>2E-3</v>
      </c>
      <c r="AG50">
        <v>100.1</v>
      </c>
      <c r="AH50">
        <v>2.9000000000000001E-2</v>
      </c>
      <c r="AI50">
        <v>15.32</v>
      </c>
      <c r="AJ50">
        <v>0.01</v>
      </c>
      <c r="AK50">
        <v>0.36</v>
      </c>
      <c r="AM50">
        <v>0.3</v>
      </c>
      <c r="AN50">
        <v>3.3</v>
      </c>
      <c r="AO50">
        <v>0.01</v>
      </c>
      <c r="AP50">
        <v>4</v>
      </c>
      <c r="AQ50">
        <v>280</v>
      </c>
      <c r="AR50">
        <v>7.0000000000000007E-2</v>
      </c>
      <c r="AS50">
        <v>0.7</v>
      </c>
      <c r="AT50">
        <v>28</v>
      </c>
      <c r="AU50">
        <v>0.1</v>
      </c>
      <c r="AV50">
        <v>65.2</v>
      </c>
      <c r="AW50">
        <v>15</v>
      </c>
    </row>
    <row r="51" spans="1:49" hidden="1" x14ac:dyDescent="0.3">
      <c r="A51" t="s">
        <v>240</v>
      </c>
      <c r="B51" t="s">
        <v>241</v>
      </c>
      <c r="C51" s="1" t="str">
        <f t="shared" si="0"/>
        <v>13:0041</v>
      </c>
      <c r="D51" s="1" t="str">
        <f t="shared" si="1"/>
        <v>13:0013</v>
      </c>
      <c r="E51" t="s">
        <v>242</v>
      </c>
      <c r="F51" t="s">
        <v>243</v>
      </c>
      <c r="H51">
        <v>47.667613799999998</v>
      </c>
      <c r="I51">
        <v>-67.068536699999996</v>
      </c>
      <c r="J51" s="1" t="str">
        <f t="shared" si="2"/>
        <v>Basal till</v>
      </c>
      <c r="K51" s="1" t="str">
        <f t="shared" si="3"/>
        <v>&lt;63 micron</v>
      </c>
      <c r="L51">
        <v>16</v>
      </c>
      <c r="M51">
        <v>3.21</v>
      </c>
      <c r="N51">
        <v>5.6</v>
      </c>
      <c r="O51">
        <v>0.9</v>
      </c>
      <c r="P51">
        <v>1</v>
      </c>
      <c r="Q51">
        <v>59.1</v>
      </c>
      <c r="R51">
        <v>0.13</v>
      </c>
      <c r="S51">
        <v>0.02</v>
      </c>
      <c r="T51">
        <v>0.09</v>
      </c>
      <c r="U51">
        <v>23.1</v>
      </c>
      <c r="V51">
        <v>69.7</v>
      </c>
      <c r="W51">
        <v>42.73</v>
      </c>
      <c r="X51">
        <v>3.18</v>
      </c>
      <c r="Y51">
        <v>5.4</v>
      </c>
      <c r="Z51">
        <v>97</v>
      </c>
      <c r="AA51">
        <v>0.04</v>
      </c>
      <c r="AB51">
        <v>23.2</v>
      </c>
      <c r="AC51">
        <v>1.22</v>
      </c>
      <c r="AD51">
        <v>288</v>
      </c>
      <c r="AE51">
        <v>0.74</v>
      </c>
      <c r="AF51">
        <v>2E-3</v>
      </c>
      <c r="AG51">
        <v>107.2</v>
      </c>
      <c r="AH51">
        <v>6.3E-2</v>
      </c>
      <c r="AI51">
        <v>16.440000000000001</v>
      </c>
      <c r="AJ51">
        <v>0.01</v>
      </c>
      <c r="AK51">
        <v>0.46</v>
      </c>
      <c r="AM51">
        <v>0.5</v>
      </c>
      <c r="AN51">
        <v>2.6</v>
      </c>
      <c r="AO51">
        <v>0.02</v>
      </c>
      <c r="AP51">
        <v>4.9000000000000004</v>
      </c>
      <c r="AQ51">
        <v>80</v>
      </c>
      <c r="AR51">
        <v>0.08</v>
      </c>
      <c r="AS51">
        <v>0.7</v>
      </c>
      <c r="AT51">
        <v>29</v>
      </c>
      <c r="AU51">
        <v>0.1</v>
      </c>
      <c r="AV51">
        <v>76.099999999999994</v>
      </c>
      <c r="AW51">
        <v>15</v>
      </c>
    </row>
    <row r="52" spans="1:49" hidden="1" x14ac:dyDescent="0.3">
      <c r="A52" t="s">
        <v>244</v>
      </c>
      <c r="B52" t="s">
        <v>245</v>
      </c>
      <c r="C52" s="1" t="str">
        <f t="shared" si="0"/>
        <v>13:0041</v>
      </c>
      <c r="D52" s="1" t="str">
        <f t="shared" si="1"/>
        <v>13:0013</v>
      </c>
      <c r="E52" t="s">
        <v>246</v>
      </c>
      <c r="F52" t="s">
        <v>247</v>
      </c>
      <c r="H52">
        <v>47.685323400000001</v>
      </c>
      <c r="I52">
        <v>-67.062739199999996</v>
      </c>
      <c r="J52" s="1" t="str">
        <f t="shared" si="2"/>
        <v>Basal till</v>
      </c>
      <c r="K52" s="1" t="str">
        <f t="shared" si="3"/>
        <v>&lt;63 micron</v>
      </c>
      <c r="L52">
        <v>15</v>
      </c>
      <c r="M52">
        <v>2.44</v>
      </c>
      <c r="N52">
        <v>4.5</v>
      </c>
      <c r="O52">
        <v>0.4</v>
      </c>
      <c r="P52">
        <v>1</v>
      </c>
      <c r="Q52">
        <v>53.9</v>
      </c>
      <c r="R52">
        <v>0.11</v>
      </c>
      <c r="S52">
        <v>0.02</v>
      </c>
      <c r="T52">
        <v>0.09</v>
      </c>
      <c r="U52">
        <v>15.9</v>
      </c>
      <c r="V52">
        <v>74.8</v>
      </c>
      <c r="W52">
        <v>26.43</v>
      </c>
      <c r="X52">
        <v>2.94</v>
      </c>
      <c r="Y52">
        <v>5.5</v>
      </c>
      <c r="Z52">
        <v>63</v>
      </c>
      <c r="AA52">
        <v>0.04</v>
      </c>
      <c r="AB52">
        <v>17.399999999999999</v>
      </c>
      <c r="AC52">
        <v>1.35</v>
      </c>
      <c r="AD52">
        <v>305</v>
      </c>
      <c r="AE52">
        <v>0.75</v>
      </c>
      <c r="AF52">
        <v>3.0000000000000001E-3</v>
      </c>
      <c r="AG52">
        <v>93.9</v>
      </c>
      <c r="AH52">
        <v>4.1000000000000002E-2</v>
      </c>
      <c r="AI52">
        <v>14.23</v>
      </c>
      <c r="AJ52">
        <v>5.0000000000000001E-3</v>
      </c>
      <c r="AK52">
        <v>0.34</v>
      </c>
      <c r="AM52">
        <v>0.4</v>
      </c>
      <c r="AN52">
        <v>3.4</v>
      </c>
      <c r="AO52">
        <v>0.02</v>
      </c>
      <c r="AP52">
        <v>4.3</v>
      </c>
      <c r="AQ52">
        <v>240</v>
      </c>
      <c r="AR52">
        <v>0.05</v>
      </c>
      <c r="AS52">
        <v>0.5</v>
      </c>
      <c r="AT52">
        <v>31</v>
      </c>
      <c r="AU52">
        <v>0.1</v>
      </c>
      <c r="AV52">
        <v>58.9</v>
      </c>
      <c r="AW52">
        <v>15</v>
      </c>
    </row>
    <row r="53" spans="1:49" hidden="1" x14ac:dyDescent="0.3">
      <c r="A53" t="s">
        <v>248</v>
      </c>
      <c r="B53" t="s">
        <v>249</v>
      </c>
      <c r="C53" s="1" t="str">
        <f t="shared" si="0"/>
        <v>13:0041</v>
      </c>
      <c r="D53" s="1" t="str">
        <f t="shared" si="1"/>
        <v>13:0013</v>
      </c>
      <c r="E53" t="s">
        <v>246</v>
      </c>
      <c r="F53" t="s">
        <v>250</v>
      </c>
      <c r="H53">
        <v>47.685323400000001</v>
      </c>
      <c r="I53">
        <v>-67.062739199999996</v>
      </c>
      <c r="J53" s="1" t="str">
        <f t="shared" si="2"/>
        <v>Basal till</v>
      </c>
      <c r="K53" s="1" t="str">
        <f t="shared" si="3"/>
        <v>&lt;63 micron</v>
      </c>
      <c r="L53">
        <v>20</v>
      </c>
      <c r="M53">
        <v>2.6</v>
      </c>
      <c r="N53">
        <v>5.2</v>
      </c>
      <c r="O53">
        <v>0.8</v>
      </c>
      <c r="P53">
        <v>1</v>
      </c>
      <c r="Q53">
        <v>58.1</v>
      </c>
      <c r="R53">
        <v>0.12</v>
      </c>
      <c r="S53">
        <v>0.03</v>
      </c>
      <c r="T53">
        <v>0.09</v>
      </c>
      <c r="U53">
        <v>19.2</v>
      </c>
      <c r="V53">
        <v>77.8</v>
      </c>
      <c r="W53">
        <v>29.25</v>
      </c>
      <c r="X53">
        <v>3.01</v>
      </c>
      <c r="Y53">
        <v>6</v>
      </c>
      <c r="Z53">
        <v>61</v>
      </c>
      <c r="AA53">
        <v>0.05</v>
      </c>
      <c r="AB53">
        <v>22</v>
      </c>
      <c r="AC53">
        <v>1.42</v>
      </c>
      <c r="AD53">
        <v>308</v>
      </c>
      <c r="AE53">
        <v>0.75</v>
      </c>
      <c r="AF53">
        <v>4.0000000000000001E-3</v>
      </c>
      <c r="AG53">
        <v>97.2</v>
      </c>
      <c r="AH53">
        <v>3.7999999999999999E-2</v>
      </c>
      <c r="AI53">
        <v>16</v>
      </c>
      <c r="AJ53">
        <v>5.0000000000000001E-3</v>
      </c>
      <c r="AK53">
        <v>0.37</v>
      </c>
      <c r="AM53">
        <v>0.4</v>
      </c>
      <c r="AN53">
        <v>4.0999999999999996</v>
      </c>
      <c r="AO53">
        <v>0.01</v>
      </c>
      <c r="AP53">
        <v>4.9000000000000004</v>
      </c>
      <c r="AQ53">
        <v>310</v>
      </c>
      <c r="AR53">
        <v>0.06</v>
      </c>
      <c r="AS53">
        <v>0.6</v>
      </c>
      <c r="AT53">
        <v>33</v>
      </c>
      <c r="AU53">
        <v>0.1</v>
      </c>
      <c r="AV53">
        <v>59.8</v>
      </c>
      <c r="AW53">
        <v>15</v>
      </c>
    </row>
    <row r="54" spans="1:49" hidden="1" x14ac:dyDescent="0.3">
      <c r="A54" t="s">
        <v>251</v>
      </c>
      <c r="B54" t="s">
        <v>252</v>
      </c>
      <c r="C54" s="1" t="str">
        <f t="shared" si="0"/>
        <v>13:0041</v>
      </c>
      <c r="D54" s="1" t="str">
        <f t="shared" si="1"/>
        <v>13:0013</v>
      </c>
      <c r="E54" t="s">
        <v>253</v>
      </c>
      <c r="F54" t="s">
        <v>254</v>
      </c>
      <c r="H54">
        <v>47.678696500000001</v>
      </c>
      <c r="I54">
        <v>-67.161993600000002</v>
      </c>
      <c r="J54" s="1" t="str">
        <f t="shared" si="2"/>
        <v>Basal till</v>
      </c>
      <c r="K54" s="1" t="str">
        <f t="shared" si="3"/>
        <v>&lt;63 micron</v>
      </c>
      <c r="L54">
        <v>15</v>
      </c>
      <c r="M54">
        <v>3.25</v>
      </c>
      <c r="N54">
        <v>3.4</v>
      </c>
      <c r="O54">
        <v>0.4</v>
      </c>
      <c r="P54">
        <v>1</v>
      </c>
      <c r="Q54">
        <v>81.2</v>
      </c>
      <c r="R54">
        <v>0.09</v>
      </c>
      <c r="S54">
        <v>0.06</v>
      </c>
      <c r="T54">
        <v>0.06</v>
      </c>
      <c r="U54">
        <v>16.2</v>
      </c>
      <c r="V54">
        <v>104.5</v>
      </c>
      <c r="W54">
        <v>16.96</v>
      </c>
      <c r="X54">
        <v>2.71</v>
      </c>
      <c r="Y54">
        <v>6.2</v>
      </c>
      <c r="Z54">
        <v>23</v>
      </c>
      <c r="AA54">
        <v>0.03</v>
      </c>
      <c r="AB54">
        <v>13.4</v>
      </c>
      <c r="AC54">
        <v>0.99</v>
      </c>
      <c r="AD54">
        <v>287</v>
      </c>
      <c r="AE54">
        <v>0.35</v>
      </c>
      <c r="AF54">
        <v>3.0000000000000001E-3</v>
      </c>
      <c r="AG54">
        <v>105.6</v>
      </c>
      <c r="AH54">
        <v>3.3000000000000002E-2</v>
      </c>
      <c r="AI54">
        <v>10.95</v>
      </c>
      <c r="AJ54">
        <v>0.01</v>
      </c>
      <c r="AK54">
        <v>0.16</v>
      </c>
      <c r="AM54">
        <v>0.2</v>
      </c>
      <c r="AN54">
        <v>5.0999999999999996</v>
      </c>
      <c r="AO54">
        <v>0.02</v>
      </c>
      <c r="AP54">
        <v>5.4</v>
      </c>
      <c r="AQ54">
        <v>620</v>
      </c>
      <c r="AR54">
        <v>0.06</v>
      </c>
      <c r="AS54">
        <v>0.7</v>
      </c>
      <c r="AT54">
        <v>38</v>
      </c>
      <c r="AU54">
        <v>0.1</v>
      </c>
      <c r="AV54">
        <v>57.7</v>
      </c>
      <c r="AW54">
        <v>15</v>
      </c>
    </row>
    <row r="55" spans="1:49" hidden="1" x14ac:dyDescent="0.3">
      <c r="A55" t="s">
        <v>255</v>
      </c>
      <c r="B55" t="s">
        <v>256</v>
      </c>
      <c r="C55" s="1" t="str">
        <f t="shared" si="0"/>
        <v>13:0041</v>
      </c>
      <c r="D55" s="1" t="str">
        <f t="shared" si="1"/>
        <v>13:0013</v>
      </c>
      <c r="E55" t="s">
        <v>257</v>
      </c>
      <c r="F55" t="s">
        <v>258</v>
      </c>
      <c r="H55">
        <v>47.680358900000002</v>
      </c>
      <c r="I55">
        <v>-67.194139699999994</v>
      </c>
      <c r="J55" s="1" t="str">
        <f t="shared" si="2"/>
        <v>Basal till</v>
      </c>
      <c r="K55" s="1" t="str">
        <f t="shared" si="3"/>
        <v>&lt;63 micron</v>
      </c>
      <c r="L55">
        <v>15</v>
      </c>
      <c r="M55">
        <v>3.13</v>
      </c>
      <c r="N55">
        <v>4.0999999999999996</v>
      </c>
      <c r="O55">
        <v>0.4</v>
      </c>
      <c r="P55">
        <v>2</v>
      </c>
      <c r="Q55">
        <v>48.1</v>
      </c>
      <c r="R55">
        <v>0.1</v>
      </c>
      <c r="S55">
        <v>0.02</v>
      </c>
      <c r="T55">
        <v>0.06</v>
      </c>
      <c r="U55">
        <v>12.7</v>
      </c>
      <c r="V55">
        <v>81.7</v>
      </c>
      <c r="W55">
        <v>17.22</v>
      </c>
      <c r="X55">
        <v>2.79</v>
      </c>
      <c r="Y55">
        <v>5.9</v>
      </c>
      <c r="Z55">
        <v>62</v>
      </c>
      <c r="AA55">
        <v>0.03</v>
      </c>
      <c r="AB55">
        <v>13.3</v>
      </c>
      <c r="AC55">
        <v>1.07</v>
      </c>
      <c r="AD55">
        <v>323</v>
      </c>
      <c r="AE55">
        <v>0.48</v>
      </c>
      <c r="AF55">
        <v>2E-3</v>
      </c>
      <c r="AG55">
        <v>86.6</v>
      </c>
      <c r="AH55">
        <v>4.2999999999999997E-2</v>
      </c>
      <c r="AI55">
        <v>11.52</v>
      </c>
      <c r="AJ55">
        <v>5.0000000000000001E-3</v>
      </c>
      <c r="AK55">
        <v>0.19</v>
      </c>
      <c r="AM55">
        <v>0.4</v>
      </c>
      <c r="AN55">
        <v>3.7</v>
      </c>
      <c r="AO55">
        <v>0.02</v>
      </c>
      <c r="AP55">
        <v>4.3</v>
      </c>
      <c r="AQ55">
        <v>390</v>
      </c>
      <c r="AR55">
        <v>0.06</v>
      </c>
      <c r="AS55">
        <v>0.6</v>
      </c>
      <c r="AT55">
        <v>33</v>
      </c>
      <c r="AU55">
        <v>0.1</v>
      </c>
      <c r="AV55">
        <v>73.2</v>
      </c>
      <c r="AW55">
        <v>15</v>
      </c>
    </row>
    <row r="56" spans="1:49" hidden="1" x14ac:dyDescent="0.3">
      <c r="A56" t="s">
        <v>259</v>
      </c>
      <c r="B56" t="s">
        <v>260</v>
      </c>
      <c r="C56" s="1" t="str">
        <f t="shared" si="0"/>
        <v>13:0041</v>
      </c>
      <c r="D56" s="1" t="str">
        <f t="shared" si="1"/>
        <v>13:0013</v>
      </c>
      <c r="E56" t="s">
        <v>261</v>
      </c>
      <c r="F56" t="s">
        <v>262</v>
      </c>
      <c r="H56">
        <v>47.6009423</v>
      </c>
      <c r="I56">
        <v>-67.029710399999999</v>
      </c>
      <c r="J56" s="1" t="str">
        <f t="shared" si="2"/>
        <v>Basal till</v>
      </c>
      <c r="K56" s="1" t="str">
        <f t="shared" si="3"/>
        <v>&lt;63 micron</v>
      </c>
      <c r="L56">
        <v>161</v>
      </c>
      <c r="M56">
        <v>3.12</v>
      </c>
      <c r="N56">
        <v>5.4</v>
      </c>
      <c r="O56">
        <v>0.1</v>
      </c>
      <c r="P56">
        <v>1</v>
      </c>
      <c r="Q56">
        <v>95.2</v>
      </c>
      <c r="R56">
        <v>0.14000000000000001</v>
      </c>
      <c r="S56">
        <v>0.03</v>
      </c>
      <c r="T56">
        <v>0.06</v>
      </c>
      <c r="U56">
        <v>12.5</v>
      </c>
      <c r="V56">
        <v>58.7</v>
      </c>
      <c r="W56">
        <v>20.5</v>
      </c>
      <c r="X56">
        <v>3.46</v>
      </c>
      <c r="Y56">
        <v>6.1</v>
      </c>
      <c r="Z56">
        <v>71</v>
      </c>
      <c r="AA56">
        <v>0.05</v>
      </c>
      <c r="AB56">
        <v>13.7</v>
      </c>
      <c r="AC56">
        <v>1.24</v>
      </c>
      <c r="AD56">
        <v>202</v>
      </c>
      <c r="AE56">
        <v>0.5</v>
      </c>
      <c r="AF56">
        <v>3.0000000000000001E-3</v>
      </c>
      <c r="AG56">
        <v>85.5</v>
      </c>
      <c r="AH56">
        <v>5.8999999999999997E-2</v>
      </c>
      <c r="AI56">
        <v>8.36</v>
      </c>
      <c r="AJ56">
        <v>5.0000000000000001E-3</v>
      </c>
      <c r="AK56">
        <v>0.19</v>
      </c>
      <c r="AM56">
        <v>0.3</v>
      </c>
      <c r="AN56">
        <v>3.3</v>
      </c>
      <c r="AO56">
        <v>0.04</v>
      </c>
      <c r="AP56">
        <v>3.4</v>
      </c>
      <c r="AQ56">
        <v>40</v>
      </c>
      <c r="AR56">
        <v>7.0000000000000007E-2</v>
      </c>
      <c r="AS56">
        <v>0.3</v>
      </c>
      <c r="AT56">
        <v>30</v>
      </c>
      <c r="AU56">
        <v>0.1</v>
      </c>
      <c r="AV56">
        <v>72.099999999999994</v>
      </c>
      <c r="AW56">
        <v>15</v>
      </c>
    </row>
    <row r="57" spans="1:49" hidden="1" x14ac:dyDescent="0.3">
      <c r="A57" t="s">
        <v>263</v>
      </c>
      <c r="B57" t="s">
        <v>264</v>
      </c>
      <c r="C57" s="1" t="str">
        <f t="shared" si="0"/>
        <v>13:0041</v>
      </c>
      <c r="D57" s="1" t="str">
        <f t="shared" si="1"/>
        <v>13:0013</v>
      </c>
      <c r="E57" t="s">
        <v>265</v>
      </c>
      <c r="F57" t="s">
        <v>266</v>
      </c>
      <c r="H57">
        <v>47.614079099999998</v>
      </c>
      <c r="I57">
        <v>-67.038598500000006</v>
      </c>
      <c r="J57" s="1" t="str">
        <f t="shared" si="2"/>
        <v>Basal till</v>
      </c>
      <c r="K57" s="1" t="str">
        <f t="shared" si="3"/>
        <v>&lt;63 micron</v>
      </c>
      <c r="L57">
        <v>24</v>
      </c>
      <c r="M57">
        <v>2.0299999999999998</v>
      </c>
      <c r="N57">
        <v>11</v>
      </c>
      <c r="O57">
        <v>0.3</v>
      </c>
      <c r="P57">
        <v>1</v>
      </c>
      <c r="Q57">
        <v>66</v>
      </c>
      <c r="R57">
        <v>0.21</v>
      </c>
      <c r="S57">
        <v>0.05</v>
      </c>
      <c r="T57">
        <v>0.04</v>
      </c>
      <c r="U57">
        <v>22.6</v>
      </c>
      <c r="V57">
        <v>51.1</v>
      </c>
      <c r="W57">
        <v>32.39</v>
      </c>
      <c r="X57">
        <v>4.5999999999999996</v>
      </c>
      <c r="Y57">
        <v>5.2</v>
      </c>
      <c r="Z57">
        <v>54</v>
      </c>
      <c r="AA57">
        <v>0.1</v>
      </c>
      <c r="AB57">
        <v>10.4</v>
      </c>
      <c r="AC57">
        <v>1.22</v>
      </c>
      <c r="AD57">
        <v>612</v>
      </c>
      <c r="AE57">
        <v>0.25</v>
      </c>
      <c r="AF57">
        <v>3.0000000000000001E-3</v>
      </c>
      <c r="AG57">
        <v>98</v>
      </c>
      <c r="AH57">
        <v>0.03</v>
      </c>
      <c r="AI57">
        <v>19.190000000000001</v>
      </c>
      <c r="AJ57">
        <v>0.01</v>
      </c>
      <c r="AK57">
        <v>0.38</v>
      </c>
      <c r="AM57">
        <v>0.7</v>
      </c>
      <c r="AN57">
        <v>5.4</v>
      </c>
      <c r="AO57">
        <v>0.05</v>
      </c>
      <c r="AP57">
        <v>4.2</v>
      </c>
      <c r="AQ57">
        <v>50</v>
      </c>
      <c r="AR57">
        <v>0.04</v>
      </c>
      <c r="AS57">
        <v>0.4</v>
      </c>
      <c r="AT57">
        <v>28</v>
      </c>
      <c r="AU57">
        <v>0.1</v>
      </c>
      <c r="AV57">
        <v>85.2</v>
      </c>
      <c r="AW57">
        <v>15</v>
      </c>
    </row>
    <row r="58" spans="1:49" hidden="1" x14ac:dyDescent="0.3">
      <c r="A58" t="s">
        <v>267</v>
      </c>
      <c r="B58" t="s">
        <v>268</v>
      </c>
      <c r="C58" s="1" t="str">
        <f t="shared" si="0"/>
        <v>13:0041</v>
      </c>
      <c r="D58" s="1" t="str">
        <f t="shared" si="1"/>
        <v>13:0013</v>
      </c>
      <c r="E58" t="s">
        <v>269</v>
      </c>
      <c r="F58" t="s">
        <v>270</v>
      </c>
      <c r="H58">
        <v>47.588004599999998</v>
      </c>
      <c r="I58">
        <v>-67.055121799999995</v>
      </c>
      <c r="J58" s="1" t="str">
        <f t="shared" si="2"/>
        <v>Basal till</v>
      </c>
      <c r="K58" s="1" t="str">
        <f t="shared" si="3"/>
        <v>&lt;63 micron</v>
      </c>
      <c r="L58">
        <v>33</v>
      </c>
      <c r="M58">
        <v>2.9</v>
      </c>
      <c r="N58">
        <v>6.8</v>
      </c>
      <c r="O58">
        <v>0.7</v>
      </c>
      <c r="P58">
        <v>3</v>
      </c>
      <c r="Q58">
        <v>80.7</v>
      </c>
      <c r="R58">
        <v>0.2</v>
      </c>
      <c r="S58">
        <v>0.03</v>
      </c>
      <c r="T58">
        <v>0.05</v>
      </c>
      <c r="U58">
        <v>19.600000000000001</v>
      </c>
      <c r="V58">
        <v>61.3</v>
      </c>
      <c r="W58">
        <v>29.37</v>
      </c>
      <c r="X58">
        <v>3.89</v>
      </c>
      <c r="Y58">
        <v>6</v>
      </c>
      <c r="Z58">
        <v>61</v>
      </c>
      <c r="AA58">
        <v>0.13</v>
      </c>
      <c r="AB58">
        <v>11.9</v>
      </c>
      <c r="AC58">
        <v>1.28</v>
      </c>
      <c r="AD58">
        <v>310</v>
      </c>
      <c r="AE58">
        <v>0.41</v>
      </c>
      <c r="AF58">
        <v>3.0000000000000001E-3</v>
      </c>
      <c r="AG58">
        <v>115.8</v>
      </c>
      <c r="AH58">
        <v>2.8000000000000001E-2</v>
      </c>
      <c r="AI58">
        <v>15.14</v>
      </c>
      <c r="AJ58">
        <v>5.0000000000000001E-3</v>
      </c>
      <c r="AK58">
        <v>0.22</v>
      </c>
      <c r="AM58">
        <v>0.4</v>
      </c>
      <c r="AN58">
        <v>4.5</v>
      </c>
      <c r="AO58">
        <v>0.02</v>
      </c>
      <c r="AP58">
        <v>4.2</v>
      </c>
      <c r="AQ58">
        <v>90</v>
      </c>
      <c r="AR58">
        <v>0.06</v>
      </c>
      <c r="AS58">
        <v>0.3</v>
      </c>
      <c r="AT58">
        <v>32</v>
      </c>
      <c r="AU58">
        <v>0.1</v>
      </c>
      <c r="AV58">
        <v>75.900000000000006</v>
      </c>
      <c r="AW58">
        <v>15</v>
      </c>
    </row>
    <row r="59" spans="1:49" hidden="1" x14ac:dyDescent="0.3">
      <c r="A59" t="s">
        <v>271</v>
      </c>
      <c r="B59" t="s">
        <v>272</v>
      </c>
      <c r="C59" s="1" t="str">
        <f t="shared" si="0"/>
        <v>13:0041</v>
      </c>
      <c r="D59" s="1" t="str">
        <f t="shared" si="1"/>
        <v>13:0013</v>
      </c>
      <c r="E59" t="s">
        <v>273</v>
      </c>
      <c r="F59" t="s">
        <v>274</v>
      </c>
      <c r="H59">
        <v>47.633774699999996</v>
      </c>
      <c r="I59">
        <v>-67.032722800000002</v>
      </c>
      <c r="J59" s="1" t="str">
        <f t="shared" si="2"/>
        <v>Basal till</v>
      </c>
      <c r="K59" s="1" t="str">
        <f t="shared" si="3"/>
        <v>&lt;63 micron</v>
      </c>
      <c r="L59">
        <v>42</v>
      </c>
      <c r="M59">
        <v>2.5299999999999998</v>
      </c>
      <c r="N59">
        <v>5.9</v>
      </c>
      <c r="O59">
        <v>0.8</v>
      </c>
      <c r="P59">
        <v>3</v>
      </c>
      <c r="Q59">
        <v>68.8</v>
      </c>
      <c r="R59">
        <v>0.18</v>
      </c>
      <c r="S59">
        <v>0.04</v>
      </c>
      <c r="T59">
        <v>0.03</v>
      </c>
      <c r="U59">
        <v>23.2</v>
      </c>
      <c r="V59">
        <v>57.2</v>
      </c>
      <c r="W59">
        <v>31.05</v>
      </c>
      <c r="X59">
        <v>3.52</v>
      </c>
      <c r="Y59">
        <v>6.4</v>
      </c>
      <c r="Z59">
        <v>65</v>
      </c>
      <c r="AA59">
        <v>0.11</v>
      </c>
      <c r="AB59">
        <v>15.7</v>
      </c>
      <c r="AC59">
        <v>1.58</v>
      </c>
      <c r="AD59">
        <v>950</v>
      </c>
      <c r="AE59">
        <v>0.24</v>
      </c>
      <c r="AF59">
        <v>3.0000000000000001E-3</v>
      </c>
      <c r="AG59">
        <v>93.4</v>
      </c>
      <c r="AH59">
        <v>2.3E-2</v>
      </c>
      <c r="AI59">
        <v>16.25</v>
      </c>
      <c r="AJ59">
        <v>5.0000000000000001E-3</v>
      </c>
      <c r="AK59">
        <v>0.24</v>
      </c>
      <c r="AM59">
        <v>0.3</v>
      </c>
      <c r="AN59">
        <v>8.3000000000000007</v>
      </c>
      <c r="AO59">
        <v>0.02</v>
      </c>
      <c r="AP59">
        <v>5.5</v>
      </c>
      <c r="AQ59">
        <v>110</v>
      </c>
      <c r="AR59">
        <v>0.05</v>
      </c>
      <c r="AS59">
        <v>0.3</v>
      </c>
      <c r="AT59">
        <v>33</v>
      </c>
      <c r="AU59">
        <v>0.1</v>
      </c>
      <c r="AV59">
        <v>71</v>
      </c>
      <c r="AW59">
        <v>15</v>
      </c>
    </row>
    <row r="60" spans="1:49" hidden="1" x14ac:dyDescent="0.3">
      <c r="A60" t="s">
        <v>275</v>
      </c>
      <c r="B60" t="s">
        <v>276</v>
      </c>
      <c r="C60" s="1" t="str">
        <f t="shared" si="0"/>
        <v>13:0041</v>
      </c>
      <c r="D60" s="1" t="str">
        <f t="shared" si="1"/>
        <v>13:0013</v>
      </c>
      <c r="E60" t="s">
        <v>277</v>
      </c>
      <c r="F60" t="s">
        <v>278</v>
      </c>
      <c r="H60">
        <v>47.629525100000002</v>
      </c>
      <c r="I60">
        <v>-67.065907699999997</v>
      </c>
      <c r="J60" s="1" t="str">
        <f t="shared" si="2"/>
        <v>Basal till</v>
      </c>
      <c r="K60" s="1" t="str">
        <f t="shared" si="3"/>
        <v>&lt;63 micron</v>
      </c>
      <c r="L60">
        <v>26</v>
      </c>
      <c r="M60">
        <v>3.19</v>
      </c>
      <c r="N60">
        <v>4</v>
      </c>
      <c r="O60">
        <v>0.7</v>
      </c>
      <c r="P60">
        <v>2</v>
      </c>
      <c r="Q60">
        <v>52.3</v>
      </c>
      <c r="R60">
        <v>0.12</v>
      </c>
      <c r="S60">
        <v>0.02</v>
      </c>
      <c r="T60">
        <v>0.08</v>
      </c>
      <c r="U60">
        <v>18.2</v>
      </c>
      <c r="V60">
        <v>75.2</v>
      </c>
      <c r="W60">
        <v>36.42</v>
      </c>
      <c r="X60">
        <v>2.9</v>
      </c>
      <c r="Y60">
        <v>5</v>
      </c>
      <c r="Z60">
        <v>69</v>
      </c>
      <c r="AA60">
        <v>0.04</v>
      </c>
      <c r="AB60">
        <v>21.6</v>
      </c>
      <c r="AC60">
        <v>1.17</v>
      </c>
      <c r="AD60">
        <v>254</v>
      </c>
      <c r="AE60">
        <v>0.84</v>
      </c>
      <c r="AF60">
        <v>2E-3</v>
      </c>
      <c r="AG60">
        <v>118.9</v>
      </c>
      <c r="AH60">
        <v>4.8000000000000001E-2</v>
      </c>
      <c r="AI60">
        <v>11.87</v>
      </c>
      <c r="AJ60">
        <v>0.01</v>
      </c>
      <c r="AK60">
        <v>0.23</v>
      </c>
      <c r="AM60">
        <v>0.4</v>
      </c>
      <c r="AN60">
        <v>3.5</v>
      </c>
      <c r="AO60">
        <v>0.01</v>
      </c>
      <c r="AP60">
        <v>4.5</v>
      </c>
      <c r="AQ60">
        <v>70</v>
      </c>
      <c r="AR60">
        <v>0.06</v>
      </c>
      <c r="AS60">
        <v>0.5</v>
      </c>
      <c r="AT60">
        <v>29</v>
      </c>
      <c r="AU60">
        <v>0.1</v>
      </c>
      <c r="AV60">
        <v>88</v>
      </c>
      <c r="AW60">
        <v>15</v>
      </c>
    </row>
    <row r="61" spans="1:49" hidden="1" x14ac:dyDescent="0.3">
      <c r="A61" t="s">
        <v>279</v>
      </c>
      <c r="B61" t="s">
        <v>280</v>
      </c>
      <c r="C61" s="1" t="str">
        <f t="shared" si="0"/>
        <v>13:0041</v>
      </c>
      <c r="D61" s="1" t="str">
        <f t="shared" si="1"/>
        <v>13:0013</v>
      </c>
      <c r="E61" t="s">
        <v>281</v>
      </c>
      <c r="F61" t="s">
        <v>282</v>
      </c>
      <c r="H61">
        <v>47.622290300000003</v>
      </c>
      <c r="I61">
        <v>-67.102522699999994</v>
      </c>
      <c r="J61" s="1" t="str">
        <f t="shared" si="2"/>
        <v>Basal till</v>
      </c>
      <c r="K61" s="1" t="str">
        <f t="shared" si="3"/>
        <v>&lt;63 micron</v>
      </c>
      <c r="L61">
        <v>12</v>
      </c>
      <c r="M61">
        <v>2.67</v>
      </c>
      <c r="N61">
        <v>4.0999999999999996</v>
      </c>
      <c r="O61">
        <v>1.2</v>
      </c>
      <c r="P61">
        <v>1</v>
      </c>
      <c r="Q61">
        <v>46.5</v>
      </c>
      <c r="R61">
        <v>0.12</v>
      </c>
      <c r="S61">
        <v>0.02</v>
      </c>
      <c r="T61">
        <v>0.09</v>
      </c>
      <c r="U61">
        <v>17.5</v>
      </c>
      <c r="V61">
        <v>84.4</v>
      </c>
      <c r="W61">
        <v>27.78</v>
      </c>
      <c r="X61">
        <v>2.84</v>
      </c>
      <c r="Y61">
        <v>5.9</v>
      </c>
      <c r="Z61">
        <v>44</v>
      </c>
      <c r="AA61">
        <v>0.04</v>
      </c>
      <c r="AB61">
        <v>17.5</v>
      </c>
      <c r="AC61">
        <v>1.32</v>
      </c>
      <c r="AD61">
        <v>374</v>
      </c>
      <c r="AE61">
        <v>0.32</v>
      </c>
      <c r="AF61">
        <v>3.0000000000000001E-3</v>
      </c>
      <c r="AG61">
        <v>94.8</v>
      </c>
      <c r="AH61">
        <v>2.1999999999999999E-2</v>
      </c>
      <c r="AI61">
        <v>12.9</v>
      </c>
      <c r="AJ61">
        <v>5.0000000000000001E-3</v>
      </c>
      <c r="AK61">
        <v>0.19</v>
      </c>
      <c r="AM61">
        <v>0.3</v>
      </c>
      <c r="AN61">
        <v>3.4</v>
      </c>
      <c r="AO61">
        <v>0.01</v>
      </c>
      <c r="AP61">
        <v>6.3</v>
      </c>
      <c r="AQ61">
        <v>980</v>
      </c>
      <c r="AR61">
        <v>0.06</v>
      </c>
      <c r="AS61">
        <v>0.8</v>
      </c>
      <c r="AT61">
        <v>36</v>
      </c>
      <c r="AU61">
        <v>0.1</v>
      </c>
      <c r="AV61">
        <v>51.6</v>
      </c>
      <c r="AW61">
        <v>15</v>
      </c>
    </row>
    <row r="62" spans="1:49" hidden="1" x14ac:dyDescent="0.3">
      <c r="A62" t="s">
        <v>283</v>
      </c>
      <c r="B62" t="s">
        <v>284</v>
      </c>
      <c r="C62" s="1" t="str">
        <f t="shared" si="0"/>
        <v>13:0041</v>
      </c>
      <c r="D62" s="1" t="str">
        <f t="shared" si="1"/>
        <v>13:0013</v>
      </c>
      <c r="E62" t="s">
        <v>285</v>
      </c>
      <c r="F62" t="s">
        <v>286</v>
      </c>
      <c r="H62">
        <v>47.606810899999999</v>
      </c>
      <c r="I62">
        <v>-67.161480600000004</v>
      </c>
      <c r="J62" s="1" t="str">
        <f t="shared" si="2"/>
        <v>Basal till</v>
      </c>
      <c r="K62" s="1" t="str">
        <f t="shared" si="3"/>
        <v>&lt;63 micron</v>
      </c>
      <c r="L62">
        <v>17</v>
      </c>
      <c r="M62">
        <v>3.15</v>
      </c>
      <c r="N62">
        <v>5.5</v>
      </c>
      <c r="O62">
        <v>0.6</v>
      </c>
      <c r="P62">
        <v>1</v>
      </c>
      <c r="Q62">
        <v>48.9</v>
      </c>
      <c r="R62">
        <v>0.14000000000000001</v>
      </c>
      <c r="S62">
        <v>0.03</v>
      </c>
      <c r="T62">
        <v>0.06</v>
      </c>
      <c r="U62">
        <v>19.600000000000001</v>
      </c>
      <c r="V62">
        <v>85.8</v>
      </c>
      <c r="W62">
        <v>31.6</v>
      </c>
      <c r="X62">
        <v>3.16</v>
      </c>
      <c r="Y62">
        <v>5.8</v>
      </c>
      <c r="Z62">
        <v>38</v>
      </c>
      <c r="AA62">
        <v>0.05</v>
      </c>
      <c r="AB62">
        <v>17.8</v>
      </c>
      <c r="AC62">
        <v>1.44</v>
      </c>
      <c r="AD62">
        <v>431</v>
      </c>
      <c r="AE62">
        <v>0.36</v>
      </c>
      <c r="AF62">
        <v>2E-3</v>
      </c>
      <c r="AG62">
        <v>114.5</v>
      </c>
      <c r="AH62">
        <v>2.8000000000000001E-2</v>
      </c>
      <c r="AI62">
        <v>17.64</v>
      </c>
      <c r="AJ62">
        <v>5.0000000000000001E-3</v>
      </c>
      <c r="AK62">
        <v>0.2</v>
      </c>
      <c r="AM62">
        <v>0.4</v>
      </c>
      <c r="AN62">
        <v>3.8</v>
      </c>
      <c r="AO62">
        <v>0.04</v>
      </c>
      <c r="AP62">
        <v>6.4</v>
      </c>
      <c r="AQ62">
        <v>1260</v>
      </c>
      <c r="AR62">
        <v>0.05</v>
      </c>
      <c r="AS62">
        <v>0.9</v>
      </c>
      <c r="AT62">
        <v>36</v>
      </c>
      <c r="AU62">
        <v>0.1</v>
      </c>
      <c r="AV62">
        <v>57.8</v>
      </c>
      <c r="AW62">
        <v>15</v>
      </c>
    </row>
    <row r="63" spans="1:49" hidden="1" x14ac:dyDescent="0.3">
      <c r="A63" t="s">
        <v>287</v>
      </c>
      <c r="B63" t="s">
        <v>288</v>
      </c>
      <c r="C63" s="1" t="str">
        <f t="shared" si="0"/>
        <v>13:0041</v>
      </c>
      <c r="D63" s="1" t="str">
        <f t="shared" si="1"/>
        <v>13:0013</v>
      </c>
      <c r="E63" t="s">
        <v>289</v>
      </c>
      <c r="F63" t="s">
        <v>290</v>
      </c>
      <c r="H63">
        <v>47.6190219</v>
      </c>
      <c r="I63">
        <v>-67.172205000000005</v>
      </c>
      <c r="J63" s="1" t="str">
        <f t="shared" si="2"/>
        <v>Basal till</v>
      </c>
      <c r="K63" s="1" t="str">
        <f t="shared" si="3"/>
        <v>&lt;63 micron</v>
      </c>
      <c r="L63">
        <v>21</v>
      </c>
      <c r="M63">
        <v>3.3</v>
      </c>
      <c r="N63">
        <v>4.2</v>
      </c>
      <c r="O63">
        <v>0.2</v>
      </c>
      <c r="P63">
        <v>2</v>
      </c>
      <c r="Q63">
        <v>42.4</v>
      </c>
      <c r="R63">
        <v>0.13</v>
      </c>
      <c r="S63">
        <v>0.03</v>
      </c>
      <c r="T63">
        <v>7.0000000000000007E-2</v>
      </c>
      <c r="U63">
        <v>15.5</v>
      </c>
      <c r="V63">
        <v>102.1</v>
      </c>
      <c r="W63">
        <v>23.58</v>
      </c>
      <c r="X63">
        <v>3.05</v>
      </c>
      <c r="Y63">
        <v>6.6</v>
      </c>
      <c r="Z63">
        <v>88</v>
      </c>
      <c r="AA63">
        <v>0.05</v>
      </c>
      <c r="AB63">
        <v>13.8</v>
      </c>
      <c r="AC63">
        <v>1.39</v>
      </c>
      <c r="AD63">
        <v>380</v>
      </c>
      <c r="AE63">
        <v>0.37</v>
      </c>
      <c r="AF63">
        <v>3.0000000000000001E-3</v>
      </c>
      <c r="AG63">
        <v>101</v>
      </c>
      <c r="AH63">
        <v>0.04</v>
      </c>
      <c r="AI63">
        <v>12.52</v>
      </c>
      <c r="AJ63">
        <v>0.01</v>
      </c>
      <c r="AK63">
        <v>0.18</v>
      </c>
      <c r="AM63">
        <v>0.6</v>
      </c>
      <c r="AN63">
        <v>6.7</v>
      </c>
      <c r="AO63">
        <v>0.05</v>
      </c>
      <c r="AP63">
        <v>6.3</v>
      </c>
      <c r="AQ63">
        <v>1060</v>
      </c>
      <c r="AR63">
        <v>0.09</v>
      </c>
      <c r="AS63">
        <v>0.8</v>
      </c>
      <c r="AT63">
        <v>40</v>
      </c>
      <c r="AU63">
        <v>0.1</v>
      </c>
      <c r="AV63">
        <v>66.099999999999994</v>
      </c>
      <c r="AW63">
        <v>15</v>
      </c>
    </row>
    <row r="64" spans="1:49" hidden="1" x14ac:dyDescent="0.3">
      <c r="A64" t="s">
        <v>291</v>
      </c>
      <c r="B64" t="s">
        <v>292</v>
      </c>
      <c r="C64" s="1" t="str">
        <f t="shared" si="0"/>
        <v>13:0041</v>
      </c>
      <c r="D64" s="1" t="str">
        <f t="shared" si="1"/>
        <v>13:0013</v>
      </c>
      <c r="E64" t="s">
        <v>293</v>
      </c>
      <c r="F64" t="s">
        <v>294</v>
      </c>
      <c r="H64">
        <v>47.623274600000002</v>
      </c>
      <c r="I64">
        <v>-67.192992799999999</v>
      </c>
      <c r="J64" s="1" t="str">
        <f t="shared" si="2"/>
        <v>Basal till</v>
      </c>
      <c r="K64" s="1" t="str">
        <f t="shared" si="3"/>
        <v>&lt;63 micron</v>
      </c>
      <c r="L64">
        <v>20</v>
      </c>
      <c r="M64">
        <v>3.47</v>
      </c>
      <c r="N64">
        <v>4.8</v>
      </c>
      <c r="O64">
        <v>0.3</v>
      </c>
      <c r="P64">
        <v>1</v>
      </c>
      <c r="Q64">
        <v>41.8</v>
      </c>
      <c r="R64">
        <v>0.15</v>
      </c>
      <c r="S64">
        <v>0.04</v>
      </c>
      <c r="T64">
        <v>0.06</v>
      </c>
      <c r="U64">
        <v>14.6</v>
      </c>
      <c r="V64">
        <v>101.3</v>
      </c>
      <c r="W64">
        <v>24.52</v>
      </c>
      <c r="X64">
        <v>3.23</v>
      </c>
      <c r="Y64">
        <v>6.7</v>
      </c>
      <c r="Z64">
        <v>76</v>
      </c>
      <c r="AA64">
        <v>0.05</v>
      </c>
      <c r="AB64">
        <v>14.9</v>
      </c>
      <c r="AC64">
        <v>1.36</v>
      </c>
      <c r="AD64">
        <v>415</v>
      </c>
      <c r="AE64">
        <v>0.52</v>
      </c>
      <c r="AF64">
        <v>3.0000000000000001E-3</v>
      </c>
      <c r="AG64">
        <v>95.8</v>
      </c>
      <c r="AH64">
        <v>4.1000000000000002E-2</v>
      </c>
      <c r="AI64">
        <v>16.54</v>
      </c>
      <c r="AJ64">
        <v>0.02</v>
      </c>
      <c r="AK64">
        <v>0.21</v>
      </c>
      <c r="AM64">
        <v>0.6</v>
      </c>
      <c r="AN64">
        <v>5.2</v>
      </c>
      <c r="AO64">
        <v>0.02</v>
      </c>
      <c r="AP64">
        <v>5.3</v>
      </c>
      <c r="AQ64">
        <v>860</v>
      </c>
      <c r="AR64">
        <v>7.0000000000000007E-2</v>
      </c>
      <c r="AS64">
        <v>0.8</v>
      </c>
      <c r="AT64">
        <v>39</v>
      </c>
      <c r="AU64">
        <v>0.1</v>
      </c>
      <c r="AV64">
        <v>68.099999999999994</v>
      </c>
      <c r="AW64">
        <v>15</v>
      </c>
    </row>
    <row r="65" spans="1:49" hidden="1" x14ac:dyDescent="0.3">
      <c r="A65" t="s">
        <v>295</v>
      </c>
      <c r="B65" t="s">
        <v>296</v>
      </c>
      <c r="C65" s="1" t="str">
        <f t="shared" si="0"/>
        <v>13:0041</v>
      </c>
      <c r="D65" s="1" t="str">
        <f t="shared" si="1"/>
        <v>13:0013</v>
      </c>
      <c r="E65" t="s">
        <v>297</v>
      </c>
      <c r="F65" t="s">
        <v>298</v>
      </c>
      <c r="H65">
        <v>47.583277899999999</v>
      </c>
      <c r="I65">
        <v>-67.164685599999999</v>
      </c>
      <c r="J65" s="1" t="str">
        <f t="shared" si="2"/>
        <v>Basal till</v>
      </c>
      <c r="K65" s="1" t="str">
        <f t="shared" si="3"/>
        <v>&lt;63 micron</v>
      </c>
      <c r="L65">
        <v>14</v>
      </c>
      <c r="M65">
        <v>2.84</v>
      </c>
      <c r="N65">
        <v>4.5</v>
      </c>
      <c r="O65">
        <v>0.3</v>
      </c>
      <c r="P65">
        <v>0.5</v>
      </c>
      <c r="Q65">
        <v>41.8</v>
      </c>
      <c r="R65">
        <v>0.1</v>
      </c>
      <c r="S65">
        <v>0.04</v>
      </c>
      <c r="T65">
        <v>0.06</v>
      </c>
      <c r="U65">
        <v>17.399999999999999</v>
      </c>
      <c r="V65">
        <v>84.4</v>
      </c>
      <c r="W65">
        <v>22.88</v>
      </c>
      <c r="X65">
        <v>2.73</v>
      </c>
      <c r="Y65">
        <v>5.3</v>
      </c>
      <c r="Z65">
        <v>49</v>
      </c>
      <c r="AA65">
        <v>0.05</v>
      </c>
      <c r="AB65">
        <v>15</v>
      </c>
      <c r="AC65">
        <v>1.25</v>
      </c>
      <c r="AD65">
        <v>414</v>
      </c>
      <c r="AE65">
        <v>0.33</v>
      </c>
      <c r="AF65">
        <v>2E-3</v>
      </c>
      <c r="AG65">
        <v>104.9</v>
      </c>
      <c r="AH65">
        <v>0.03</v>
      </c>
      <c r="AI65">
        <v>13</v>
      </c>
      <c r="AJ65">
        <v>5.0000000000000001E-3</v>
      </c>
      <c r="AK65">
        <v>0.14000000000000001</v>
      </c>
      <c r="AM65">
        <v>0.3</v>
      </c>
      <c r="AN65">
        <v>3.8</v>
      </c>
      <c r="AO65">
        <v>0.01</v>
      </c>
      <c r="AP65">
        <v>5.3</v>
      </c>
      <c r="AQ65">
        <v>820</v>
      </c>
      <c r="AR65">
        <v>0.05</v>
      </c>
      <c r="AS65">
        <v>0.7</v>
      </c>
      <c r="AT65">
        <v>31</v>
      </c>
      <c r="AU65">
        <v>0.1</v>
      </c>
      <c r="AV65">
        <v>58.7</v>
      </c>
      <c r="AW65">
        <v>15</v>
      </c>
    </row>
    <row r="66" spans="1:49" hidden="1" x14ac:dyDescent="0.3">
      <c r="A66" t="s">
        <v>299</v>
      </c>
      <c r="B66" t="s">
        <v>300</v>
      </c>
      <c r="C66" s="1" t="str">
        <f t="shared" ref="C66:C129" si="4">HYPERLINK("http://geochem.nrcan.gc.ca/cdogs/content/bdl/bdl130041_e.htm", "13:0041")</f>
        <v>13:0041</v>
      </c>
      <c r="D66" s="1" t="str">
        <f t="shared" ref="D66:D129" si="5">HYPERLINK("http://geochem.nrcan.gc.ca/cdogs/content/svy/svy130013_e.htm", "13:0013")</f>
        <v>13:0013</v>
      </c>
      <c r="E66" t="s">
        <v>301</v>
      </c>
      <c r="F66" t="s">
        <v>302</v>
      </c>
      <c r="H66">
        <v>47.592520499999999</v>
      </c>
      <c r="I66">
        <v>-67.176054699999995</v>
      </c>
      <c r="J66" s="1" t="str">
        <f t="shared" ref="J66:J129" si="6">HYPERLINK("http://geochem.nrcan.gc.ca/cdogs/content/kwd/kwd020045_e.htm", "Basal till")</f>
        <v>Basal till</v>
      </c>
      <c r="K66" s="1" t="str">
        <f t="shared" ref="K66:K129" si="7">HYPERLINK("http://geochem.nrcan.gc.ca/cdogs/content/kwd/kwd080004_e.htm", "&lt;63 micron")</f>
        <v>&lt;63 micron</v>
      </c>
      <c r="L66">
        <v>32</v>
      </c>
      <c r="M66">
        <v>4.49</v>
      </c>
      <c r="N66">
        <v>6.1</v>
      </c>
      <c r="O66">
        <v>1.1000000000000001</v>
      </c>
      <c r="P66">
        <v>1</v>
      </c>
      <c r="Q66">
        <v>73.7</v>
      </c>
      <c r="R66">
        <v>0.14000000000000001</v>
      </c>
      <c r="S66">
        <v>0.04</v>
      </c>
      <c r="T66">
        <v>0.18</v>
      </c>
      <c r="U66">
        <v>19</v>
      </c>
      <c r="V66">
        <v>120.3</v>
      </c>
      <c r="W66">
        <v>34.49</v>
      </c>
      <c r="X66">
        <v>3.31</v>
      </c>
      <c r="Y66">
        <v>7</v>
      </c>
      <c r="Z66">
        <v>135</v>
      </c>
      <c r="AA66">
        <v>0.06</v>
      </c>
      <c r="AB66">
        <v>19.399999999999999</v>
      </c>
      <c r="AC66">
        <v>1.36</v>
      </c>
      <c r="AD66">
        <v>444</v>
      </c>
      <c r="AE66">
        <v>0.39</v>
      </c>
      <c r="AF66">
        <v>2E-3</v>
      </c>
      <c r="AG66">
        <v>115.3</v>
      </c>
      <c r="AH66">
        <v>9.1999999999999998E-2</v>
      </c>
      <c r="AI66">
        <v>18.34</v>
      </c>
      <c r="AJ66">
        <v>0.01</v>
      </c>
      <c r="AK66">
        <v>0.2</v>
      </c>
      <c r="AM66">
        <v>0.7</v>
      </c>
      <c r="AN66">
        <v>5.6</v>
      </c>
      <c r="AO66">
        <v>0.03</v>
      </c>
      <c r="AP66">
        <v>6.1</v>
      </c>
      <c r="AQ66">
        <v>790</v>
      </c>
      <c r="AR66">
        <v>0.1</v>
      </c>
      <c r="AS66">
        <v>1.1000000000000001</v>
      </c>
      <c r="AT66">
        <v>42</v>
      </c>
      <c r="AU66">
        <v>0.1</v>
      </c>
      <c r="AV66">
        <v>88.4</v>
      </c>
      <c r="AW66">
        <v>15</v>
      </c>
    </row>
    <row r="67" spans="1:49" hidden="1" x14ac:dyDescent="0.3">
      <c r="A67" t="s">
        <v>303</v>
      </c>
      <c r="B67" t="s">
        <v>304</v>
      </c>
      <c r="C67" s="1" t="str">
        <f t="shared" si="4"/>
        <v>13:0041</v>
      </c>
      <c r="D67" s="1" t="str">
        <f t="shared" si="5"/>
        <v>13:0013</v>
      </c>
      <c r="E67" t="s">
        <v>305</v>
      </c>
      <c r="F67" t="s">
        <v>306</v>
      </c>
      <c r="H67">
        <v>47.631173199999999</v>
      </c>
      <c r="I67">
        <v>-67.125057299999995</v>
      </c>
      <c r="J67" s="1" t="str">
        <f t="shared" si="6"/>
        <v>Basal till</v>
      </c>
      <c r="K67" s="1" t="str">
        <f t="shared" si="7"/>
        <v>&lt;63 micron</v>
      </c>
      <c r="L67">
        <v>19</v>
      </c>
      <c r="M67">
        <v>3.33</v>
      </c>
      <c r="N67">
        <v>4</v>
      </c>
      <c r="O67">
        <v>0.2</v>
      </c>
      <c r="P67">
        <v>1</v>
      </c>
      <c r="Q67">
        <v>54.1</v>
      </c>
      <c r="R67">
        <v>0.12</v>
      </c>
      <c r="S67">
        <v>0.03</v>
      </c>
      <c r="T67">
        <v>0.06</v>
      </c>
      <c r="U67">
        <v>18.5</v>
      </c>
      <c r="V67">
        <v>98.3</v>
      </c>
      <c r="W67">
        <v>26.62</v>
      </c>
      <c r="X67">
        <v>2.96</v>
      </c>
      <c r="Y67">
        <v>6.4</v>
      </c>
      <c r="Z67">
        <v>58</v>
      </c>
      <c r="AA67">
        <v>0.05</v>
      </c>
      <c r="AB67">
        <v>16.899999999999999</v>
      </c>
      <c r="AC67">
        <v>1.47</v>
      </c>
      <c r="AD67">
        <v>394</v>
      </c>
      <c r="AE67">
        <v>0.65</v>
      </c>
      <c r="AF67">
        <v>3.0000000000000001E-3</v>
      </c>
      <c r="AG67">
        <v>112.5</v>
      </c>
      <c r="AH67">
        <v>3.6999999999999998E-2</v>
      </c>
      <c r="AI67">
        <v>13.91</v>
      </c>
      <c r="AJ67">
        <v>0.01</v>
      </c>
      <c r="AK67">
        <v>0.24</v>
      </c>
      <c r="AM67">
        <v>0.4</v>
      </c>
      <c r="AN67">
        <v>4.3</v>
      </c>
      <c r="AO67">
        <v>0.02</v>
      </c>
      <c r="AP67">
        <v>5.3</v>
      </c>
      <c r="AQ67">
        <v>910</v>
      </c>
      <c r="AR67">
        <v>7.0000000000000007E-2</v>
      </c>
      <c r="AS67">
        <v>0.9</v>
      </c>
      <c r="AT67">
        <v>39</v>
      </c>
      <c r="AU67">
        <v>0.1</v>
      </c>
      <c r="AV67">
        <v>64.5</v>
      </c>
      <c r="AW67">
        <v>15</v>
      </c>
    </row>
    <row r="68" spans="1:49" hidden="1" x14ac:dyDescent="0.3">
      <c r="A68" t="s">
        <v>307</v>
      </c>
      <c r="B68" t="s">
        <v>308</v>
      </c>
      <c r="C68" s="1" t="str">
        <f t="shared" si="4"/>
        <v>13:0041</v>
      </c>
      <c r="D68" s="1" t="str">
        <f t="shared" si="5"/>
        <v>13:0013</v>
      </c>
      <c r="E68" t="s">
        <v>305</v>
      </c>
      <c r="F68" t="s">
        <v>309</v>
      </c>
      <c r="H68">
        <v>47.631173199999999</v>
      </c>
      <c r="I68">
        <v>-67.125057299999995</v>
      </c>
      <c r="J68" s="1" t="str">
        <f t="shared" si="6"/>
        <v>Basal till</v>
      </c>
      <c r="K68" s="1" t="str">
        <f t="shared" si="7"/>
        <v>&lt;63 micron</v>
      </c>
      <c r="L68">
        <v>13</v>
      </c>
      <c r="M68">
        <v>3.22</v>
      </c>
      <c r="N68">
        <v>4.5999999999999996</v>
      </c>
      <c r="O68">
        <v>0.8</v>
      </c>
      <c r="P68">
        <v>2</v>
      </c>
      <c r="Q68">
        <v>53.3</v>
      </c>
      <c r="R68">
        <v>0.09</v>
      </c>
      <c r="S68">
        <v>0.03</v>
      </c>
      <c r="T68">
        <v>0.05</v>
      </c>
      <c r="U68">
        <v>19.2</v>
      </c>
      <c r="V68">
        <v>95.7</v>
      </c>
      <c r="W68">
        <v>28.61</v>
      </c>
      <c r="X68">
        <v>3.01</v>
      </c>
      <c r="Y68">
        <v>7.1</v>
      </c>
      <c r="Z68">
        <v>57</v>
      </c>
      <c r="AA68">
        <v>0.05</v>
      </c>
      <c r="AB68">
        <v>18.7</v>
      </c>
      <c r="AC68">
        <v>1.45</v>
      </c>
      <c r="AD68">
        <v>408</v>
      </c>
      <c r="AE68">
        <v>0.39</v>
      </c>
      <c r="AF68">
        <v>3.0000000000000001E-3</v>
      </c>
      <c r="AG68">
        <v>108.2</v>
      </c>
      <c r="AH68">
        <v>3.6999999999999998E-2</v>
      </c>
      <c r="AI68">
        <v>14.71</v>
      </c>
      <c r="AJ68">
        <v>0.01</v>
      </c>
      <c r="AK68">
        <v>0.24</v>
      </c>
      <c r="AM68">
        <v>0.5</v>
      </c>
      <c r="AN68">
        <v>4.8</v>
      </c>
      <c r="AO68">
        <v>0.02</v>
      </c>
      <c r="AP68">
        <v>5.3</v>
      </c>
      <c r="AQ68">
        <v>960</v>
      </c>
      <c r="AR68">
        <v>0.08</v>
      </c>
      <c r="AS68">
        <v>0.8</v>
      </c>
      <c r="AT68">
        <v>39</v>
      </c>
      <c r="AU68">
        <v>0.1</v>
      </c>
      <c r="AV68">
        <v>62.3</v>
      </c>
      <c r="AW68">
        <v>15</v>
      </c>
    </row>
    <row r="69" spans="1:49" hidden="1" x14ac:dyDescent="0.3">
      <c r="A69" t="s">
        <v>310</v>
      </c>
      <c r="B69" t="s">
        <v>311</v>
      </c>
      <c r="C69" s="1" t="str">
        <f t="shared" si="4"/>
        <v>13:0041</v>
      </c>
      <c r="D69" s="1" t="str">
        <f t="shared" si="5"/>
        <v>13:0013</v>
      </c>
      <c r="E69" t="s">
        <v>312</v>
      </c>
      <c r="F69" t="s">
        <v>313</v>
      </c>
      <c r="H69">
        <v>47.6311319</v>
      </c>
      <c r="I69">
        <v>-67.149658700000003</v>
      </c>
      <c r="J69" s="1" t="str">
        <f t="shared" si="6"/>
        <v>Basal till</v>
      </c>
      <c r="K69" s="1" t="str">
        <f t="shared" si="7"/>
        <v>&lt;63 micron</v>
      </c>
      <c r="L69">
        <v>16</v>
      </c>
      <c r="M69">
        <v>3.8</v>
      </c>
      <c r="N69">
        <v>4.2</v>
      </c>
      <c r="O69">
        <v>0.4</v>
      </c>
      <c r="P69">
        <v>1</v>
      </c>
      <c r="Q69">
        <v>69.7</v>
      </c>
      <c r="R69">
        <v>0.13</v>
      </c>
      <c r="S69">
        <v>0.02</v>
      </c>
      <c r="T69">
        <v>0.08</v>
      </c>
      <c r="U69">
        <v>19</v>
      </c>
      <c r="V69">
        <v>113.1</v>
      </c>
      <c r="W69">
        <v>33.979999999999997</v>
      </c>
      <c r="X69">
        <v>3.43</v>
      </c>
      <c r="Y69">
        <v>7.1</v>
      </c>
      <c r="Z69">
        <v>46</v>
      </c>
      <c r="AA69">
        <v>0.06</v>
      </c>
      <c r="AB69">
        <v>23.4</v>
      </c>
      <c r="AC69">
        <v>1.74</v>
      </c>
      <c r="AD69">
        <v>522</v>
      </c>
      <c r="AE69">
        <v>0.28000000000000003</v>
      </c>
      <c r="AF69">
        <v>2E-3</v>
      </c>
      <c r="AG69">
        <v>131.19999999999999</v>
      </c>
      <c r="AH69">
        <v>3.7999999999999999E-2</v>
      </c>
      <c r="AI69">
        <v>15.19</v>
      </c>
      <c r="AJ69">
        <v>0.02</v>
      </c>
      <c r="AK69">
        <v>0.16</v>
      </c>
      <c r="AM69">
        <v>0.4</v>
      </c>
      <c r="AN69">
        <v>5.4</v>
      </c>
      <c r="AO69">
        <v>0.01</v>
      </c>
      <c r="AP69">
        <v>6</v>
      </c>
      <c r="AQ69">
        <v>1090</v>
      </c>
      <c r="AR69">
        <v>7.0000000000000007E-2</v>
      </c>
      <c r="AS69">
        <v>0.8</v>
      </c>
      <c r="AT69">
        <v>42</v>
      </c>
      <c r="AU69">
        <v>0.1</v>
      </c>
      <c r="AV69">
        <v>77.3</v>
      </c>
      <c r="AW69">
        <v>15</v>
      </c>
    </row>
    <row r="70" spans="1:49" hidden="1" x14ac:dyDescent="0.3">
      <c r="A70" t="s">
        <v>314</v>
      </c>
      <c r="B70" t="s">
        <v>315</v>
      </c>
      <c r="C70" s="1" t="str">
        <f t="shared" si="4"/>
        <v>13:0041</v>
      </c>
      <c r="D70" s="1" t="str">
        <f t="shared" si="5"/>
        <v>13:0013</v>
      </c>
      <c r="E70" t="s">
        <v>316</v>
      </c>
      <c r="F70" t="s">
        <v>317</v>
      </c>
      <c r="H70">
        <v>47.614437199999998</v>
      </c>
      <c r="I70">
        <v>-67.140014500000007</v>
      </c>
      <c r="J70" s="1" t="str">
        <f t="shared" si="6"/>
        <v>Basal till</v>
      </c>
      <c r="K70" s="1" t="str">
        <f t="shared" si="7"/>
        <v>&lt;63 micron</v>
      </c>
      <c r="L70">
        <v>10</v>
      </c>
      <c r="M70">
        <v>2.75</v>
      </c>
      <c r="N70">
        <v>4.7</v>
      </c>
      <c r="O70">
        <v>0.5</v>
      </c>
      <c r="P70">
        <v>1</v>
      </c>
      <c r="Q70">
        <v>54</v>
      </c>
      <c r="R70">
        <v>0.14000000000000001</v>
      </c>
      <c r="S70">
        <v>0.02</v>
      </c>
      <c r="T70">
        <v>7.0000000000000007E-2</v>
      </c>
      <c r="U70">
        <v>18.600000000000001</v>
      </c>
      <c r="V70">
        <v>75.400000000000006</v>
      </c>
      <c r="W70">
        <v>33.9</v>
      </c>
      <c r="X70">
        <v>2.87</v>
      </c>
      <c r="Y70">
        <v>5.6</v>
      </c>
      <c r="Z70">
        <v>31</v>
      </c>
      <c r="AA70">
        <v>0.05</v>
      </c>
      <c r="AB70">
        <v>25.3</v>
      </c>
      <c r="AC70">
        <v>1.36</v>
      </c>
      <c r="AD70">
        <v>395</v>
      </c>
      <c r="AE70">
        <v>0.26</v>
      </c>
      <c r="AF70">
        <v>3.0000000000000001E-3</v>
      </c>
      <c r="AG70">
        <v>110.2</v>
      </c>
      <c r="AH70">
        <v>3.5999999999999997E-2</v>
      </c>
      <c r="AI70">
        <v>16.89</v>
      </c>
      <c r="AJ70">
        <v>5.0000000000000001E-3</v>
      </c>
      <c r="AK70">
        <v>0.17</v>
      </c>
      <c r="AM70">
        <v>0.3</v>
      </c>
      <c r="AN70">
        <v>3.6</v>
      </c>
      <c r="AO70">
        <v>0.01</v>
      </c>
      <c r="AP70">
        <v>6.4</v>
      </c>
      <c r="AQ70">
        <v>1070</v>
      </c>
      <c r="AR70">
        <v>0.06</v>
      </c>
      <c r="AS70">
        <v>0.8</v>
      </c>
      <c r="AT70">
        <v>31</v>
      </c>
      <c r="AU70">
        <v>0.1</v>
      </c>
      <c r="AV70">
        <v>61</v>
      </c>
      <c r="AW70">
        <v>15</v>
      </c>
    </row>
    <row r="71" spans="1:49" hidden="1" x14ac:dyDescent="0.3">
      <c r="A71" t="s">
        <v>318</v>
      </c>
      <c r="B71" t="s">
        <v>319</v>
      </c>
      <c r="C71" s="1" t="str">
        <f t="shared" si="4"/>
        <v>13:0041</v>
      </c>
      <c r="D71" s="1" t="str">
        <f t="shared" si="5"/>
        <v>13:0013</v>
      </c>
      <c r="E71" t="s">
        <v>320</v>
      </c>
      <c r="F71" t="s">
        <v>321</v>
      </c>
      <c r="H71">
        <v>47.634887999999997</v>
      </c>
      <c r="I71">
        <v>-67.171784700000003</v>
      </c>
      <c r="J71" s="1" t="str">
        <f t="shared" si="6"/>
        <v>Basal till</v>
      </c>
      <c r="K71" s="1" t="str">
        <f t="shared" si="7"/>
        <v>&lt;63 micron</v>
      </c>
      <c r="L71">
        <v>15</v>
      </c>
      <c r="M71">
        <v>3.02</v>
      </c>
      <c r="N71">
        <v>5.8</v>
      </c>
      <c r="O71">
        <v>0.4</v>
      </c>
      <c r="P71">
        <v>0.5</v>
      </c>
      <c r="Q71">
        <v>56.1</v>
      </c>
      <c r="R71">
        <v>0.12</v>
      </c>
      <c r="S71">
        <v>0.02</v>
      </c>
      <c r="T71">
        <v>7.0000000000000007E-2</v>
      </c>
      <c r="U71">
        <v>18.3</v>
      </c>
      <c r="V71">
        <v>100.8</v>
      </c>
      <c r="W71">
        <v>27.12</v>
      </c>
      <c r="X71">
        <v>3.11</v>
      </c>
      <c r="Y71">
        <v>6.7</v>
      </c>
      <c r="Z71">
        <v>38</v>
      </c>
      <c r="AA71">
        <v>0.06</v>
      </c>
      <c r="AB71">
        <v>23.4</v>
      </c>
      <c r="AC71">
        <v>1.6</v>
      </c>
      <c r="AD71">
        <v>393</v>
      </c>
      <c r="AE71">
        <v>0.32</v>
      </c>
      <c r="AF71">
        <v>3.0000000000000001E-3</v>
      </c>
      <c r="AG71">
        <v>111.4</v>
      </c>
      <c r="AH71">
        <v>3.3000000000000002E-2</v>
      </c>
      <c r="AI71">
        <v>15.89</v>
      </c>
      <c r="AJ71">
        <v>5.0000000000000001E-3</v>
      </c>
      <c r="AK71">
        <v>0.28000000000000003</v>
      </c>
      <c r="AM71">
        <v>0.4</v>
      </c>
      <c r="AN71">
        <v>4.2</v>
      </c>
      <c r="AO71">
        <v>0.02</v>
      </c>
      <c r="AP71">
        <v>6.5</v>
      </c>
      <c r="AQ71">
        <v>840</v>
      </c>
      <c r="AR71">
        <v>7.0000000000000007E-2</v>
      </c>
      <c r="AS71">
        <v>0.8</v>
      </c>
      <c r="AT71">
        <v>38</v>
      </c>
      <c r="AU71">
        <v>0.1</v>
      </c>
      <c r="AV71">
        <v>58.2</v>
      </c>
      <c r="AW71">
        <v>15</v>
      </c>
    </row>
    <row r="72" spans="1:49" hidden="1" x14ac:dyDescent="0.3">
      <c r="A72" t="s">
        <v>322</v>
      </c>
      <c r="B72" t="s">
        <v>323</v>
      </c>
      <c r="C72" s="1" t="str">
        <f t="shared" si="4"/>
        <v>13:0041</v>
      </c>
      <c r="D72" s="1" t="str">
        <f t="shared" si="5"/>
        <v>13:0013</v>
      </c>
      <c r="E72" t="s">
        <v>324</v>
      </c>
      <c r="F72" t="s">
        <v>325</v>
      </c>
      <c r="H72">
        <v>47.649006499999999</v>
      </c>
      <c r="I72">
        <v>-67.1871115</v>
      </c>
      <c r="J72" s="1" t="str">
        <f t="shared" si="6"/>
        <v>Basal till</v>
      </c>
      <c r="K72" s="1" t="str">
        <f t="shared" si="7"/>
        <v>&lt;63 micron</v>
      </c>
      <c r="L72">
        <v>18</v>
      </c>
      <c r="M72">
        <v>2.68</v>
      </c>
      <c r="N72">
        <v>4.5999999999999996</v>
      </c>
      <c r="O72">
        <v>0.6</v>
      </c>
      <c r="P72">
        <v>2</v>
      </c>
      <c r="Q72">
        <v>36.6</v>
      </c>
      <c r="R72">
        <v>0.11</v>
      </c>
      <c r="S72">
        <v>0.03</v>
      </c>
      <c r="T72">
        <v>7.0000000000000007E-2</v>
      </c>
      <c r="U72">
        <v>14</v>
      </c>
      <c r="V72">
        <v>86.3</v>
      </c>
      <c r="W72">
        <v>20.53</v>
      </c>
      <c r="X72">
        <v>2.62</v>
      </c>
      <c r="Y72">
        <v>6.1</v>
      </c>
      <c r="Z72">
        <v>50</v>
      </c>
      <c r="AA72">
        <v>0.05</v>
      </c>
      <c r="AB72">
        <v>16.8</v>
      </c>
      <c r="AC72">
        <v>1.1399999999999999</v>
      </c>
      <c r="AD72">
        <v>295</v>
      </c>
      <c r="AE72">
        <v>0.33</v>
      </c>
      <c r="AF72">
        <v>3.0000000000000001E-3</v>
      </c>
      <c r="AG72">
        <v>84.6</v>
      </c>
      <c r="AH72">
        <v>3.3000000000000002E-2</v>
      </c>
      <c r="AI72">
        <v>12.15</v>
      </c>
      <c r="AJ72">
        <v>5.0000000000000001E-3</v>
      </c>
      <c r="AK72">
        <v>0.23</v>
      </c>
      <c r="AM72">
        <v>0.4</v>
      </c>
      <c r="AN72">
        <v>3.8</v>
      </c>
      <c r="AO72">
        <v>0.02</v>
      </c>
      <c r="AP72">
        <v>5.4</v>
      </c>
      <c r="AQ72">
        <v>710</v>
      </c>
      <c r="AR72">
        <v>0.06</v>
      </c>
      <c r="AS72">
        <v>0.7</v>
      </c>
      <c r="AT72">
        <v>34</v>
      </c>
      <c r="AU72">
        <v>0.1</v>
      </c>
      <c r="AV72">
        <v>52.3</v>
      </c>
      <c r="AW72">
        <v>15</v>
      </c>
    </row>
    <row r="73" spans="1:49" hidden="1" x14ac:dyDescent="0.3">
      <c r="A73" t="s">
        <v>326</v>
      </c>
      <c r="B73" t="s">
        <v>327</v>
      </c>
      <c r="C73" s="1" t="str">
        <f t="shared" si="4"/>
        <v>13:0041</v>
      </c>
      <c r="D73" s="1" t="str">
        <f t="shared" si="5"/>
        <v>13:0013</v>
      </c>
      <c r="E73" t="s">
        <v>328</v>
      </c>
      <c r="F73" t="s">
        <v>329</v>
      </c>
      <c r="H73">
        <v>47.661771399999999</v>
      </c>
      <c r="I73">
        <v>-67.184618299999997</v>
      </c>
      <c r="J73" s="1" t="str">
        <f t="shared" si="6"/>
        <v>Basal till</v>
      </c>
      <c r="K73" s="1" t="str">
        <f t="shared" si="7"/>
        <v>&lt;63 micron</v>
      </c>
      <c r="L73">
        <v>15</v>
      </c>
      <c r="M73">
        <v>3.45</v>
      </c>
      <c r="N73">
        <v>4.5</v>
      </c>
      <c r="O73">
        <v>0.1</v>
      </c>
      <c r="P73">
        <v>0.5</v>
      </c>
      <c r="Q73">
        <v>46.5</v>
      </c>
      <c r="R73">
        <v>0.12</v>
      </c>
      <c r="S73">
        <v>0.03</v>
      </c>
      <c r="T73">
        <v>0.06</v>
      </c>
      <c r="U73">
        <v>17.399999999999999</v>
      </c>
      <c r="V73">
        <v>124.1</v>
      </c>
      <c r="W73">
        <v>23.25</v>
      </c>
      <c r="X73">
        <v>3.22</v>
      </c>
      <c r="Y73">
        <v>7.3</v>
      </c>
      <c r="Z73">
        <v>58</v>
      </c>
      <c r="AA73">
        <v>0.05</v>
      </c>
      <c r="AB73">
        <v>15.4</v>
      </c>
      <c r="AC73">
        <v>1.49</v>
      </c>
      <c r="AD73">
        <v>377</v>
      </c>
      <c r="AE73">
        <v>0.44</v>
      </c>
      <c r="AF73">
        <v>4.0000000000000001E-3</v>
      </c>
      <c r="AG73">
        <v>117</v>
      </c>
      <c r="AH73">
        <v>3.2000000000000001E-2</v>
      </c>
      <c r="AI73">
        <v>14.38</v>
      </c>
      <c r="AJ73">
        <v>0.01</v>
      </c>
      <c r="AK73">
        <v>0.23</v>
      </c>
      <c r="AM73">
        <v>0.4</v>
      </c>
      <c r="AN73">
        <v>3.9</v>
      </c>
      <c r="AO73">
        <v>0.02</v>
      </c>
      <c r="AP73">
        <v>5.7</v>
      </c>
      <c r="AQ73">
        <v>800</v>
      </c>
      <c r="AR73">
        <v>7.0000000000000007E-2</v>
      </c>
      <c r="AS73">
        <v>0.8</v>
      </c>
      <c r="AT73">
        <v>43</v>
      </c>
      <c r="AU73">
        <v>0.1</v>
      </c>
      <c r="AV73">
        <v>65.400000000000006</v>
      </c>
      <c r="AW73">
        <v>15</v>
      </c>
    </row>
    <row r="74" spans="1:49" hidden="1" x14ac:dyDescent="0.3">
      <c r="A74" t="s">
        <v>330</v>
      </c>
      <c r="B74" t="s">
        <v>331</v>
      </c>
      <c r="C74" s="1" t="str">
        <f t="shared" si="4"/>
        <v>13:0041</v>
      </c>
      <c r="D74" s="1" t="str">
        <f t="shared" si="5"/>
        <v>13:0013</v>
      </c>
      <c r="E74" t="s">
        <v>332</v>
      </c>
      <c r="F74" t="s">
        <v>333</v>
      </c>
      <c r="H74">
        <v>47.657960500000002</v>
      </c>
      <c r="I74">
        <v>-67.233296199999998</v>
      </c>
      <c r="J74" s="1" t="str">
        <f t="shared" si="6"/>
        <v>Basal till</v>
      </c>
      <c r="K74" s="1" t="str">
        <f t="shared" si="7"/>
        <v>&lt;63 micron</v>
      </c>
      <c r="L74">
        <v>15</v>
      </c>
      <c r="M74">
        <v>3.39</v>
      </c>
      <c r="N74">
        <v>4.3</v>
      </c>
      <c r="O74">
        <v>0.5</v>
      </c>
      <c r="P74">
        <v>3</v>
      </c>
      <c r="Q74">
        <v>57</v>
      </c>
      <c r="R74">
        <v>0.15</v>
      </c>
      <c r="S74">
        <v>0.03</v>
      </c>
      <c r="T74">
        <v>7.0000000000000007E-2</v>
      </c>
      <c r="U74">
        <v>17.5</v>
      </c>
      <c r="V74">
        <v>89.6</v>
      </c>
      <c r="W74">
        <v>25.92</v>
      </c>
      <c r="X74">
        <v>3.01</v>
      </c>
      <c r="Y74">
        <v>6.3</v>
      </c>
      <c r="Z74">
        <v>64</v>
      </c>
      <c r="AA74">
        <v>0.05</v>
      </c>
      <c r="AB74">
        <v>16.8</v>
      </c>
      <c r="AC74">
        <v>1.34</v>
      </c>
      <c r="AD74">
        <v>348</v>
      </c>
      <c r="AE74">
        <v>0.36</v>
      </c>
      <c r="AF74">
        <v>3.0000000000000001E-3</v>
      </c>
      <c r="AG74">
        <v>105.9</v>
      </c>
      <c r="AH74">
        <v>3.5000000000000003E-2</v>
      </c>
      <c r="AI74">
        <v>12.99</v>
      </c>
      <c r="AJ74">
        <v>0.01</v>
      </c>
      <c r="AK74">
        <v>0.18</v>
      </c>
      <c r="AM74">
        <v>0.4</v>
      </c>
      <c r="AN74">
        <v>10.4</v>
      </c>
      <c r="AO74">
        <v>0.02</v>
      </c>
      <c r="AP74">
        <v>6.1</v>
      </c>
      <c r="AQ74">
        <v>780</v>
      </c>
      <c r="AR74">
        <v>7.0000000000000007E-2</v>
      </c>
      <c r="AS74">
        <v>0.8</v>
      </c>
      <c r="AT74">
        <v>35</v>
      </c>
      <c r="AU74">
        <v>0.1</v>
      </c>
      <c r="AV74">
        <v>68.099999999999994</v>
      </c>
      <c r="AW74">
        <v>15</v>
      </c>
    </row>
    <row r="75" spans="1:49" hidden="1" x14ac:dyDescent="0.3">
      <c r="A75" t="s">
        <v>334</v>
      </c>
      <c r="B75" t="s">
        <v>335</v>
      </c>
      <c r="C75" s="1" t="str">
        <f t="shared" si="4"/>
        <v>13:0041</v>
      </c>
      <c r="D75" s="1" t="str">
        <f t="shared" si="5"/>
        <v>13:0013</v>
      </c>
      <c r="E75" t="s">
        <v>336</v>
      </c>
      <c r="F75" t="s">
        <v>337</v>
      </c>
      <c r="H75">
        <v>47.653415600000002</v>
      </c>
      <c r="I75">
        <v>-67.209451799999997</v>
      </c>
      <c r="J75" s="1" t="str">
        <f t="shared" si="6"/>
        <v>Basal till</v>
      </c>
      <c r="K75" s="1" t="str">
        <f t="shared" si="7"/>
        <v>&lt;63 micron</v>
      </c>
      <c r="L75">
        <v>22</v>
      </c>
      <c r="M75">
        <v>2.9</v>
      </c>
      <c r="N75">
        <v>5.4</v>
      </c>
      <c r="O75">
        <v>0.7</v>
      </c>
      <c r="P75">
        <v>2</v>
      </c>
      <c r="Q75">
        <v>44.3</v>
      </c>
      <c r="R75">
        <v>0.11</v>
      </c>
      <c r="S75">
        <v>0.05</v>
      </c>
      <c r="T75">
        <v>0.06</v>
      </c>
      <c r="U75">
        <v>13.7</v>
      </c>
      <c r="V75">
        <v>95</v>
      </c>
      <c r="W75">
        <v>16.579999999999998</v>
      </c>
      <c r="X75">
        <v>2.6</v>
      </c>
      <c r="Y75">
        <v>6.3</v>
      </c>
      <c r="Z75">
        <v>58</v>
      </c>
      <c r="AA75">
        <v>0.05</v>
      </c>
      <c r="AB75">
        <v>16.3</v>
      </c>
      <c r="AC75">
        <v>1.1200000000000001</v>
      </c>
      <c r="AD75">
        <v>276</v>
      </c>
      <c r="AE75">
        <v>0.65</v>
      </c>
      <c r="AF75">
        <v>3.0000000000000001E-3</v>
      </c>
      <c r="AG75">
        <v>79.8</v>
      </c>
      <c r="AH75">
        <v>3.3000000000000002E-2</v>
      </c>
      <c r="AI75">
        <v>10.98</v>
      </c>
      <c r="AJ75">
        <v>5.0000000000000001E-3</v>
      </c>
      <c r="AK75">
        <v>0.31</v>
      </c>
      <c r="AM75">
        <v>0.5</v>
      </c>
      <c r="AN75">
        <v>7</v>
      </c>
      <c r="AO75">
        <v>0.01</v>
      </c>
      <c r="AP75">
        <v>4.9000000000000004</v>
      </c>
      <c r="AQ75">
        <v>750</v>
      </c>
      <c r="AR75">
        <v>0.06</v>
      </c>
      <c r="AS75">
        <v>0.7</v>
      </c>
      <c r="AT75">
        <v>36</v>
      </c>
      <c r="AU75">
        <v>0.1</v>
      </c>
      <c r="AV75">
        <v>46.8</v>
      </c>
      <c r="AW75">
        <v>15</v>
      </c>
    </row>
    <row r="76" spans="1:49" hidden="1" x14ac:dyDescent="0.3">
      <c r="A76" t="s">
        <v>338</v>
      </c>
      <c r="B76" t="s">
        <v>339</v>
      </c>
      <c r="C76" s="1" t="str">
        <f t="shared" si="4"/>
        <v>13:0041</v>
      </c>
      <c r="D76" s="1" t="str">
        <f t="shared" si="5"/>
        <v>13:0013</v>
      </c>
      <c r="E76" t="s">
        <v>340</v>
      </c>
      <c r="F76" t="s">
        <v>341</v>
      </c>
      <c r="H76">
        <v>47.6548351</v>
      </c>
      <c r="I76">
        <v>-67.251300499999999</v>
      </c>
      <c r="J76" s="1" t="str">
        <f t="shared" si="6"/>
        <v>Basal till</v>
      </c>
      <c r="K76" s="1" t="str">
        <f t="shared" si="7"/>
        <v>&lt;63 micron</v>
      </c>
      <c r="L76">
        <v>23</v>
      </c>
      <c r="M76">
        <v>4.21</v>
      </c>
      <c r="N76">
        <v>4.4000000000000004</v>
      </c>
      <c r="O76">
        <v>0.1</v>
      </c>
      <c r="P76">
        <v>1</v>
      </c>
      <c r="Q76">
        <v>60.7</v>
      </c>
      <c r="R76">
        <v>0.13</v>
      </c>
      <c r="S76">
        <v>0.03</v>
      </c>
      <c r="T76">
        <v>0.04</v>
      </c>
      <c r="U76">
        <v>15.8</v>
      </c>
      <c r="V76">
        <v>92.7</v>
      </c>
      <c r="W76">
        <v>19.32</v>
      </c>
      <c r="X76">
        <v>2.99</v>
      </c>
      <c r="Y76">
        <v>7.1</v>
      </c>
      <c r="Z76">
        <v>69</v>
      </c>
      <c r="AA76">
        <v>0.05</v>
      </c>
      <c r="AB76">
        <v>13.4</v>
      </c>
      <c r="AC76">
        <v>1.1200000000000001</v>
      </c>
      <c r="AD76">
        <v>258</v>
      </c>
      <c r="AE76">
        <v>0.39</v>
      </c>
      <c r="AF76">
        <v>3.0000000000000001E-3</v>
      </c>
      <c r="AG76">
        <v>105.7</v>
      </c>
      <c r="AH76">
        <v>5.1999999999999998E-2</v>
      </c>
      <c r="AI76">
        <v>14.45</v>
      </c>
      <c r="AJ76">
        <v>0.03</v>
      </c>
      <c r="AK76">
        <v>0.16</v>
      </c>
      <c r="AM76">
        <v>0.5</v>
      </c>
      <c r="AN76">
        <v>3.3</v>
      </c>
      <c r="AO76">
        <v>0.02</v>
      </c>
      <c r="AP76">
        <v>5.7</v>
      </c>
      <c r="AQ76">
        <v>560</v>
      </c>
      <c r="AR76">
        <v>0.09</v>
      </c>
      <c r="AS76">
        <v>0.7</v>
      </c>
      <c r="AT76">
        <v>35</v>
      </c>
      <c r="AU76">
        <v>0.1</v>
      </c>
      <c r="AV76">
        <v>66</v>
      </c>
      <c r="AW76">
        <v>15</v>
      </c>
    </row>
    <row r="77" spans="1:49" hidden="1" x14ac:dyDescent="0.3">
      <c r="A77" t="s">
        <v>342</v>
      </c>
      <c r="B77" t="s">
        <v>343</v>
      </c>
      <c r="C77" s="1" t="str">
        <f t="shared" si="4"/>
        <v>13:0041</v>
      </c>
      <c r="D77" s="1" t="str">
        <f t="shared" si="5"/>
        <v>13:0013</v>
      </c>
      <c r="E77" t="s">
        <v>344</v>
      </c>
      <c r="F77" t="s">
        <v>345</v>
      </c>
      <c r="H77">
        <v>47.665685600000003</v>
      </c>
      <c r="I77">
        <v>-67.259502999999995</v>
      </c>
      <c r="J77" s="1" t="str">
        <f t="shared" si="6"/>
        <v>Basal till</v>
      </c>
      <c r="K77" s="1" t="str">
        <f t="shared" si="7"/>
        <v>&lt;63 micron</v>
      </c>
      <c r="L77">
        <v>27</v>
      </c>
      <c r="M77">
        <v>3.36</v>
      </c>
      <c r="N77">
        <v>4.2</v>
      </c>
      <c r="O77">
        <v>0.2</v>
      </c>
      <c r="P77">
        <v>1</v>
      </c>
      <c r="Q77">
        <v>66</v>
      </c>
      <c r="R77">
        <v>0.13</v>
      </c>
      <c r="S77">
        <v>0.02</v>
      </c>
      <c r="T77">
        <v>0.08</v>
      </c>
      <c r="U77">
        <v>14</v>
      </c>
      <c r="V77">
        <v>90.1</v>
      </c>
      <c r="W77">
        <v>23.49</v>
      </c>
      <c r="X77">
        <v>2.93</v>
      </c>
      <c r="Y77">
        <v>6.2</v>
      </c>
      <c r="Z77">
        <v>57</v>
      </c>
      <c r="AA77">
        <v>7.0000000000000007E-2</v>
      </c>
      <c r="AB77">
        <v>19.100000000000001</v>
      </c>
      <c r="AC77">
        <v>1.17</v>
      </c>
      <c r="AD77">
        <v>309</v>
      </c>
      <c r="AE77">
        <v>0.35</v>
      </c>
      <c r="AF77">
        <v>2E-3</v>
      </c>
      <c r="AG77">
        <v>94.9</v>
      </c>
      <c r="AH77">
        <v>5.5E-2</v>
      </c>
      <c r="AI77">
        <v>11.94</v>
      </c>
      <c r="AJ77">
        <v>0.01</v>
      </c>
      <c r="AK77">
        <v>0.21</v>
      </c>
      <c r="AM77">
        <v>0.5</v>
      </c>
      <c r="AN77">
        <v>4.0999999999999996</v>
      </c>
      <c r="AO77">
        <v>0.01</v>
      </c>
      <c r="AP77">
        <v>5.4</v>
      </c>
      <c r="AQ77">
        <v>470</v>
      </c>
      <c r="AR77">
        <v>0.08</v>
      </c>
      <c r="AS77">
        <v>0.7</v>
      </c>
      <c r="AT77">
        <v>36</v>
      </c>
      <c r="AU77">
        <v>0.1</v>
      </c>
      <c r="AV77">
        <v>74</v>
      </c>
      <c r="AW77">
        <v>15</v>
      </c>
    </row>
    <row r="78" spans="1:49" hidden="1" x14ac:dyDescent="0.3">
      <c r="A78" t="s">
        <v>346</v>
      </c>
      <c r="B78" t="s">
        <v>347</v>
      </c>
      <c r="C78" s="1" t="str">
        <f t="shared" si="4"/>
        <v>13:0041</v>
      </c>
      <c r="D78" s="1" t="str">
        <f t="shared" si="5"/>
        <v>13:0013</v>
      </c>
      <c r="E78" t="s">
        <v>348</v>
      </c>
      <c r="F78" t="s">
        <v>349</v>
      </c>
      <c r="H78">
        <v>47.7212435</v>
      </c>
      <c r="I78">
        <v>-67.226849999999999</v>
      </c>
      <c r="J78" s="1" t="str">
        <f t="shared" si="6"/>
        <v>Basal till</v>
      </c>
      <c r="K78" s="1" t="str">
        <f t="shared" si="7"/>
        <v>&lt;63 micron</v>
      </c>
      <c r="L78">
        <v>30</v>
      </c>
      <c r="M78">
        <v>3.33</v>
      </c>
      <c r="N78">
        <v>3.2</v>
      </c>
      <c r="O78">
        <v>0.6</v>
      </c>
      <c r="P78">
        <v>1</v>
      </c>
      <c r="Q78">
        <v>72.3</v>
      </c>
      <c r="R78">
        <v>0.19</v>
      </c>
      <c r="S78">
        <v>0.02</v>
      </c>
      <c r="T78">
        <v>0.06</v>
      </c>
      <c r="U78">
        <v>8.8000000000000007</v>
      </c>
      <c r="V78">
        <v>75.599999999999994</v>
      </c>
      <c r="W78">
        <v>17.97</v>
      </c>
      <c r="X78">
        <v>3.05</v>
      </c>
      <c r="Y78">
        <v>11.8</v>
      </c>
      <c r="Z78">
        <v>100</v>
      </c>
      <c r="AA78">
        <v>0.08</v>
      </c>
      <c r="AB78">
        <v>18.7</v>
      </c>
      <c r="AC78">
        <v>0.67</v>
      </c>
      <c r="AD78">
        <v>270</v>
      </c>
      <c r="AE78">
        <v>0.4</v>
      </c>
      <c r="AF78">
        <v>2E-3</v>
      </c>
      <c r="AG78">
        <v>46.5</v>
      </c>
      <c r="AH78">
        <v>6.7000000000000004E-2</v>
      </c>
      <c r="AI78">
        <v>11.32</v>
      </c>
      <c r="AJ78">
        <v>0.02</v>
      </c>
      <c r="AK78">
        <v>0.11</v>
      </c>
      <c r="AM78">
        <v>0.7</v>
      </c>
      <c r="AN78">
        <v>2.2000000000000002</v>
      </c>
      <c r="AO78">
        <v>0.02</v>
      </c>
      <c r="AP78">
        <v>4.2</v>
      </c>
      <c r="AQ78">
        <v>780</v>
      </c>
      <c r="AR78">
        <v>0.18</v>
      </c>
      <c r="AS78">
        <v>0.8</v>
      </c>
      <c r="AT78">
        <v>60</v>
      </c>
      <c r="AU78">
        <v>0.1</v>
      </c>
      <c r="AV78">
        <v>54.4</v>
      </c>
      <c r="AW78">
        <v>15</v>
      </c>
    </row>
    <row r="79" spans="1:49" hidden="1" x14ac:dyDescent="0.3">
      <c r="A79" t="s">
        <v>350</v>
      </c>
      <c r="B79" t="s">
        <v>351</v>
      </c>
      <c r="C79" s="1" t="str">
        <f t="shared" si="4"/>
        <v>13:0041</v>
      </c>
      <c r="D79" s="1" t="str">
        <f t="shared" si="5"/>
        <v>13:0013</v>
      </c>
      <c r="E79" t="s">
        <v>352</v>
      </c>
      <c r="F79" t="s">
        <v>353</v>
      </c>
      <c r="H79">
        <v>47.706546600000003</v>
      </c>
      <c r="I79">
        <v>-67.2284018</v>
      </c>
      <c r="J79" s="1" t="str">
        <f t="shared" si="6"/>
        <v>Basal till</v>
      </c>
      <c r="K79" s="1" t="str">
        <f t="shared" si="7"/>
        <v>&lt;63 micron</v>
      </c>
      <c r="L79">
        <v>11</v>
      </c>
      <c r="M79">
        <v>2.56</v>
      </c>
      <c r="N79">
        <v>5.8</v>
      </c>
      <c r="O79">
        <v>0.1</v>
      </c>
      <c r="P79">
        <v>2</v>
      </c>
      <c r="Q79">
        <v>40.1</v>
      </c>
      <c r="R79">
        <v>0.13</v>
      </c>
      <c r="S79">
        <v>0.04</v>
      </c>
      <c r="T79">
        <v>0.06</v>
      </c>
      <c r="U79">
        <v>14.7</v>
      </c>
      <c r="V79">
        <v>73.400000000000006</v>
      </c>
      <c r="W79">
        <v>21.64</v>
      </c>
      <c r="X79">
        <v>2.92</v>
      </c>
      <c r="Y79">
        <v>6.2</v>
      </c>
      <c r="Z79">
        <v>37</v>
      </c>
      <c r="AA79">
        <v>0.08</v>
      </c>
      <c r="AB79">
        <v>24.8</v>
      </c>
      <c r="AC79">
        <v>1.27</v>
      </c>
      <c r="AD79">
        <v>387</v>
      </c>
      <c r="AE79">
        <v>0.28000000000000003</v>
      </c>
      <c r="AF79">
        <v>6.0000000000000001E-3</v>
      </c>
      <c r="AG79">
        <v>75</v>
      </c>
      <c r="AH79">
        <v>3.9E-2</v>
      </c>
      <c r="AI79">
        <v>13.87</v>
      </c>
      <c r="AJ79">
        <v>5.0000000000000001E-3</v>
      </c>
      <c r="AK79">
        <v>0.28999999999999998</v>
      </c>
      <c r="AM79">
        <v>0.5</v>
      </c>
      <c r="AN79">
        <v>4.8</v>
      </c>
      <c r="AO79">
        <v>0.01</v>
      </c>
      <c r="AP79">
        <v>5.8</v>
      </c>
      <c r="AQ79">
        <v>550</v>
      </c>
      <c r="AR79">
        <v>0.06</v>
      </c>
      <c r="AS79">
        <v>0.7</v>
      </c>
      <c r="AT79">
        <v>32</v>
      </c>
      <c r="AU79">
        <v>0.1</v>
      </c>
      <c r="AV79">
        <v>54.5</v>
      </c>
      <c r="AW79">
        <v>15</v>
      </c>
    </row>
    <row r="80" spans="1:49" hidden="1" x14ac:dyDescent="0.3">
      <c r="A80" t="s">
        <v>354</v>
      </c>
      <c r="B80" t="s">
        <v>355</v>
      </c>
      <c r="C80" s="1" t="str">
        <f t="shared" si="4"/>
        <v>13:0041</v>
      </c>
      <c r="D80" s="1" t="str">
        <f t="shared" si="5"/>
        <v>13:0013</v>
      </c>
      <c r="E80" t="s">
        <v>352</v>
      </c>
      <c r="F80" t="s">
        <v>356</v>
      </c>
      <c r="H80">
        <v>47.706546600000003</v>
      </c>
      <c r="I80">
        <v>-67.2284018</v>
      </c>
      <c r="J80" s="1" t="str">
        <f t="shared" si="6"/>
        <v>Basal till</v>
      </c>
      <c r="K80" s="1" t="str">
        <f t="shared" si="7"/>
        <v>&lt;63 micron</v>
      </c>
      <c r="L80">
        <v>8</v>
      </c>
      <c r="M80">
        <v>2.64</v>
      </c>
      <c r="N80">
        <v>5.9</v>
      </c>
      <c r="O80">
        <v>0.1</v>
      </c>
      <c r="P80">
        <v>2</v>
      </c>
      <c r="Q80">
        <v>39.9</v>
      </c>
      <c r="R80">
        <v>0.1</v>
      </c>
      <c r="S80">
        <v>0.04</v>
      </c>
      <c r="T80">
        <v>0.04</v>
      </c>
      <c r="U80">
        <v>14</v>
      </c>
      <c r="V80">
        <v>75.5</v>
      </c>
      <c r="W80">
        <v>21.07</v>
      </c>
      <c r="X80">
        <v>3.05</v>
      </c>
      <c r="Y80">
        <v>6.1</v>
      </c>
      <c r="Z80">
        <v>32</v>
      </c>
      <c r="AA80">
        <v>0.08</v>
      </c>
      <c r="AB80">
        <v>23</v>
      </c>
      <c r="AC80">
        <v>1.3</v>
      </c>
      <c r="AD80">
        <v>430</v>
      </c>
      <c r="AE80">
        <v>0.52</v>
      </c>
      <c r="AF80">
        <v>4.0000000000000001E-3</v>
      </c>
      <c r="AG80">
        <v>79.900000000000006</v>
      </c>
      <c r="AH80">
        <v>0.04</v>
      </c>
      <c r="AI80">
        <v>13.73</v>
      </c>
      <c r="AJ80">
        <v>5.0000000000000001E-3</v>
      </c>
      <c r="AK80">
        <v>0.27</v>
      </c>
      <c r="AM80">
        <v>0.3</v>
      </c>
      <c r="AN80">
        <v>4.9000000000000004</v>
      </c>
      <c r="AO80">
        <v>0.03</v>
      </c>
      <c r="AP80">
        <v>5.6</v>
      </c>
      <c r="AQ80">
        <v>550</v>
      </c>
      <c r="AR80">
        <v>0.06</v>
      </c>
      <c r="AS80">
        <v>0.6</v>
      </c>
      <c r="AT80">
        <v>32</v>
      </c>
      <c r="AU80">
        <v>0.1</v>
      </c>
      <c r="AV80">
        <v>56.8</v>
      </c>
      <c r="AW80">
        <v>15</v>
      </c>
    </row>
    <row r="81" spans="1:49" hidden="1" x14ac:dyDescent="0.3">
      <c r="A81" t="s">
        <v>357</v>
      </c>
      <c r="B81" t="s">
        <v>358</v>
      </c>
      <c r="C81" s="1" t="str">
        <f t="shared" si="4"/>
        <v>13:0041</v>
      </c>
      <c r="D81" s="1" t="str">
        <f t="shared" si="5"/>
        <v>13:0013</v>
      </c>
      <c r="E81" t="s">
        <v>359</v>
      </c>
      <c r="F81" t="s">
        <v>360</v>
      </c>
      <c r="H81">
        <v>47.703568400000002</v>
      </c>
      <c r="I81">
        <v>-67.249510799999996</v>
      </c>
      <c r="J81" s="1" t="str">
        <f t="shared" si="6"/>
        <v>Basal till</v>
      </c>
      <c r="K81" s="1" t="str">
        <f t="shared" si="7"/>
        <v>&lt;63 micron</v>
      </c>
      <c r="L81">
        <v>106</v>
      </c>
      <c r="M81">
        <v>3.75</v>
      </c>
      <c r="N81">
        <v>26.9</v>
      </c>
      <c r="O81">
        <v>3.3</v>
      </c>
      <c r="P81">
        <v>1</v>
      </c>
      <c r="Q81">
        <v>71.3</v>
      </c>
      <c r="R81">
        <v>0.19</v>
      </c>
      <c r="S81">
        <v>0.28000000000000003</v>
      </c>
      <c r="T81">
        <v>0.1</v>
      </c>
      <c r="U81">
        <v>30.6</v>
      </c>
      <c r="V81">
        <v>134.4</v>
      </c>
      <c r="W81">
        <v>48.88</v>
      </c>
      <c r="X81">
        <v>4.29</v>
      </c>
      <c r="Y81">
        <v>8.5</v>
      </c>
      <c r="Z81">
        <v>108</v>
      </c>
      <c r="AA81">
        <v>0.08</v>
      </c>
      <c r="AB81">
        <v>86.7</v>
      </c>
      <c r="AC81">
        <v>1.63</v>
      </c>
      <c r="AD81">
        <v>698</v>
      </c>
      <c r="AE81">
        <v>0.51</v>
      </c>
      <c r="AF81">
        <v>4.0000000000000001E-3</v>
      </c>
      <c r="AG81">
        <v>216.8</v>
      </c>
      <c r="AH81">
        <v>9.8000000000000004E-2</v>
      </c>
      <c r="AI81">
        <v>32.65</v>
      </c>
      <c r="AJ81">
        <v>0.05</v>
      </c>
      <c r="AK81">
        <v>0.22</v>
      </c>
      <c r="AM81">
        <v>1.1000000000000001</v>
      </c>
      <c r="AN81">
        <v>23.2</v>
      </c>
      <c r="AO81">
        <v>0.03</v>
      </c>
      <c r="AP81">
        <v>3.3</v>
      </c>
      <c r="AQ81">
        <v>580</v>
      </c>
      <c r="AR81">
        <v>0.11</v>
      </c>
      <c r="AS81">
        <v>2.7</v>
      </c>
      <c r="AT81">
        <v>40</v>
      </c>
      <c r="AU81">
        <v>0.1</v>
      </c>
      <c r="AV81">
        <v>85.7</v>
      </c>
      <c r="AW81">
        <v>15</v>
      </c>
    </row>
    <row r="82" spans="1:49" hidden="1" x14ac:dyDescent="0.3">
      <c r="A82" t="s">
        <v>361</v>
      </c>
      <c r="B82" t="s">
        <v>362</v>
      </c>
      <c r="C82" s="1" t="str">
        <f t="shared" si="4"/>
        <v>13:0041</v>
      </c>
      <c r="D82" s="1" t="str">
        <f t="shared" si="5"/>
        <v>13:0013</v>
      </c>
      <c r="E82" t="s">
        <v>363</v>
      </c>
      <c r="F82" t="s">
        <v>364</v>
      </c>
      <c r="H82">
        <v>47.739675200000001</v>
      </c>
      <c r="I82">
        <v>-67.224770000000007</v>
      </c>
      <c r="J82" s="1" t="str">
        <f t="shared" si="6"/>
        <v>Basal till</v>
      </c>
      <c r="K82" s="1" t="str">
        <f t="shared" si="7"/>
        <v>&lt;63 micron</v>
      </c>
      <c r="L82">
        <v>19</v>
      </c>
      <c r="M82">
        <v>2.4</v>
      </c>
      <c r="N82">
        <v>5</v>
      </c>
      <c r="O82">
        <v>1.4</v>
      </c>
      <c r="P82">
        <v>1</v>
      </c>
      <c r="Q82">
        <v>48.2</v>
      </c>
      <c r="R82">
        <v>0.12</v>
      </c>
      <c r="S82">
        <v>0.06</v>
      </c>
      <c r="T82">
        <v>0.05</v>
      </c>
      <c r="U82">
        <v>18.5</v>
      </c>
      <c r="V82">
        <v>80.599999999999994</v>
      </c>
      <c r="W82">
        <v>21.06</v>
      </c>
      <c r="X82">
        <v>2.97</v>
      </c>
      <c r="Y82">
        <v>6.3</v>
      </c>
      <c r="Z82">
        <v>31</v>
      </c>
      <c r="AA82">
        <v>0.06</v>
      </c>
      <c r="AB82">
        <v>21.3</v>
      </c>
      <c r="AC82">
        <v>1.39</v>
      </c>
      <c r="AD82">
        <v>537</v>
      </c>
      <c r="AE82">
        <v>0.53</v>
      </c>
      <c r="AF82">
        <v>4.0000000000000001E-3</v>
      </c>
      <c r="AG82">
        <v>92.7</v>
      </c>
      <c r="AH82">
        <v>3.5999999999999997E-2</v>
      </c>
      <c r="AI82">
        <v>14.5</v>
      </c>
      <c r="AJ82">
        <v>0.02</v>
      </c>
      <c r="AK82">
        <v>0.35</v>
      </c>
      <c r="AM82">
        <v>0.4</v>
      </c>
      <c r="AN82">
        <v>7.6</v>
      </c>
      <c r="AO82">
        <v>0.01</v>
      </c>
      <c r="AP82">
        <v>4.9000000000000004</v>
      </c>
      <c r="AQ82">
        <v>450</v>
      </c>
      <c r="AR82">
        <v>0.06</v>
      </c>
      <c r="AS82">
        <v>0.7</v>
      </c>
      <c r="AT82">
        <v>33</v>
      </c>
      <c r="AU82">
        <v>0.1</v>
      </c>
      <c r="AV82">
        <v>53.3</v>
      </c>
      <c r="AW82">
        <v>15</v>
      </c>
    </row>
    <row r="83" spans="1:49" hidden="1" x14ac:dyDescent="0.3">
      <c r="A83" t="s">
        <v>365</v>
      </c>
      <c r="B83" t="s">
        <v>366</v>
      </c>
      <c r="C83" s="1" t="str">
        <f t="shared" si="4"/>
        <v>13:0041</v>
      </c>
      <c r="D83" s="1" t="str">
        <f t="shared" si="5"/>
        <v>13:0013</v>
      </c>
      <c r="E83" t="s">
        <v>367</v>
      </c>
      <c r="F83" t="s">
        <v>368</v>
      </c>
      <c r="H83">
        <v>47.7334532</v>
      </c>
      <c r="I83">
        <v>-67.180833800000002</v>
      </c>
      <c r="J83" s="1" t="str">
        <f t="shared" si="6"/>
        <v>Basal till</v>
      </c>
      <c r="K83" s="1" t="str">
        <f t="shared" si="7"/>
        <v>&lt;63 micron</v>
      </c>
      <c r="L83">
        <v>14</v>
      </c>
      <c r="M83">
        <v>2.87</v>
      </c>
      <c r="N83">
        <v>5.5</v>
      </c>
      <c r="O83">
        <v>0.7</v>
      </c>
      <c r="P83">
        <v>2</v>
      </c>
      <c r="Q83">
        <v>47.1</v>
      </c>
      <c r="R83">
        <v>0.14000000000000001</v>
      </c>
      <c r="S83">
        <v>0.02</v>
      </c>
      <c r="T83">
        <v>0.09</v>
      </c>
      <c r="U83">
        <v>26.1</v>
      </c>
      <c r="V83">
        <v>83.5</v>
      </c>
      <c r="W83">
        <v>42.07</v>
      </c>
      <c r="X83">
        <v>3.28</v>
      </c>
      <c r="Y83">
        <v>6.2</v>
      </c>
      <c r="Z83">
        <v>50</v>
      </c>
      <c r="AA83">
        <v>0.1</v>
      </c>
      <c r="AB83">
        <v>20.3</v>
      </c>
      <c r="AC83">
        <v>1.55</v>
      </c>
      <c r="AD83">
        <v>391</v>
      </c>
      <c r="AE83">
        <v>0.77</v>
      </c>
      <c r="AF83">
        <v>4.0000000000000001E-3</v>
      </c>
      <c r="AG83">
        <v>117.7</v>
      </c>
      <c r="AH83">
        <v>4.4999999999999998E-2</v>
      </c>
      <c r="AI83">
        <v>17.71</v>
      </c>
      <c r="AJ83">
        <v>0.01</v>
      </c>
      <c r="AK83">
        <v>0.38</v>
      </c>
      <c r="AM83">
        <v>0.4</v>
      </c>
      <c r="AN83">
        <v>3.4</v>
      </c>
      <c r="AO83">
        <v>0.01</v>
      </c>
      <c r="AP83">
        <v>5.9</v>
      </c>
      <c r="AQ83">
        <v>420</v>
      </c>
      <c r="AR83">
        <v>7.0000000000000007E-2</v>
      </c>
      <c r="AS83">
        <v>0.8</v>
      </c>
      <c r="AT83">
        <v>34</v>
      </c>
      <c r="AU83">
        <v>0.1</v>
      </c>
      <c r="AV83">
        <v>65.099999999999994</v>
      </c>
      <c r="AW83">
        <v>15</v>
      </c>
    </row>
    <row r="84" spans="1:49" hidden="1" x14ac:dyDescent="0.3">
      <c r="A84" t="s">
        <v>369</v>
      </c>
      <c r="B84" t="s">
        <v>370</v>
      </c>
      <c r="C84" s="1" t="str">
        <f t="shared" si="4"/>
        <v>13:0041</v>
      </c>
      <c r="D84" s="1" t="str">
        <f t="shared" si="5"/>
        <v>13:0013</v>
      </c>
      <c r="E84" t="s">
        <v>371</v>
      </c>
      <c r="F84" t="s">
        <v>372</v>
      </c>
      <c r="H84">
        <v>47.680764199999999</v>
      </c>
      <c r="I84">
        <v>-67.305023199999994</v>
      </c>
      <c r="J84" s="1" t="str">
        <f t="shared" si="6"/>
        <v>Basal till</v>
      </c>
      <c r="K84" s="1" t="str">
        <f t="shared" si="7"/>
        <v>&lt;63 micron</v>
      </c>
      <c r="L84">
        <v>26</v>
      </c>
      <c r="M84">
        <v>2.71</v>
      </c>
      <c r="N84">
        <v>6.7</v>
      </c>
      <c r="O84">
        <v>0.8</v>
      </c>
      <c r="P84">
        <v>1</v>
      </c>
      <c r="Q84">
        <v>59</v>
      </c>
      <c r="R84">
        <v>0.13</v>
      </c>
      <c r="S84">
        <v>0.03</v>
      </c>
      <c r="T84">
        <v>0.06</v>
      </c>
      <c r="U84">
        <v>13.2</v>
      </c>
      <c r="V84">
        <v>72.099999999999994</v>
      </c>
      <c r="W84">
        <v>18.54</v>
      </c>
      <c r="X84">
        <v>3.06</v>
      </c>
      <c r="Y84">
        <v>6</v>
      </c>
      <c r="Z84">
        <v>50</v>
      </c>
      <c r="AA84">
        <v>0.06</v>
      </c>
      <c r="AB84">
        <v>21.6</v>
      </c>
      <c r="AC84">
        <v>1.05</v>
      </c>
      <c r="AD84">
        <v>269</v>
      </c>
      <c r="AE84">
        <v>0.41</v>
      </c>
      <c r="AF84">
        <v>3.0000000000000001E-3</v>
      </c>
      <c r="AG84">
        <v>74.099999999999994</v>
      </c>
      <c r="AH84">
        <v>4.9000000000000002E-2</v>
      </c>
      <c r="AI84">
        <v>11.69</v>
      </c>
      <c r="AJ84">
        <v>5.0000000000000001E-3</v>
      </c>
      <c r="AK84">
        <v>0.33</v>
      </c>
      <c r="AM84">
        <v>0.2</v>
      </c>
      <c r="AN84">
        <v>3.5</v>
      </c>
      <c r="AO84">
        <v>0.01</v>
      </c>
      <c r="AP84">
        <v>5.2</v>
      </c>
      <c r="AQ84">
        <v>340</v>
      </c>
      <c r="AR84">
        <v>0.06</v>
      </c>
      <c r="AS84">
        <v>0.5</v>
      </c>
      <c r="AT84">
        <v>33</v>
      </c>
      <c r="AU84">
        <v>0.1</v>
      </c>
      <c r="AV84">
        <v>65.099999999999994</v>
      </c>
      <c r="AW84">
        <v>15</v>
      </c>
    </row>
    <row r="85" spans="1:49" hidden="1" x14ac:dyDescent="0.3">
      <c r="A85" t="s">
        <v>373</v>
      </c>
      <c r="B85" t="s">
        <v>374</v>
      </c>
      <c r="C85" s="1" t="str">
        <f t="shared" si="4"/>
        <v>13:0041</v>
      </c>
      <c r="D85" s="1" t="str">
        <f t="shared" si="5"/>
        <v>13:0013</v>
      </c>
      <c r="E85" t="s">
        <v>375</v>
      </c>
      <c r="F85" t="s">
        <v>376</v>
      </c>
      <c r="H85">
        <v>47.665952599999997</v>
      </c>
      <c r="I85">
        <v>-67.307407699999999</v>
      </c>
      <c r="J85" s="1" t="str">
        <f t="shared" si="6"/>
        <v>Basal till</v>
      </c>
      <c r="K85" s="1" t="str">
        <f t="shared" si="7"/>
        <v>&lt;63 micron</v>
      </c>
      <c r="L85">
        <v>55</v>
      </c>
      <c r="M85">
        <v>2.33</v>
      </c>
      <c r="N85">
        <v>4.2</v>
      </c>
      <c r="O85">
        <v>1.3</v>
      </c>
      <c r="P85">
        <v>1</v>
      </c>
      <c r="Q85">
        <v>41.1</v>
      </c>
      <c r="R85">
        <v>0.11</v>
      </c>
      <c r="S85">
        <v>0.02</v>
      </c>
      <c r="T85">
        <v>7.0000000000000007E-2</v>
      </c>
      <c r="U85">
        <v>10.4</v>
      </c>
      <c r="V85">
        <v>56.5</v>
      </c>
      <c r="W85">
        <v>19.989999999999998</v>
      </c>
      <c r="X85">
        <v>2.2799999999999998</v>
      </c>
      <c r="Y85">
        <v>4.7</v>
      </c>
      <c r="Z85">
        <v>74</v>
      </c>
      <c r="AA85">
        <v>0.04</v>
      </c>
      <c r="AB85">
        <v>19</v>
      </c>
      <c r="AC85">
        <v>0.83</v>
      </c>
      <c r="AD85">
        <v>251</v>
      </c>
      <c r="AE85">
        <v>0.4</v>
      </c>
      <c r="AF85">
        <v>3.0000000000000001E-3</v>
      </c>
      <c r="AG85">
        <v>58.9</v>
      </c>
      <c r="AH85">
        <v>3.4000000000000002E-2</v>
      </c>
      <c r="AI85">
        <v>10.79</v>
      </c>
      <c r="AJ85">
        <v>0.02</v>
      </c>
      <c r="AK85">
        <v>0.2</v>
      </c>
      <c r="AM85">
        <v>0.4</v>
      </c>
      <c r="AN85">
        <v>2.5</v>
      </c>
      <c r="AO85">
        <v>0.01</v>
      </c>
      <c r="AP85">
        <v>4.7</v>
      </c>
      <c r="AQ85">
        <v>430</v>
      </c>
      <c r="AR85">
        <v>0.06</v>
      </c>
      <c r="AS85">
        <v>0.5</v>
      </c>
      <c r="AT85">
        <v>26</v>
      </c>
      <c r="AU85">
        <v>0.1</v>
      </c>
      <c r="AV85">
        <v>55</v>
      </c>
      <c r="AW85">
        <v>15</v>
      </c>
    </row>
    <row r="86" spans="1:49" hidden="1" x14ac:dyDescent="0.3">
      <c r="A86" t="s">
        <v>377</v>
      </c>
      <c r="B86" t="s">
        <v>378</v>
      </c>
      <c r="C86" s="1" t="str">
        <f t="shared" si="4"/>
        <v>13:0041</v>
      </c>
      <c r="D86" s="1" t="str">
        <f t="shared" si="5"/>
        <v>13:0013</v>
      </c>
      <c r="E86" t="s">
        <v>379</v>
      </c>
      <c r="F86" t="s">
        <v>380</v>
      </c>
      <c r="H86">
        <v>47.6739684</v>
      </c>
      <c r="I86">
        <v>-67.2800905</v>
      </c>
      <c r="J86" s="1" t="str">
        <f t="shared" si="6"/>
        <v>Basal till</v>
      </c>
      <c r="K86" s="1" t="str">
        <f t="shared" si="7"/>
        <v>&lt;63 micron</v>
      </c>
      <c r="L86">
        <v>14</v>
      </c>
      <c r="M86">
        <v>3.38</v>
      </c>
      <c r="N86">
        <v>6.5</v>
      </c>
      <c r="O86">
        <v>0.2</v>
      </c>
      <c r="P86">
        <v>2</v>
      </c>
      <c r="Q86">
        <v>71.3</v>
      </c>
      <c r="R86">
        <v>0.16</v>
      </c>
      <c r="S86">
        <v>0.02</v>
      </c>
      <c r="T86">
        <v>0.06</v>
      </c>
      <c r="U86">
        <v>17.2</v>
      </c>
      <c r="V86">
        <v>89.8</v>
      </c>
      <c r="W86">
        <v>24.33</v>
      </c>
      <c r="X86">
        <v>3.46</v>
      </c>
      <c r="Y86">
        <v>7.3</v>
      </c>
      <c r="Z86">
        <v>47</v>
      </c>
      <c r="AA86">
        <v>0.1</v>
      </c>
      <c r="AB86">
        <v>18</v>
      </c>
      <c r="AC86">
        <v>1.45</v>
      </c>
      <c r="AD86">
        <v>380</v>
      </c>
      <c r="AE86">
        <v>0.3</v>
      </c>
      <c r="AF86">
        <v>3.0000000000000001E-3</v>
      </c>
      <c r="AG86">
        <v>100.2</v>
      </c>
      <c r="AH86">
        <v>4.2000000000000003E-2</v>
      </c>
      <c r="AI86">
        <v>16.47</v>
      </c>
      <c r="AJ86">
        <v>0.01</v>
      </c>
      <c r="AK86">
        <v>0.43</v>
      </c>
      <c r="AM86">
        <v>0.3</v>
      </c>
      <c r="AN86">
        <v>3.4</v>
      </c>
      <c r="AO86">
        <v>0.02</v>
      </c>
      <c r="AP86">
        <v>6.8</v>
      </c>
      <c r="AQ86">
        <v>600</v>
      </c>
      <c r="AR86">
        <v>0.08</v>
      </c>
      <c r="AS86">
        <v>0.8</v>
      </c>
      <c r="AT86">
        <v>39</v>
      </c>
      <c r="AU86">
        <v>0.1</v>
      </c>
      <c r="AV86">
        <v>68.2</v>
      </c>
      <c r="AW86">
        <v>15</v>
      </c>
    </row>
    <row r="87" spans="1:49" hidden="1" x14ac:dyDescent="0.3">
      <c r="A87" t="s">
        <v>381</v>
      </c>
      <c r="B87" t="s">
        <v>382</v>
      </c>
      <c r="C87" s="1" t="str">
        <f t="shared" si="4"/>
        <v>13:0041</v>
      </c>
      <c r="D87" s="1" t="str">
        <f t="shared" si="5"/>
        <v>13:0013</v>
      </c>
      <c r="E87" t="s">
        <v>383</v>
      </c>
      <c r="F87" t="s">
        <v>384</v>
      </c>
      <c r="H87">
        <v>47.692787899999999</v>
      </c>
      <c r="I87">
        <v>-67.279191800000007</v>
      </c>
      <c r="J87" s="1" t="str">
        <f t="shared" si="6"/>
        <v>Basal till</v>
      </c>
      <c r="K87" s="1" t="str">
        <f t="shared" si="7"/>
        <v>&lt;63 micron</v>
      </c>
      <c r="L87">
        <v>15</v>
      </c>
      <c r="M87">
        <v>2.29</v>
      </c>
      <c r="N87">
        <v>6</v>
      </c>
      <c r="O87">
        <v>0.3</v>
      </c>
      <c r="P87">
        <v>2</v>
      </c>
      <c r="Q87">
        <v>40.799999999999997</v>
      </c>
      <c r="R87">
        <v>0.14000000000000001</v>
      </c>
      <c r="S87">
        <v>0.06</v>
      </c>
      <c r="T87">
        <v>0.03</v>
      </c>
      <c r="U87">
        <v>15.2</v>
      </c>
      <c r="V87">
        <v>74.5</v>
      </c>
      <c r="W87">
        <v>19.79</v>
      </c>
      <c r="X87">
        <v>3.04</v>
      </c>
      <c r="Y87">
        <v>6.5</v>
      </c>
      <c r="Z87">
        <v>25</v>
      </c>
      <c r="AA87">
        <v>7.0000000000000007E-2</v>
      </c>
      <c r="AB87">
        <v>30.2</v>
      </c>
      <c r="AC87">
        <v>1.28</v>
      </c>
      <c r="AD87">
        <v>424</v>
      </c>
      <c r="AE87">
        <v>0.37</v>
      </c>
      <c r="AF87">
        <v>3.0000000000000001E-3</v>
      </c>
      <c r="AG87">
        <v>76.900000000000006</v>
      </c>
      <c r="AH87">
        <v>0.04</v>
      </c>
      <c r="AI87">
        <v>13.72</v>
      </c>
      <c r="AJ87">
        <v>0.02</v>
      </c>
      <c r="AK87">
        <v>0.3</v>
      </c>
      <c r="AM87">
        <v>0.4</v>
      </c>
      <c r="AN87">
        <v>5.9</v>
      </c>
      <c r="AO87">
        <v>0.01</v>
      </c>
      <c r="AP87">
        <v>5.4</v>
      </c>
      <c r="AQ87">
        <v>540</v>
      </c>
      <c r="AR87">
        <v>0.05</v>
      </c>
      <c r="AS87">
        <v>0.6</v>
      </c>
      <c r="AT87">
        <v>32</v>
      </c>
      <c r="AU87">
        <v>0.1</v>
      </c>
      <c r="AV87">
        <v>55</v>
      </c>
      <c r="AW87">
        <v>15</v>
      </c>
    </row>
    <row r="88" spans="1:49" hidden="1" x14ac:dyDescent="0.3">
      <c r="A88" t="s">
        <v>385</v>
      </c>
      <c r="B88" t="s">
        <v>386</v>
      </c>
      <c r="C88" s="1" t="str">
        <f t="shared" si="4"/>
        <v>13:0041</v>
      </c>
      <c r="D88" s="1" t="str">
        <f t="shared" si="5"/>
        <v>13:0013</v>
      </c>
      <c r="E88" t="s">
        <v>387</v>
      </c>
      <c r="F88" t="s">
        <v>388</v>
      </c>
      <c r="H88">
        <v>47.609015300000003</v>
      </c>
      <c r="I88">
        <v>-67.190889499999997</v>
      </c>
      <c r="J88" s="1" t="str">
        <f t="shared" si="6"/>
        <v>Basal till</v>
      </c>
      <c r="K88" s="1" t="str">
        <f t="shared" si="7"/>
        <v>&lt;63 micron</v>
      </c>
      <c r="L88">
        <v>13</v>
      </c>
      <c r="M88">
        <v>3.85</v>
      </c>
      <c r="N88">
        <v>5.8</v>
      </c>
      <c r="O88">
        <v>0.4</v>
      </c>
      <c r="P88">
        <v>2</v>
      </c>
      <c r="Q88">
        <v>60.2</v>
      </c>
      <c r="R88">
        <v>0.14000000000000001</v>
      </c>
      <c r="S88">
        <v>0.06</v>
      </c>
      <c r="T88">
        <v>0.04</v>
      </c>
      <c r="U88">
        <v>19.8</v>
      </c>
      <c r="V88">
        <v>115.7</v>
      </c>
      <c r="W88">
        <v>25.67</v>
      </c>
      <c r="X88">
        <v>3.73</v>
      </c>
      <c r="Y88">
        <v>8.6</v>
      </c>
      <c r="Z88">
        <v>22</v>
      </c>
      <c r="AA88">
        <v>0.08</v>
      </c>
      <c r="AB88">
        <v>16.5</v>
      </c>
      <c r="AC88">
        <v>1.76</v>
      </c>
      <c r="AD88">
        <v>609</v>
      </c>
      <c r="AE88">
        <v>0.54</v>
      </c>
      <c r="AF88">
        <v>3.0000000000000001E-3</v>
      </c>
      <c r="AG88">
        <v>113.4</v>
      </c>
      <c r="AH88">
        <v>4.5999999999999999E-2</v>
      </c>
      <c r="AI88">
        <v>14.73</v>
      </c>
      <c r="AJ88">
        <v>0.01</v>
      </c>
      <c r="AK88">
        <v>0.19</v>
      </c>
      <c r="AM88">
        <v>0.4</v>
      </c>
      <c r="AN88">
        <v>9.6999999999999993</v>
      </c>
      <c r="AO88">
        <v>0.02</v>
      </c>
      <c r="AP88">
        <v>6.8</v>
      </c>
      <c r="AQ88">
        <v>1500</v>
      </c>
      <c r="AR88">
        <v>7.0000000000000007E-2</v>
      </c>
      <c r="AS88">
        <v>0.9</v>
      </c>
      <c r="AT88">
        <v>48</v>
      </c>
      <c r="AU88">
        <v>0.1</v>
      </c>
      <c r="AV88">
        <v>66.099999999999994</v>
      </c>
      <c r="AW88">
        <v>15</v>
      </c>
    </row>
    <row r="89" spans="1:49" hidden="1" x14ac:dyDescent="0.3">
      <c r="A89" t="s">
        <v>389</v>
      </c>
      <c r="B89" t="s">
        <v>390</v>
      </c>
      <c r="C89" s="1" t="str">
        <f t="shared" si="4"/>
        <v>13:0041</v>
      </c>
      <c r="D89" s="1" t="str">
        <f t="shared" si="5"/>
        <v>13:0013</v>
      </c>
      <c r="E89" t="s">
        <v>391</v>
      </c>
      <c r="F89" t="s">
        <v>392</v>
      </c>
      <c r="H89">
        <v>47.610171000000001</v>
      </c>
      <c r="I89">
        <v>-67.013342699999995</v>
      </c>
      <c r="J89" s="1" t="str">
        <f t="shared" si="6"/>
        <v>Basal till</v>
      </c>
      <c r="K89" s="1" t="str">
        <f t="shared" si="7"/>
        <v>&lt;63 micron</v>
      </c>
      <c r="L89">
        <v>21</v>
      </c>
      <c r="M89">
        <v>2.57</v>
      </c>
      <c r="N89">
        <v>4.9000000000000004</v>
      </c>
      <c r="O89">
        <v>0.1</v>
      </c>
      <c r="P89">
        <v>2</v>
      </c>
      <c r="Q89">
        <v>75.3</v>
      </c>
      <c r="R89">
        <v>0.17</v>
      </c>
      <c r="S89">
        <v>0.14000000000000001</v>
      </c>
      <c r="T89">
        <v>7.0000000000000007E-2</v>
      </c>
      <c r="U89">
        <v>19.2</v>
      </c>
      <c r="V89">
        <v>56.8</v>
      </c>
      <c r="W89">
        <v>25.49</v>
      </c>
      <c r="X89">
        <v>4.2</v>
      </c>
      <c r="Y89">
        <v>7.4</v>
      </c>
      <c r="Z89">
        <v>63</v>
      </c>
      <c r="AA89">
        <v>0.11</v>
      </c>
      <c r="AB89">
        <v>29.1</v>
      </c>
      <c r="AC89">
        <v>1.86</v>
      </c>
      <c r="AD89">
        <v>1001</v>
      </c>
      <c r="AE89">
        <v>0.2</v>
      </c>
      <c r="AF89">
        <v>3.0000000000000001E-3</v>
      </c>
      <c r="AG89">
        <v>93.9</v>
      </c>
      <c r="AH89">
        <v>3.3000000000000002E-2</v>
      </c>
      <c r="AI89">
        <v>14.4</v>
      </c>
      <c r="AJ89">
        <v>0.02</v>
      </c>
      <c r="AK89">
        <v>0.1</v>
      </c>
      <c r="AM89">
        <v>0.6</v>
      </c>
      <c r="AN89">
        <v>15.4</v>
      </c>
      <c r="AO89">
        <v>0.01</v>
      </c>
      <c r="AP89">
        <v>4.7</v>
      </c>
      <c r="AQ89">
        <v>60</v>
      </c>
      <c r="AR89">
        <v>0.05</v>
      </c>
      <c r="AS89">
        <v>0.5</v>
      </c>
      <c r="AT89">
        <v>27</v>
      </c>
      <c r="AU89">
        <v>0.1</v>
      </c>
      <c r="AV89">
        <v>81.400000000000006</v>
      </c>
      <c r="AW89">
        <v>15</v>
      </c>
    </row>
    <row r="90" spans="1:49" hidden="1" x14ac:dyDescent="0.3">
      <c r="A90" t="s">
        <v>393</v>
      </c>
      <c r="B90" t="s">
        <v>394</v>
      </c>
      <c r="C90" s="1" t="str">
        <f t="shared" si="4"/>
        <v>13:0041</v>
      </c>
      <c r="D90" s="1" t="str">
        <f t="shared" si="5"/>
        <v>13:0013</v>
      </c>
      <c r="E90" t="s">
        <v>395</v>
      </c>
      <c r="F90" t="s">
        <v>396</v>
      </c>
      <c r="H90">
        <v>47.5977295</v>
      </c>
      <c r="I90">
        <v>-67.204502000000005</v>
      </c>
      <c r="J90" s="1" t="str">
        <f t="shared" si="6"/>
        <v>Basal till</v>
      </c>
      <c r="K90" s="1" t="str">
        <f t="shared" si="7"/>
        <v>&lt;63 micron</v>
      </c>
      <c r="L90">
        <v>18</v>
      </c>
      <c r="M90">
        <v>3.99</v>
      </c>
      <c r="N90">
        <v>8.9</v>
      </c>
      <c r="O90">
        <v>0.7</v>
      </c>
      <c r="P90">
        <v>4</v>
      </c>
      <c r="Q90">
        <v>65.7</v>
      </c>
      <c r="R90">
        <v>0.14000000000000001</v>
      </c>
      <c r="S90">
        <v>0.04</v>
      </c>
      <c r="T90">
        <v>0.09</v>
      </c>
      <c r="U90">
        <v>20</v>
      </c>
      <c r="V90">
        <v>122.2</v>
      </c>
      <c r="W90">
        <v>30.39</v>
      </c>
      <c r="X90">
        <v>3.6</v>
      </c>
      <c r="Y90">
        <v>7.3</v>
      </c>
      <c r="Z90">
        <v>74</v>
      </c>
      <c r="AA90">
        <v>0.04</v>
      </c>
      <c r="AB90">
        <v>11.4</v>
      </c>
      <c r="AC90">
        <v>1.54</v>
      </c>
      <c r="AD90">
        <v>438</v>
      </c>
      <c r="AE90">
        <v>0.38</v>
      </c>
      <c r="AF90">
        <v>3.0000000000000001E-3</v>
      </c>
      <c r="AG90">
        <v>138</v>
      </c>
      <c r="AH90">
        <v>4.1000000000000002E-2</v>
      </c>
      <c r="AI90">
        <v>19.190000000000001</v>
      </c>
      <c r="AJ90">
        <v>5.0000000000000001E-3</v>
      </c>
      <c r="AK90">
        <v>0.19</v>
      </c>
      <c r="AM90">
        <v>0.5</v>
      </c>
      <c r="AN90">
        <v>8.4</v>
      </c>
      <c r="AO90">
        <v>0.02</v>
      </c>
      <c r="AP90">
        <v>7.2</v>
      </c>
      <c r="AQ90">
        <v>1560</v>
      </c>
      <c r="AR90">
        <v>0.08</v>
      </c>
      <c r="AS90">
        <v>1.2</v>
      </c>
      <c r="AT90">
        <v>43</v>
      </c>
      <c r="AU90">
        <v>0.1</v>
      </c>
      <c r="AV90">
        <v>67.3</v>
      </c>
      <c r="AW90">
        <v>15</v>
      </c>
    </row>
    <row r="91" spans="1:49" hidden="1" x14ac:dyDescent="0.3">
      <c r="A91" t="s">
        <v>397</v>
      </c>
      <c r="B91" t="s">
        <v>398</v>
      </c>
      <c r="C91" s="1" t="str">
        <f t="shared" si="4"/>
        <v>13:0041</v>
      </c>
      <c r="D91" s="1" t="str">
        <f t="shared" si="5"/>
        <v>13:0013</v>
      </c>
      <c r="E91" t="s">
        <v>399</v>
      </c>
      <c r="F91" t="s">
        <v>400</v>
      </c>
      <c r="H91">
        <v>47.615812400000003</v>
      </c>
      <c r="I91">
        <v>-67.214076599999999</v>
      </c>
      <c r="J91" s="1" t="str">
        <f t="shared" si="6"/>
        <v>Basal till</v>
      </c>
      <c r="K91" s="1" t="str">
        <f t="shared" si="7"/>
        <v>&lt;63 micron</v>
      </c>
      <c r="L91">
        <v>6</v>
      </c>
      <c r="M91">
        <v>2.36</v>
      </c>
      <c r="N91">
        <v>5.2</v>
      </c>
      <c r="O91">
        <v>1.2</v>
      </c>
      <c r="P91">
        <v>2</v>
      </c>
      <c r="Q91">
        <v>30.8</v>
      </c>
      <c r="R91">
        <v>0.12</v>
      </c>
      <c r="S91">
        <v>0.06</v>
      </c>
      <c r="T91">
        <v>0.05</v>
      </c>
      <c r="U91">
        <v>16.600000000000001</v>
      </c>
      <c r="V91">
        <v>87.2</v>
      </c>
      <c r="W91">
        <v>21.43</v>
      </c>
      <c r="X91">
        <v>3.07</v>
      </c>
      <c r="Y91">
        <v>6.1</v>
      </c>
      <c r="Z91">
        <v>19</v>
      </c>
      <c r="AA91">
        <v>0.05</v>
      </c>
      <c r="AB91">
        <v>20.100000000000001</v>
      </c>
      <c r="AC91">
        <v>1.62</v>
      </c>
      <c r="AD91">
        <v>505</v>
      </c>
      <c r="AE91">
        <v>0.59</v>
      </c>
      <c r="AF91">
        <v>2E-3</v>
      </c>
      <c r="AG91">
        <v>94.7</v>
      </c>
      <c r="AH91">
        <v>4.8000000000000001E-2</v>
      </c>
      <c r="AI91">
        <v>12.78</v>
      </c>
      <c r="AJ91">
        <v>5.0000000000000001E-3</v>
      </c>
      <c r="AK91">
        <v>0.16</v>
      </c>
      <c r="AM91">
        <v>0.3</v>
      </c>
      <c r="AN91">
        <v>4.3</v>
      </c>
      <c r="AO91">
        <v>0.02</v>
      </c>
      <c r="AP91">
        <v>5.0999999999999996</v>
      </c>
      <c r="AQ91">
        <v>1100</v>
      </c>
      <c r="AR91">
        <v>0.04</v>
      </c>
      <c r="AS91">
        <v>0.6</v>
      </c>
      <c r="AT91">
        <v>31</v>
      </c>
      <c r="AU91">
        <v>0.1</v>
      </c>
      <c r="AV91">
        <v>62.2</v>
      </c>
      <c r="AW91">
        <v>15</v>
      </c>
    </row>
    <row r="92" spans="1:49" hidden="1" x14ac:dyDescent="0.3">
      <c r="A92" t="s">
        <v>401</v>
      </c>
      <c r="B92" t="s">
        <v>402</v>
      </c>
      <c r="C92" s="1" t="str">
        <f t="shared" si="4"/>
        <v>13:0041</v>
      </c>
      <c r="D92" s="1" t="str">
        <f t="shared" si="5"/>
        <v>13:0013</v>
      </c>
      <c r="E92" t="s">
        <v>399</v>
      </c>
      <c r="F92" t="s">
        <v>403</v>
      </c>
      <c r="H92">
        <v>47.615812400000003</v>
      </c>
      <c r="I92">
        <v>-67.214076599999999</v>
      </c>
      <c r="J92" s="1" t="str">
        <f t="shared" si="6"/>
        <v>Basal till</v>
      </c>
      <c r="K92" s="1" t="str">
        <f t="shared" si="7"/>
        <v>&lt;63 micron</v>
      </c>
      <c r="L92">
        <v>8</v>
      </c>
      <c r="M92">
        <v>2.42</v>
      </c>
      <c r="N92">
        <v>4.5999999999999996</v>
      </c>
      <c r="O92">
        <v>0.8</v>
      </c>
      <c r="P92">
        <v>2</v>
      </c>
      <c r="Q92">
        <v>32.6</v>
      </c>
      <c r="R92">
        <v>0.08</v>
      </c>
      <c r="S92">
        <v>0.06</v>
      </c>
      <c r="T92">
        <v>0.04</v>
      </c>
      <c r="U92">
        <v>16.3</v>
      </c>
      <c r="V92">
        <v>82.7</v>
      </c>
      <c r="W92">
        <v>22.02</v>
      </c>
      <c r="X92">
        <v>3.1</v>
      </c>
      <c r="Y92">
        <v>6.2</v>
      </c>
      <c r="Z92">
        <v>22</v>
      </c>
      <c r="AA92">
        <v>0.06</v>
      </c>
      <c r="AB92">
        <v>22.3</v>
      </c>
      <c r="AC92">
        <v>1.62</v>
      </c>
      <c r="AD92">
        <v>534</v>
      </c>
      <c r="AE92">
        <v>0.32</v>
      </c>
      <c r="AF92">
        <v>2E-3</v>
      </c>
      <c r="AG92">
        <v>93.6</v>
      </c>
      <c r="AH92">
        <v>4.8000000000000001E-2</v>
      </c>
      <c r="AI92">
        <v>12.48</v>
      </c>
      <c r="AJ92">
        <v>5.0000000000000001E-3</v>
      </c>
      <c r="AK92">
        <v>0.13</v>
      </c>
      <c r="AM92">
        <v>0.2</v>
      </c>
      <c r="AN92">
        <v>4.8</v>
      </c>
      <c r="AO92">
        <v>0.01</v>
      </c>
      <c r="AP92">
        <v>5.3</v>
      </c>
      <c r="AQ92">
        <v>1150</v>
      </c>
      <c r="AR92">
        <v>0.04</v>
      </c>
      <c r="AS92">
        <v>0.7</v>
      </c>
      <c r="AT92">
        <v>31</v>
      </c>
      <c r="AU92">
        <v>0.1</v>
      </c>
      <c r="AV92">
        <v>63.4</v>
      </c>
      <c r="AW92">
        <v>15</v>
      </c>
    </row>
    <row r="93" spans="1:49" hidden="1" x14ac:dyDescent="0.3">
      <c r="A93" t="s">
        <v>404</v>
      </c>
      <c r="B93" t="s">
        <v>405</v>
      </c>
      <c r="C93" s="1" t="str">
        <f t="shared" si="4"/>
        <v>13:0041</v>
      </c>
      <c r="D93" s="1" t="str">
        <f t="shared" si="5"/>
        <v>13:0013</v>
      </c>
      <c r="E93" t="s">
        <v>406</v>
      </c>
      <c r="F93" t="s">
        <v>407</v>
      </c>
      <c r="H93">
        <v>47.606233199999998</v>
      </c>
      <c r="I93">
        <v>-67.234666700000005</v>
      </c>
      <c r="J93" s="1" t="str">
        <f t="shared" si="6"/>
        <v>Basal till</v>
      </c>
      <c r="K93" s="1" t="str">
        <f t="shared" si="7"/>
        <v>&lt;63 micron</v>
      </c>
      <c r="L93">
        <v>6</v>
      </c>
      <c r="M93">
        <v>3.37</v>
      </c>
      <c r="N93">
        <v>5.3</v>
      </c>
      <c r="O93">
        <v>1.5</v>
      </c>
      <c r="P93">
        <v>1</v>
      </c>
      <c r="Q93">
        <v>74</v>
      </c>
      <c r="R93">
        <v>0.13</v>
      </c>
      <c r="S93">
        <v>0.02</v>
      </c>
      <c r="T93">
        <v>7.0000000000000007E-2</v>
      </c>
      <c r="U93">
        <v>20.6</v>
      </c>
      <c r="V93">
        <v>99.6</v>
      </c>
      <c r="W93">
        <v>28.63</v>
      </c>
      <c r="X93">
        <v>3.53</v>
      </c>
      <c r="Y93">
        <v>7.3</v>
      </c>
      <c r="Z93">
        <v>52</v>
      </c>
      <c r="AA93">
        <v>0.06</v>
      </c>
      <c r="AB93">
        <v>21.4</v>
      </c>
      <c r="AC93">
        <v>1.56</v>
      </c>
      <c r="AD93">
        <v>413</v>
      </c>
      <c r="AE93">
        <v>0.5</v>
      </c>
      <c r="AF93">
        <v>2E-3</v>
      </c>
      <c r="AG93">
        <v>104.2</v>
      </c>
      <c r="AH93">
        <v>3.7999999999999999E-2</v>
      </c>
      <c r="AI93">
        <v>14.1</v>
      </c>
      <c r="AJ93">
        <v>5.0000000000000001E-3</v>
      </c>
      <c r="AK93">
        <v>0.17</v>
      </c>
      <c r="AM93">
        <v>0.4</v>
      </c>
      <c r="AN93">
        <v>2.9</v>
      </c>
      <c r="AO93">
        <v>0.01</v>
      </c>
      <c r="AP93">
        <v>6.6</v>
      </c>
      <c r="AQ93">
        <v>730</v>
      </c>
      <c r="AR93">
        <v>7.0000000000000007E-2</v>
      </c>
      <c r="AS93">
        <v>0.6</v>
      </c>
      <c r="AT93">
        <v>38</v>
      </c>
      <c r="AU93">
        <v>0.1</v>
      </c>
      <c r="AV93">
        <v>61.8</v>
      </c>
      <c r="AW93">
        <v>15</v>
      </c>
    </row>
    <row r="94" spans="1:49" hidden="1" x14ac:dyDescent="0.3">
      <c r="A94" t="s">
        <v>408</v>
      </c>
      <c r="B94" t="s">
        <v>409</v>
      </c>
      <c r="C94" s="1" t="str">
        <f t="shared" si="4"/>
        <v>13:0041</v>
      </c>
      <c r="D94" s="1" t="str">
        <f t="shared" si="5"/>
        <v>13:0013</v>
      </c>
      <c r="E94" t="s">
        <v>406</v>
      </c>
      <c r="F94" t="s">
        <v>410</v>
      </c>
      <c r="H94">
        <v>47.606233199999998</v>
      </c>
      <c r="I94">
        <v>-67.234666700000005</v>
      </c>
      <c r="J94" s="1" t="str">
        <f t="shared" si="6"/>
        <v>Basal till</v>
      </c>
      <c r="K94" s="1" t="str">
        <f t="shared" si="7"/>
        <v>&lt;63 micron</v>
      </c>
      <c r="L94">
        <v>10</v>
      </c>
      <c r="M94">
        <v>3.45</v>
      </c>
      <c r="N94">
        <v>4.5999999999999996</v>
      </c>
      <c r="O94">
        <v>0.7</v>
      </c>
      <c r="P94">
        <v>1</v>
      </c>
      <c r="Q94">
        <v>75</v>
      </c>
      <c r="R94">
        <v>0.09</v>
      </c>
      <c r="S94">
        <v>0.01</v>
      </c>
      <c r="T94">
        <v>0.05</v>
      </c>
      <c r="U94">
        <v>19.100000000000001</v>
      </c>
      <c r="V94">
        <v>97.7</v>
      </c>
      <c r="W94">
        <v>28.07</v>
      </c>
      <c r="X94">
        <v>3.58</v>
      </c>
      <c r="Y94">
        <v>7.3</v>
      </c>
      <c r="Z94">
        <v>62</v>
      </c>
      <c r="AA94">
        <v>7.0000000000000007E-2</v>
      </c>
      <c r="AB94">
        <v>22.7</v>
      </c>
      <c r="AC94">
        <v>1.55</v>
      </c>
      <c r="AD94">
        <v>429</v>
      </c>
      <c r="AE94">
        <v>0.52</v>
      </c>
      <c r="AF94">
        <v>2E-3</v>
      </c>
      <c r="AG94">
        <v>104.4</v>
      </c>
      <c r="AH94">
        <v>3.7999999999999999E-2</v>
      </c>
      <c r="AI94">
        <v>14.35</v>
      </c>
      <c r="AJ94">
        <v>5.0000000000000001E-3</v>
      </c>
      <c r="AK94">
        <v>0.16</v>
      </c>
      <c r="AM94">
        <v>0.3</v>
      </c>
      <c r="AN94">
        <v>3.2</v>
      </c>
      <c r="AO94">
        <v>0.03</v>
      </c>
      <c r="AP94">
        <v>7</v>
      </c>
      <c r="AQ94">
        <v>750</v>
      </c>
      <c r="AR94">
        <v>0.08</v>
      </c>
      <c r="AS94">
        <v>0.7</v>
      </c>
      <c r="AT94">
        <v>39</v>
      </c>
      <c r="AU94">
        <v>0.1</v>
      </c>
      <c r="AV94">
        <v>61.9</v>
      </c>
      <c r="AW94">
        <v>15</v>
      </c>
    </row>
    <row r="95" spans="1:49" hidden="1" x14ac:dyDescent="0.3">
      <c r="A95" t="s">
        <v>411</v>
      </c>
      <c r="B95" t="s">
        <v>412</v>
      </c>
      <c r="C95" s="1" t="str">
        <f t="shared" si="4"/>
        <v>13:0041</v>
      </c>
      <c r="D95" s="1" t="str">
        <f t="shared" si="5"/>
        <v>13:0013</v>
      </c>
      <c r="E95" t="s">
        <v>413</v>
      </c>
      <c r="F95" t="s">
        <v>414</v>
      </c>
      <c r="H95">
        <v>47.623306200000002</v>
      </c>
      <c r="I95">
        <v>-67.237232899999995</v>
      </c>
      <c r="J95" s="1" t="str">
        <f t="shared" si="6"/>
        <v>Basal till</v>
      </c>
      <c r="K95" s="1" t="str">
        <f t="shared" si="7"/>
        <v>&lt;63 micron</v>
      </c>
      <c r="L95">
        <v>14</v>
      </c>
      <c r="M95">
        <v>2.65</v>
      </c>
      <c r="N95">
        <v>5.9</v>
      </c>
      <c r="O95">
        <v>1</v>
      </c>
      <c r="P95">
        <v>1</v>
      </c>
      <c r="Q95">
        <v>50.3</v>
      </c>
      <c r="R95">
        <v>0.11</v>
      </c>
      <c r="S95">
        <v>0.03</v>
      </c>
      <c r="T95">
        <v>0.08</v>
      </c>
      <c r="U95">
        <v>15</v>
      </c>
      <c r="V95">
        <v>90.4</v>
      </c>
      <c r="W95">
        <v>21.18</v>
      </c>
      <c r="X95">
        <v>2.78</v>
      </c>
      <c r="Y95">
        <v>6</v>
      </c>
      <c r="Z95">
        <v>53</v>
      </c>
      <c r="AA95">
        <v>0.05</v>
      </c>
      <c r="AB95">
        <v>16.2</v>
      </c>
      <c r="AC95">
        <v>1.36</v>
      </c>
      <c r="AD95">
        <v>303</v>
      </c>
      <c r="AE95">
        <v>0.59</v>
      </c>
      <c r="AF95">
        <v>3.0000000000000001E-3</v>
      </c>
      <c r="AG95">
        <v>93.1</v>
      </c>
      <c r="AH95">
        <v>3.6999999999999998E-2</v>
      </c>
      <c r="AI95">
        <v>13.03</v>
      </c>
      <c r="AJ95">
        <v>5.0000000000000001E-3</v>
      </c>
      <c r="AK95">
        <v>0.17</v>
      </c>
      <c r="AM95">
        <v>0.4</v>
      </c>
      <c r="AN95">
        <v>2.7</v>
      </c>
      <c r="AO95">
        <v>0.03</v>
      </c>
      <c r="AP95">
        <v>5.6</v>
      </c>
      <c r="AQ95">
        <v>780</v>
      </c>
      <c r="AR95">
        <v>0.05</v>
      </c>
      <c r="AS95">
        <v>0.6</v>
      </c>
      <c r="AT95">
        <v>30</v>
      </c>
      <c r="AU95">
        <v>0.1</v>
      </c>
      <c r="AV95">
        <v>63.4</v>
      </c>
      <c r="AW95">
        <v>15</v>
      </c>
    </row>
    <row r="96" spans="1:49" hidden="1" x14ac:dyDescent="0.3">
      <c r="A96" t="s">
        <v>415</v>
      </c>
      <c r="B96" t="s">
        <v>416</v>
      </c>
      <c r="C96" s="1" t="str">
        <f t="shared" si="4"/>
        <v>13:0041</v>
      </c>
      <c r="D96" s="1" t="str">
        <f t="shared" si="5"/>
        <v>13:0013</v>
      </c>
      <c r="E96" t="s">
        <v>417</v>
      </c>
      <c r="F96" t="s">
        <v>418</v>
      </c>
      <c r="H96">
        <v>47.614970399999997</v>
      </c>
      <c r="I96">
        <v>-67.259390600000003</v>
      </c>
      <c r="J96" s="1" t="str">
        <f t="shared" si="6"/>
        <v>Basal till</v>
      </c>
      <c r="K96" s="1" t="str">
        <f t="shared" si="7"/>
        <v>&lt;63 micron</v>
      </c>
      <c r="L96">
        <v>14</v>
      </c>
      <c r="M96">
        <v>3.04</v>
      </c>
      <c r="N96">
        <v>5.7</v>
      </c>
      <c r="O96">
        <v>0.8</v>
      </c>
      <c r="P96">
        <v>1</v>
      </c>
      <c r="Q96">
        <v>57.2</v>
      </c>
      <c r="R96">
        <v>0.13</v>
      </c>
      <c r="S96">
        <v>0.03</v>
      </c>
      <c r="T96">
        <v>0.15</v>
      </c>
      <c r="U96">
        <v>14.7</v>
      </c>
      <c r="V96">
        <v>79.900000000000006</v>
      </c>
      <c r="W96">
        <v>21.08</v>
      </c>
      <c r="X96">
        <v>3.13</v>
      </c>
      <c r="Y96">
        <v>6.2</v>
      </c>
      <c r="Z96">
        <v>50</v>
      </c>
      <c r="AA96">
        <v>0.06</v>
      </c>
      <c r="AB96">
        <v>20.7</v>
      </c>
      <c r="AC96">
        <v>1.53</v>
      </c>
      <c r="AD96">
        <v>225</v>
      </c>
      <c r="AE96">
        <v>0.37</v>
      </c>
      <c r="AF96">
        <v>2E-3</v>
      </c>
      <c r="AG96">
        <v>97.6</v>
      </c>
      <c r="AH96">
        <v>4.2999999999999997E-2</v>
      </c>
      <c r="AI96">
        <v>10.87</v>
      </c>
      <c r="AJ96">
        <v>5.0000000000000001E-3</v>
      </c>
      <c r="AK96">
        <v>0.25</v>
      </c>
      <c r="AM96">
        <v>0.4</v>
      </c>
      <c r="AN96">
        <v>3.6</v>
      </c>
      <c r="AO96">
        <v>0.03</v>
      </c>
      <c r="AP96">
        <v>5</v>
      </c>
      <c r="AQ96">
        <v>100</v>
      </c>
      <c r="AR96">
        <v>0.05</v>
      </c>
      <c r="AS96">
        <v>0.3</v>
      </c>
      <c r="AT96">
        <v>30</v>
      </c>
      <c r="AU96">
        <v>0.1</v>
      </c>
      <c r="AV96">
        <v>60</v>
      </c>
      <c r="AW96">
        <v>15</v>
      </c>
    </row>
    <row r="97" spans="1:49" hidden="1" x14ac:dyDescent="0.3">
      <c r="A97" t="s">
        <v>419</v>
      </c>
      <c r="B97" t="s">
        <v>420</v>
      </c>
      <c r="C97" s="1" t="str">
        <f t="shared" si="4"/>
        <v>13:0041</v>
      </c>
      <c r="D97" s="1" t="str">
        <f t="shared" si="5"/>
        <v>13:0013</v>
      </c>
      <c r="E97" t="s">
        <v>421</v>
      </c>
      <c r="F97" t="s">
        <v>422</v>
      </c>
      <c r="H97">
        <v>47.606009999999998</v>
      </c>
      <c r="I97">
        <v>-67.282785799999999</v>
      </c>
      <c r="J97" s="1" t="str">
        <f t="shared" si="6"/>
        <v>Basal till</v>
      </c>
      <c r="K97" s="1" t="str">
        <f t="shared" si="7"/>
        <v>&lt;63 micron</v>
      </c>
      <c r="L97">
        <v>10</v>
      </c>
      <c r="M97">
        <v>2.15</v>
      </c>
      <c r="N97">
        <v>4.9000000000000004</v>
      </c>
      <c r="O97">
        <v>1</v>
      </c>
      <c r="P97">
        <v>0.5</v>
      </c>
      <c r="Q97">
        <v>34.700000000000003</v>
      </c>
      <c r="R97">
        <v>0.11</v>
      </c>
      <c r="S97">
        <v>0.02</v>
      </c>
      <c r="T97">
        <v>0.05</v>
      </c>
      <c r="U97">
        <v>13.8</v>
      </c>
      <c r="V97">
        <v>65.400000000000006</v>
      </c>
      <c r="W97">
        <v>18.05</v>
      </c>
      <c r="X97">
        <v>2.42</v>
      </c>
      <c r="Y97">
        <v>4.5999999999999996</v>
      </c>
      <c r="Z97">
        <v>34</v>
      </c>
      <c r="AA97">
        <v>0.04</v>
      </c>
      <c r="AB97">
        <v>22.3</v>
      </c>
      <c r="AC97">
        <v>1.21</v>
      </c>
      <c r="AD97">
        <v>322</v>
      </c>
      <c r="AE97">
        <v>0.28999999999999998</v>
      </c>
      <c r="AF97">
        <v>2E-3</v>
      </c>
      <c r="AG97">
        <v>68.599999999999994</v>
      </c>
      <c r="AH97">
        <v>3.7999999999999999E-2</v>
      </c>
      <c r="AI97">
        <v>12.57</v>
      </c>
      <c r="AJ97">
        <v>5.0000000000000001E-3</v>
      </c>
      <c r="AK97">
        <v>0.19</v>
      </c>
      <c r="AM97">
        <v>0.3</v>
      </c>
      <c r="AN97">
        <v>3</v>
      </c>
      <c r="AO97">
        <v>0.02</v>
      </c>
      <c r="AP97">
        <v>4.7</v>
      </c>
      <c r="AQ97">
        <v>120</v>
      </c>
      <c r="AR97">
        <v>0.04</v>
      </c>
      <c r="AS97">
        <v>0.3</v>
      </c>
      <c r="AT97">
        <v>23</v>
      </c>
      <c r="AU97">
        <v>0.1</v>
      </c>
      <c r="AV97">
        <v>46.3</v>
      </c>
      <c r="AW97">
        <v>15</v>
      </c>
    </row>
    <row r="98" spans="1:49" hidden="1" x14ac:dyDescent="0.3">
      <c r="A98" t="s">
        <v>423</v>
      </c>
      <c r="B98" t="s">
        <v>424</v>
      </c>
      <c r="C98" s="1" t="str">
        <f t="shared" si="4"/>
        <v>13:0041</v>
      </c>
      <c r="D98" s="1" t="str">
        <f t="shared" si="5"/>
        <v>13:0013</v>
      </c>
      <c r="E98" t="s">
        <v>425</v>
      </c>
      <c r="F98" t="s">
        <v>426</v>
      </c>
      <c r="H98">
        <v>47.595493099999999</v>
      </c>
      <c r="I98">
        <v>-67.269149100000007</v>
      </c>
      <c r="J98" s="1" t="str">
        <f t="shared" si="6"/>
        <v>Basal till</v>
      </c>
      <c r="K98" s="1" t="str">
        <f t="shared" si="7"/>
        <v>&lt;63 micron</v>
      </c>
      <c r="L98">
        <v>26</v>
      </c>
      <c r="M98">
        <v>2.3199999999999998</v>
      </c>
      <c r="N98">
        <v>4.3</v>
      </c>
      <c r="O98">
        <v>0.8</v>
      </c>
      <c r="P98">
        <v>0.5</v>
      </c>
      <c r="Q98">
        <v>30.7</v>
      </c>
      <c r="R98">
        <v>0.09</v>
      </c>
      <c r="S98">
        <v>0.04</v>
      </c>
      <c r="T98">
        <v>0.03</v>
      </c>
      <c r="U98">
        <v>9.6</v>
      </c>
      <c r="V98">
        <v>67.7</v>
      </c>
      <c r="W98">
        <v>13.2</v>
      </c>
      <c r="X98">
        <v>2.61</v>
      </c>
      <c r="Y98">
        <v>5</v>
      </c>
      <c r="Z98">
        <v>56</v>
      </c>
      <c r="AA98">
        <v>0.04</v>
      </c>
      <c r="AB98">
        <v>21.1</v>
      </c>
      <c r="AC98">
        <v>1.2</v>
      </c>
      <c r="AD98">
        <v>156</v>
      </c>
      <c r="AE98">
        <v>0.32</v>
      </c>
      <c r="AF98">
        <v>2E-3</v>
      </c>
      <c r="AG98">
        <v>68.5</v>
      </c>
      <c r="AH98">
        <v>0.04</v>
      </c>
      <c r="AI98">
        <v>6.7</v>
      </c>
      <c r="AJ98">
        <v>0.01</v>
      </c>
      <c r="AK98">
        <v>0.17</v>
      </c>
      <c r="AM98">
        <v>0.3</v>
      </c>
      <c r="AN98">
        <v>5.5</v>
      </c>
      <c r="AO98">
        <v>0.01</v>
      </c>
      <c r="AP98">
        <v>4.0999999999999996</v>
      </c>
      <c r="AQ98">
        <v>80</v>
      </c>
      <c r="AR98">
        <v>0.05</v>
      </c>
      <c r="AS98">
        <v>0.4</v>
      </c>
      <c r="AT98">
        <v>24</v>
      </c>
      <c r="AU98">
        <v>0.1</v>
      </c>
      <c r="AV98">
        <v>44.7</v>
      </c>
      <c r="AW98">
        <v>15</v>
      </c>
    </row>
    <row r="99" spans="1:49" hidden="1" x14ac:dyDescent="0.3">
      <c r="A99" t="s">
        <v>427</v>
      </c>
      <c r="B99" t="s">
        <v>428</v>
      </c>
      <c r="C99" s="1" t="str">
        <f t="shared" si="4"/>
        <v>13:0041</v>
      </c>
      <c r="D99" s="1" t="str">
        <f t="shared" si="5"/>
        <v>13:0013</v>
      </c>
      <c r="E99" t="s">
        <v>429</v>
      </c>
      <c r="F99" t="s">
        <v>430</v>
      </c>
      <c r="H99">
        <v>47.622540299999997</v>
      </c>
      <c r="I99">
        <v>-67.283428900000004</v>
      </c>
      <c r="J99" s="1" t="str">
        <f t="shared" si="6"/>
        <v>Basal till</v>
      </c>
      <c r="K99" s="1" t="str">
        <f t="shared" si="7"/>
        <v>&lt;63 micron</v>
      </c>
      <c r="L99">
        <v>19</v>
      </c>
      <c r="M99">
        <v>2.56</v>
      </c>
      <c r="N99">
        <v>4.3</v>
      </c>
      <c r="O99">
        <v>0.8</v>
      </c>
      <c r="P99">
        <v>1</v>
      </c>
      <c r="Q99">
        <v>39.9</v>
      </c>
      <c r="R99">
        <v>0.1</v>
      </c>
      <c r="S99">
        <v>0.02</v>
      </c>
      <c r="T99">
        <v>0.05</v>
      </c>
      <c r="U99">
        <v>12.2</v>
      </c>
      <c r="V99">
        <v>74.2</v>
      </c>
      <c r="W99">
        <v>16.760000000000002</v>
      </c>
      <c r="X99">
        <v>2.56</v>
      </c>
      <c r="Y99">
        <v>5.0999999999999996</v>
      </c>
      <c r="Z99">
        <v>57</v>
      </c>
      <c r="AA99">
        <v>0.05</v>
      </c>
      <c r="AB99">
        <v>23.1</v>
      </c>
      <c r="AC99">
        <v>1.05</v>
      </c>
      <c r="AD99">
        <v>219</v>
      </c>
      <c r="AE99">
        <v>0.76</v>
      </c>
      <c r="AF99">
        <v>3.0000000000000001E-3</v>
      </c>
      <c r="AG99">
        <v>82.7</v>
      </c>
      <c r="AH99">
        <v>4.1000000000000002E-2</v>
      </c>
      <c r="AI99">
        <v>10</v>
      </c>
      <c r="AJ99">
        <v>0.01</v>
      </c>
      <c r="AK99">
        <v>0.21</v>
      </c>
      <c r="AM99">
        <v>0.3</v>
      </c>
      <c r="AN99">
        <v>2.9</v>
      </c>
      <c r="AO99">
        <v>0.02</v>
      </c>
      <c r="AP99">
        <v>4.7</v>
      </c>
      <c r="AQ99">
        <v>250</v>
      </c>
      <c r="AR99">
        <v>0.05</v>
      </c>
      <c r="AS99">
        <v>0.4</v>
      </c>
      <c r="AT99">
        <v>26</v>
      </c>
      <c r="AU99">
        <v>0.1</v>
      </c>
      <c r="AV99">
        <v>56.4</v>
      </c>
      <c r="AW99">
        <v>15</v>
      </c>
    </row>
    <row r="100" spans="1:49" hidden="1" x14ac:dyDescent="0.3">
      <c r="A100" t="s">
        <v>431</v>
      </c>
      <c r="B100" t="s">
        <v>432</v>
      </c>
      <c r="C100" s="1" t="str">
        <f t="shared" si="4"/>
        <v>13:0041</v>
      </c>
      <c r="D100" s="1" t="str">
        <f t="shared" si="5"/>
        <v>13:0013</v>
      </c>
      <c r="E100" t="s">
        <v>433</v>
      </c>
      <c r="F100" t="s">
        <v>434</v>
      </c>
      <c r="H100">
        <v>47.639122299999997</v>
      </c>
      <c r="I100">
        <v>-67.245860500000006</v>
      </c>
      <c r="J100" s="1" t="str">
        <f t="shared" si="6"/>
        <v>Basal till</v>
      </c>
      <c r="K100" s="1" t="str">
        <f t="shared" si="7"/>
        <v>&lt;63 micron</v>
      </c>
      <c r="L100">
        <v>12</v>
      </c>
      <c r="M100">
        <v>3.68</v>
      </c>
      <c r="N100">
        <v>5.6</v>
      </c>
      <c r="O100">
        <v>1.1000000000000001</v>
      </c>
      <c r="P100">
        <v>0.5</v>
      </c>
      <c r="Q100">
        <v>56.8</v>
      </c>
      <c r="R100">
        <v>0.15</v>
      </c>
      <c r="S100">
        <v>0.02</v>
      </c>
      <c r="T100">
        <v>0.08</v>
      </c>
      <c r="U100">
        <v>18.100000000000001</v>
      </c>
      <c r="V100">
        <v>103.5</v>
      </c>
      <c r="W100">
        <v>31.9</v>
      </c>
      <c r="X100">
        <v>3.55</v>
      </c>
      <c r="Y100">
        <v>6.6</v>
      </c>
      <c r="Z100">
        <v>82</v>
      </c>
      <c r="AA100">
        <v>7.0000000000000007E-2</v>
      </c>
      <c r="AB100">
        <v>29</v>
      </c>
      <c r="AC100">
        <v>1.81</v>
      </c>
      <c r="AD100">
        <v>263</v>
      </c>
      <c r="AE100">
        <v>0.36</v>
      </c>
      <c r="AF100">
        <v>3.0000000000000001E-3</v>
      </c>
      <c r="AG100">
        <v>118.4</v>
      </c>
      <c r="AH100">
        <v>4.3999999999999997E-2</v>
      </c>
      <c r="AI100">
        <v>16.03</v>
      </c>
      <c r="AJ100">
        <v>5.0000000000000001E-3</v>
      </c>
      <c r="AK100">
        <v>0.24</v>
      </c>
      <c r="AM100">
        <v>0.5</v>
      </c>
      <c r="AN100">
        <v>3.7</v>
      </c>
      <c r="AO100">
        <v>0.02</v>
      </c>
      <c r="AP100">
        <v>7</v>
      </c>
      <c r="AQ100">
        <v>130</v>
      </c>
      <c r="AR100">
        <v>7.0000000000000007E-2</v>
      </c>
      <c r="AS100">
        <v>0.5</v>
      </c>
      <c r="AT100">
        <v>30</v>
      </c>
      <c r="AU100">
        <v>0.1</v>
      </c>
      <c r="AV100">
        <v>69.599999999999994</v>
      </c>
      <c r="AW100">
        <v>15</v>
      </c>
    </row>
    <row r="101" spans="1:49" hidden="1" x14ac:dyDescent="0.3">
      <c r="A101" t="s">
        <v>435</v>
      </c>
      <c r="B101" t="s">
        <v>436</v>
      </c>
      <c r="C101" s="1" t="str">
        <f t="shared" si="4"/>
        <v>13:0041</v>
      </c>
      <c r="D101" s="1" t="str">
        <f t="shared" si="5"/>
        <v>13:0013</v>
      </c>
      <c r="E101" t="s">
        <v>437</v>
      </c>
      <c r="F101" t="s">
        <v>438</v>
      </c>
      <c r="H101">
        <v>47.633186899999998</v>
      </c>
      <c r="I101">
        <v>-67.269182400000005</v>
      </c>
      <c r="J101" s="1" t="str">
        <f t="shared" si="6"/>
        <v>Basal till</v>
      </c>
      <c r="K101" s="1" t="str">
        <f t="shared" si="7"/>
        <v>&lt;63 micron</v>
      </c>
      <c r="L101">
        <v>6</v>
      </c>
      <c r="M101">
        <v>2.44</v>
      </c>
      <c r="N101">
        <v>4.5999999999999996</v>
      </c>
      <c r="O101">
        <v>0.9</v>
      </c>
      <c r="P101">
        <v>0.5</v>
      </c>
      <c r="Q101">
        <v>53.4</v>
      </c>
      <c r="R101">
        <v>0.12</v>
      </c>
      <c r="S101">
        <v>0.02</v>
      </c>
      <c r="T101">
        <v>0.04</v>
      </c>
      <c r="U101">
        <v>18.399999999999999</v>
      </c>
      <c r="V101">
        <v>78.599999999999994</v>
      </c>
      <c r="W101">
        <v>21.09</v>
      </c>
      <c r="X101">
        <v>2.92</v>
      </c>
      <c r="Y101">
        <v>6.2</v>
      </c>
      <c r="Z101">
        <v>23</v>
      </c>
      <c r="AA101">
        <v>0.06</v>
      </c>
      <c r="AB101">
        <v>26.5</v>
      </c>
      <c r="AC101">
        <v>1.49</v>
      </c>
      <c r="AD101">
        <v>545</v>
      </c>
      <c r="AE101">
        <v>0.45</v>
      </c>
      <c r="AF101">
        <v>3.0000000000000001E-3</v>
      </c>
      <c r="AG101">
        <v>84.3</v>
      </c>
      <c r="AH101">
        <v>3.2000000000000001E-2</v>
      </c>
      <c r="AI101">
        <v>14.58</v>
      </c>
      <c r="AJ101">
        <v>5.0000000000000001E-3</v>
      </c>
      <c r="AK101">
        <v>0.19</v>
      </c>
      <c r="AM101">
        <v>0.2</v>
      </c>
      <c r="AN101">
        <v>3.5</v>
      </c>
      <c r="AO101">
        <v>0.02</v>
      </c>
      <c r="AP101">
        <v>6.8</v>
      </c>
      <c r="AQ101">
        <v>490</v>
      </c>
      <c r="AR101">
        <v>0.05</v>
      </c>
      <c r="AS101">
        <v>0.5</v>
      </c>
      <c r="AT101">
        <v>30</v>
      </c>
      <c r="AU101">
        <v>0.1</v>
      </c>
      <c r="AV101">
        <v>54.2</v>
      </c>
      <c r="AW101">
        <v>15</v>
      </c>
    </row>
    <row r="102" spans="1:49" hidden="1" x14ac:dyDescent="0.3">
      <c r="A102" t="s">
        <v>439</v>
      </c>
      <c r="B102" t="s">
        <v>440</v>
      </c>
      <c r="C102" s="1" t="str">
        <f t="shared" si="4"/>
        <v>13:0041</v>
      </c>
      <c r="D102" s="1" t="str">
        <f t="shared" si="5"/>
        <v>13:0013</v>
      </c>
      <c r="E102" t="s">
        <v>441</v>
      </c>
      <c r="F102" t="s">
        <v>442</v>
      </c>
      <c r="H102">
        <v>47.559232100000003</v>
      </c>
      <c r="I102">
        <v>-67.2141132</v>
      </c>
      <c r="J102" s="1" t="str">
        <f t="shared" si="6"/>
        <v>Basal till</v>
      </c>
      <c r="K102" s="1" t="str">
        <f t="shared" si="7"/>
        <v>&lt;63 micron</v>
      </c>
      <c r="L102">
        <v>16</v>
      </c>
      <c r="M102">
        <v>3.82</v>
      </c>
      <c r="N102">
        <v>7.5</v>
      </c>
      <c r="O102">
        <v>1.5</v>
      </c>
      <c r="P102">
        <v>1</v>
      </c>
      <c r="Q102">
        <v>55.6</v>
      </c>
      <c r="R102">
        <v>0.15</v>
      </c>
      <c r="S102">
        <v>0.02</v>
      </c>
      <c r="T102">
        <v>0.09</v>
      </c>
      <c r="U102">
        <v>22.4</v>
      </c>
      <c r="V102">
        <v>104.7</v>
      </c>
      <c r="W102">
        <v>40.32</v>
      </c>
      <c r="X102">
        <v>4.09</v>
      </c>
      <c r="Y102">
        <v>7</v>
      </c>
      <c r="Z102">
        <v>69</v>
      </c>
      <c r="AA102">
        <v>0.06</v>
      </c>
      <c r="AB102">
        <v>25.2</v>
      </c>
      <c r="AC102">
        <v>1.79</v>
      </c>
      <c r="AD102">
        <v>478</v>
      </c>
      <c r="AE102">
        <v>0.47</v>
      </c>
      <c r="AF102">
        <v>2E-3</v>
      </c>
      <c r="AG102">
        <v>151.9</v>
      </c>
      <c r="AH102">
        <v>4.7E-2</v>
      </c>
      <c r="AI102">
        <v>23.4</v>
      </c>
      <c r="AJ102">
        <v>0.01</v>
      </c>
      <c r="AK102">
        <v>0.71</v>
      </c>
      <c r="AM102">
        <v>0.4</v>
      </c>
      <c r="AN102">
        <v>4.5</v>
      </c>
      <c r="AO102">
        <v>0.05</v>
      </c>
      <c r="AP102">
        <v>6.2</v>
      </c>
      <c r="AQ102">
        <v>930</v>
      </c>
      <c r="AR102">
        <v>0.09</v>
      </c>
      <c r="AS102">
        <v>0.8</v>
      </c>
      <c r="AT102">
        <v>37</v>
      </c>
      <c r="AU102">
        <v>0.1</v>
      </c>
      <c r="AV102">
        <v>80.2</v>
      </c>
      <c r="AW102">
        <v>15</v>
      </c>
    </row>
    <row r="103" spans="1:49" hidden="1" x14ac:dyDescent="0.3">
      <c r="A103" t="s">
        <v>443</v>
      </c>
      <c r="B103" t="s">
        <v>444</v>
      </c>
      <c r="C103" s="1" t="str">
        <f t="shared" si="4"/>
        <v>13:0041</v>
      </c>
      <c r="D103" s="1" t="str">
        <f t="shared" si="5"/>
        <v>13:0013</v>
      </c>
      <c r="E103" t="s">
        <v>445</v>
      </c>
      <c r="F103" t="s">
        <v>446</v>
      </c>
      <c r="H103">
        <v>47.580357200000002</v>
      </c>
      <c r="I103">
        <v>-67.2087401</v>
      </c>
      <c r="J103" s="1" t="str">
        <f t="shared" si="6"/>
        <v>Basal till</v>
      </c>
      <c r="K103" s="1" t="str">
        <f t="shared" si="7"/>
        <v>&lt;63 micron</v>
      </c>
      <c r="L103">
        <v>13</v>
      </c>
      <c r="M103">
        <v>3.04</v>
      </c>
      <c r="N103">
        <v>4.9000000000000004</v>
      </c>
      <c r="O103">
        <v>0.1</v>
      </c>
      <c r="P103">
        <v>1</v>
      </c>
      <c r="Q103">
        <v>65.3</v>
      </c>
      <c r="R103">
        <v>0.1</v>
      </c>
      <c r="S103">
        <v>0.04</v>
      </c>
      <c r="T103">
        <v>7.0000000000000007E-2</v>
      </c>
      <c r="U103">
        <v>15.8</v>
      </c>
      <c r="V103">
        <v>103.5</v>
      </c>
      <c r="W103">
        <v>23.33</v>
      </c>
      <c r="X103">
        <v>2.78</v>
      </c>
      <c r="Y103">
        <v>6.5</v>
      </c>
      <c r="Z103">
        <v>74</v>
      </c>
      <c r="AA103">
        <v>0.04</v>
      </c>
      <c r="AB103">
        <v>15.2</v>
      </c>
      <c r="AC103">
        <v>1.1299999999999999</v>
      </c>
      <c r="AD103">
        <v>289</v>
      </c>
      <c r="AE103">
        <v>0.51</v>
      </c>
      <c r="AF103">
        <v>3.0000000000000001E-3</v>
      </c>
      <c r="AG103">
        <v>89.3</v>
      </c>
      <c r="AH103">
        <v>3.2000000000000001E-2</v>
      </c>
      <c r="AI103">
        <v>12.63</v>
      </c>
      <c r="AJ103">
        <v>5.0000000000000001E-3</v>
      </c>
      <c r="AK103">
        <v>0.18</v>
      </c>
      <c r="AM103">
        <v>0.3</v>
      </c>
      <c r="AN103">
        <v>4.5999999999999996</v>
      </c>
      <c r="AO103">
        <v>0.01</v>
      </c>
      <c r="AP103">
        <v>6.5</v>
      </c>
      <c r="AQ103">
        <v>680</v>
      </c>
      <c r="AR103">
        <v>7.0000000000000007E-2</v>
      </c>
      <c r="AS103">
        <v>0.7</v>
      </c>
      <c r="AT103">
        <v>40</v>
      </c>
      <c r="AU103">
        <v>0.1</v>
      </c>
      <c r="AV103">
        <v>48.1</v>
      </c>
      <c r="AW103">
        <v>15</v>
      </c>
    </row>
    <row r="104" spans="1:49" hidden="1" x14ac:dyDescent="0.3">
      <c r="A104" t="s">
        <v>447</v>
      </c>
      <c r="B104" t="s">
        <v>448</v>
      </c>
      <c r="C104" s="1" t="str">
        <f t="shared" si="4"/>
        <v>13:0041</v>
      </c>
      <c r="D104" s="1" t="str">
        <f t="shared" si="5"/>
        <v>13:0013</v>
      </c>
      <c r="E104" t="s">
        <v>449</v>
      </c>
      <c r="F104" t="s">
        <v>450</v>
      </c>
      <c r="H104">
        <v>47.572316800000003</v>
      </c>
      <c r="I104">
        <v>-67.228693500000006</v>
      </c>
      <c r="J104" s="1" t="str">
        <f t="shared" si="6"/>
        <v>Basal till</v>
      </c>
      <c r="K104" s="1" t="str">
        <f t="shared" si="7"/>
        <v>&lt;63 micron</v>
      </c>
      <c r="L104">
        <v>17</v>
      </c>
      <c r="M104">
        <v>3.29</v>
      </c>
      <c r="N104">
        <v>7.2</v>
      </c>
      <c r="O104">
        <v>0.5</v>
      </c>
      <c r="P104">
        <v>0.5</v>
      </c>
      <c r="Q104">
        <v>64.099999999999994</v>
      </c>
      <c r="R104">
        <v>0.12</v>
      </c>
      <c r="S104">
        <v>0.02</v>
      </c>
      <c r="T104">
        <v>0.06</v>
      </c>
      <c r="U104">
        <v>21.2</v>
      </c>
      <c r="V104">
        <v>111.5</v>
      </c>
      <c r="W104">
        <v>27.83</v>
      </c>
      <c r="X104">
        <v>3.47</v>
      </c>
      <c r="Y104">
        <v>7</v>
      </c>
      <c r="Z104">
        <v>82</v>
      </c>
      <c r="AA104">
        <v>0.06</v>
      </c>
      <c r="AB104">
        <v>22.5</v>
      </c>
      <c r="AC104">
        <v>1.4</v>
      </c>
      <c r="AD104">
        <v>394</v>
      </c>
      <c r="AE104">
        <v>0.3</v>
      </c>
      <c r="AF104">
        <v>3.0000000000000001E-3</v>
      </c>
      <c r="AG104">
        <v>120.6</v>
      </c>
      <c r="AH104">
        <v>4.4999999999999998E-2</v>
      </c>
      <c r="AI104">
        <v>21.05</v>
      </c>
      <c r="AJ104">
        <v>5.0000000000000001E-3</v>
      </c>
      <c r="AK104">
        <v>0.24</v>
      </c>
      <c r="AM104">
        <v>0.3</v>
      </c>
      <c r="AN104">
        <v>5</v>
      </c>
      <c r="AO104">
        <v>0.04</v>
      </c>
      <c r="AP104">
        <v>7.3</v>
      </c>
      <c r="AQ104">
        <v>670</v>
      </c>
      <c r="AR104">
        <v>0.09</v>
      </c>
      <c r="AS104">
        <v>0.8</v>
      </c>
      <c r="AT104">
        <v>40</v>
      </c>
      <c r="AU104">
        <v>0.1</v>
      </c>
      <c r="AV104">
        <v>64.400000000000006</v>
      </c>
      <c r="AW104">
        <v>15</v>
      </c>
    </row>
    <row r="105" spans="1:49" hidden="1" x14ac:dyDescent="0.3">
      <c r="A105" t="s">
        <v>451</v>
      </c>
      <c r="B105" t="s">
        <v>452</v>
      </c>
      <c r="C105" s="1" t="str">
        <f t="shared" si="4"/>
        <v>13:0041</v>
      </c>
      <c r="D105" s="1" t="str">
        <f t="shared" si="5"/>
        <v>13:0013</v>
      </c>
      <c r="E105" t="s">
        <v>453</v>
      </c>
      <c r="F105" t="s">
        <v>454</v>
      </c>
      <c r="H105">
        <v>47.587559499999998</v>
      </c>
      <c r="I105">
        <v>-67.229841699999994</v>
      </c>
      <c r="J105" s="1" t="str">
        <f t="shared" si="6"/>
        <v>Basal till</v>
      </c>
      <c r="K105" s="1" t="str">
        <f t="shared" si="7"/>
        <v>&lt;63 micron</v>
      </c>
      <c r="L105">
        <v>20</v>
      </c>
      <c r="M105">
        <v>2.83</v>
      </c>
      <c r="N105">
        <v>4.3</v>
      </c>
      <c r="O105">
        <v>0.3</v>
      </c>
      <c r="P105">
        <v>0.5</v>
      </c>
      <c r="Q105">
        <v>43.9</v>
      </c>
      <c r="R105">
        <v>0.09</v>
      </c>
      <c r="S105">
        <v>0.02</v>
      </c>
      <c r="T105">
        <v>0.1</v>
      </c>
      <c r="U105">
        <v>15.6</v>
      </c>
      <c r="V105">
        <v>98.3</v>
      </c>
      <c r="W105">
        <v>19.86</v>
      </c>
      <c r="X105">
        <v>2.82</v>
      </c>
      <c r="Y105">
        <v>5.6</v>
      </c>
      <c r="Z105">
        <v>58</v>
      </c>
      <c r="AA105">
        <v>0.04</v>
      </c>
      <c r="AB105">
        <v>12.9</v>
      </c>
      <c r="AC105">
        <v>1.37</v>
      </c>
      <c r="AD105">
        <v>309</v>
      </c>
      <c r="AE105">
        <v>0.37</v>
      </c>
      <c r="AF105">
        <v>2E-3</v>
      </c>
      <c r="AG105">
        <v>100.3</v>
      </c>
      <c r="AH105">
        <v>3.1E-2</v>
      </c>
      <c r="AI105">
        <v>14.34</v>
      </c>
      <c r="AJ105">
        <v>5.0000000000000001E-3</v>
      </c>
      <c r="AK105">
        <v>0.14000000000000001</v>
      </c>
      <c r="AM105">
        <v>0.4</v>
      </c>
      <c r="AN105">
        <v>2.1</v>
      </c>
      <c r="AO105">
        <v>0.03</v>
      </c>
      <c r="AP105">
        <v>6.1</v>
      </c>
      <c r="AQ105">
        <v>850</v>
      </c>
      <c r="AR105">
        <v>0.06</v>
      </c>
      <c r="AS105">
        <v>0.7</v>
      </c>
      <c r="AT105">
        <v>29</v>
      </c>
      <c r="AU105">
        <v>0.1</v>
      </c>
      <c r="AV105">
        <v>65.900000000000006</v>
      </c>
      <c r="AW105">
        <v>15</v>
      </c>
    </row>
    <row r="106" spans="1:49" hidden="1" x14ac:dyDescent="0.3">
      <c r="A106" t="s">
        <v>455</v>
      </c>
      <c r="B106" t="s">
        <v>456</v>
      </c>
      <c r="C106" s="1" t="str">
        <f t="shared" si="4"/>
        <v>13:0041</v>
      </c>
      <c r="D106" s="1" t="str">
        <f t="shared" si="5"/>
        <v>13:0013</v>
      </c>
      <c r="E106" t="s">
        <v>457</v>
      </c>
      <c r="F106" t="s">
        <v>458</v>
      </c>
      <c r="H106">
        <v>47.588182500000002</v>
      </c>
      <c r="I106">
        <v>-67.249319499999999</v>
      </c>
      <c r="J106" s="1" t="str">
        <f t="shared" si="6"/>
        <v>Basal till</v>
      </c>
      <c r="K106" s="1" t="str">
        <f t="shared" si="7"/>
        <v>&lt;63 micron</v>
      </c>
      <c r="L106">
        <v>8</v>
      </c>
      <c r="M106">
        <v>2.52</v>
      </c>
      <c r="N106">
        <v>5.2</v>
      </c>
      <c r="O106">
        <v>0.6</v>
      </c>
      <c r="P106">
        <v>0.5</v>
      </c>
      <c r="Q106">
        <v>36.299999999999997</v>
      </c>
      <c r="R106">
        <v>0.12</v>
      </c>
      <c r="S106">
        <v>0.03</v>
      </c>
      <c r="T106">
        <v>0.06</v>
      </c>
      <c r="U106">
        <v>17.2</v>
      </c>
      <c r="V106">
        <v>108.5</v>
      </c>
      <c r="W106">
        <v>23.96</v>
      </c>
      <c r="X106">
        <v>2.96</v>
      </c>
      <c r="Y106">
        <v>6.4</v>
      </c>
      <c r="Z106">
        <v>36</v>
      </c>
      <c r="AA106">
        <v>0.06</v>
      </c>
      <c r="AB106">
        <v>20.2</v>
      </c>
      <c r="AC106">
        <v>1.5</v>
      </c>
      <c r="AD106">
        <v>457</v>
      </c>
      <c r="AE106">
        <v>0.43</v>
      </c>
      <c r="AF106">
        <v>3.0000000000000001E-3</v>
      </c>
      <c r="AG106">
        <v>91.9</v>
      </c>
      <c r="AH106">
        <v>3.6999999999999998E-2</v>
      </c>
      <c r="AI106">
        <v>16.48</v>
      </c>
      <c r="AJ106">
        <v>5.0000000000000001E-3</v>
      </c>
      <c r="AK106">
        <v>0.18</v>
      </c>
      <c r="AM106">
        <v>0.3</v>
      </c>
      <c r="AN106">
        <v>2.9</v>
      </c>
      <c r="AO106">
        <v>0.02</v>
      </c>
      <c r="AP106">
        <v>7</v>
      </c>
      <c r="AQ106">
        <v>850</v>
      </c>
      <c r="AR106">
        <v>0.05</v>
      </c>
      <c r="AS106">
        <v>0.8</v>
      </c>
      <c r="AT106">
        <v>35</v>
      </c>
      <c r="AU106">
        <v>0.1</v>
      </c>
      <c r="AV106">
        <v>51.7</v>
      </c>
      <c r="AW106">
        <v>15</v>
      </c>
    </row>
    <row r="107" spans="1:49" hidden="1" x14ac:dyDescent="0.3">
      <c r="A107" t="s">
        <v>459</v>
      </c>
      <c r="B107" t="s">
        <v>460</v>
      </c>
      <c r="C107" s="1" t="str">
        <f t="shared" si="4"/>
        <v>13:0041</v>
      </c>
      <c r="D107" s="1" t="str">
        <f t="shared" si="5"/>
        <v>13:0013</v>
      </c>
      <c r="E107" t="s">
        <v>461</v>
      </c>
      <c r="F107" t="s">
        <v>462</v>
      </c>
      <c r="H107">
        <v>47.578386399999999</v>
      </c>
      <c r="I107">
        <v>-67.268476399999997</v>
      </c>
      <c r="J107" s="1" t="str">
        <f t="shared" si="6"/>
        <v>Basal till</v>
      </c>
      <c r="K107" s="1" t="str">
        <f t="shared" si="7"/>
        <v>&lt;63 micron</v>
      </c>
      <c r="L107">
        <v>13</v>
      </c>
      <c r="M107">
        <v>2.08</v>
      </c>
      <c r="N107">
        <v>7.7</v>
      </c>
      <c r="O107">
        <v>0.1</v>
      </c>
      <c r="P107">
        <v>0.5</v>
      </c>
      <c r="Q107">
        <v>54.2</v>
      </c>
      <c r="R107">
        <v>0.13</v>
      </c>
      <c r="S107">
        <v>0.15</v>
      </c>
      <c r="T107">
        <v>0.03</v>
      </c>
      <c r="U107">
        <v>10.9</v>
      </c>
      <c r="V107">
        <v>67</v>
      </c>
      <c r="W107">
        <v>14.44</v>
      </c>
      <c r="X107">
        <v>2.44</v>
      </c>
      <c r="Y107">
        <v>5.4</v>
      </c>
      <c r="Z107">
        <v>18</v>
      </c>
      <c r="AA107">
        <v>0.05</v>
      </c>
      <c r="AB107">
        <v>21.1</v>
      </c>
      <c r="AC107">
        <v>1.1399999999999999</v>
      </c>
      <c r="AD107">
        <v>288</v>
      </c>
      <c r="AE107">
        <v>0.38</v>
      </c>
      <c r="AF107">
        <v>4.0000000000000001E-3</v>
      </c>
      <c r="AG107">
        <v>69.5</v>
      </c>
      <c r="AH107">
        <v>2.9000000000000001E-2</v>
      </c>
      <c r="AI107">
        <v>11.26</v>
      </c>
      <c r="AJ107">
        <v>5.0000000000000001E-3</v>
      </c>
      <c r="AK107">
        <v>0.22</v>
      </c>
      <c r="AM107">
        <v>0.1</v>
      </c>
      <c r="AN107">
        <v>15.1</v>
      </c>
      <c r="AO107">
        <v>0.02</v>
      </c>
      <c r="AP107">
        <v>4.5</v>
      </c>
      <c r="AQ107">
        <v>170</v>
      </c>
      <c r="AR107">
        <v>0.05</v>
      </c>
      <c r="AS107">
        <v>1</v>
      </c>
      <c r="AT107">
        <v>26</v>
      </c>
      <c r="AU107">
        <v>0.1</v>
      </c>
      <c r="AV107">
        <v>44.1</v>
      </c>
      <c r="AW107">
        <v>15</v>
      </c>
    </row>
    <row r="108" spans="1:49" hidden="1" x14ac:dyDescent="0.3">
      <c r="A108" t="s">
        <v>463</v>
      </c>
      <c r="B108" t="s">
        <v>464</v>
      </c>
      <c r="C108" s="1" t="str">
        <f t="shared" si="4"/>
        <v>13:0041</v>
      </c>
      <c r="D108" s="1" t="str">
        <f t="shared" si="5"/>
        <v>13:0013</v>
      </c>
      <c r="E108" t="s">
        <v>465</v>
      </c>
      <c r="F108" t="s">
        <v>466</v>
      </c>
      <c r="H108">
        <v>47.543137399999999</v>
      </c>
      <c r="I108">
        <v>-67.212586900000005</v>
      </c>
      <c r="J108" s="1" t="str">
        <f t="shared" si="6"/>
        <v>Basal till</v>
      </c>
      <c r="K108" s="1" t="str">
        <f t="shared" si="7"/>
        <v>&lt;63 micron</v>
      </c>
      <c r="L108">
        <v>32</v>
      </c>
      <c r="M108">
        <v>2.23</v>
      </c>
      <c r="N108">
        <v>4.8</v>
      </c>
      <c r="O108">
        <v>0.5</v>
      </c>
      <c r="P108">
        <v>1</v>
      </c>
      <c r="Q108">
        <v>49.4</v>
      </c>
      <c r="R108">
        <v>0.12</v>
      </c>
      <c r="S108">
        <v>0.04</v>
      </c>
      <c r="T108">
        <v>0.08</v>
      </c>
      <c r="U108">
        <v>16.2</v>
      </c>
      <c r="V108">
        <v>76.2</v>
      </c>
      <c r="W108">
        <v>20.47</v>
      </c>
      <c r="X108">
        <v>2.81</v>
      </c>
      <c r="Y108">
        <v>5.9</v>
      </c>
      <c r="Z108">
        <v>19</v>
      </c>
      <c r="AA108">
        <v>0.06</v>
      </c>
      <c r="AB108">
        <v>18.600000000000001</v>
      </c>
      <c r="AC108">
        <v>1.35</v>
      </c>
      <c r="AD108">
        <v>388</v>
      </c>
      <c r="AE108">
        <v>0.27</v>
      </c>
      <c r="AF108">
        <v>3.0000000000000001E-3</v>
      </c>
      <c r="AG108">
        <v>82</v>
      </c>
      <c r="AH108">
        <v>3.5000000000000003E-2</v>
      </c>
      <c r="AI108">
        <v>11.84</v>
      </c>
      <c r="AJ108">
        <v>5.0000000000000001E-3</v>
      </c>
      <c r="AK108">
        <v>0.24</v>
      </c>
      <c r="AM108">
        <v>0.3</v>
      </c>
      <c r="AN108">
        <v>4.8</v>
      </c>
      <c r="AO108">
        <v>0.03</v>
      </c>
      <c r="AP108">
        <v>6.1</v>
      </c>
      <c r="AQ108">
        <v>900</v>
      </c>
      <c r="AR108">
        <v>0.05</v>
      </c>
      <c r="AS108">
        <v>0.7</v>
      </c>
      <c r="AT108">
        <v>31</v>
      </c>
      <c r="AU108">
        <v>0.1</v>
      </c>
      <c r="AV108">
        <v>49.6</v>
      </c>
      <c r="AW108">
        <v>15</v>
      </c>
    </row>
    <row r="109" spans="1:49" hidden="1" x14ac:dyDescent="0.3">
      <c r="A109" t="s">
        <v>467</v>
      </c>
      <c r="B109" t="s">
        <v>468</v>
      </c>
      <c r="C109" s="1" t="str">
        <f t="shared" si="4"/>
        <v>13:0041</v>
      </c>
      <c r="D109" s="1" t="str">
        <f t="shared" si="5"/>
        <v>13:0013</v>
      </c>
      <c r="E109" t="s">
        <v>469</v>
      </c>
      <c r="F109" t="s">
        <v>470</v>
      </c>
      <c r="H109">
        <v>47.549539600000003</v>
      </c>
      <c r="I109">
        <v>-67.240213600000004</v>
      </c>
      <c r="J109" s="1" t="str">
        <f t="shared" si="6"/>
        <v>Basal till</v>
      </c>
      <c r="K109" s="1" t="str">
        <f t="shared" si="7"/>
        <v>&lt;63 micron</v>
      </c>
      <c r="L109">
        <v>19</v>
      </c>
      <c r="M109">
        <v>2.39</v>
      </c>
      <c r="N109">
        <v>5.2</v>
      </c>
      <c r="O109">
        <v>0.9</v>
      </c>
      <c r="P109">
        <v>0.5</v>
      </c>
      <c r="Q109">
        <v>43</v>
      </c>
      <c r="R109">
        <v>0.13</v>
      </c>
      <c r="S109">
        <v>0.11</v>
      </c>
      <c r="T109">
        <v>0.04</v>
      </c>
      <c r="U109">
        <v>16.100000000000001</v>
      </c>
      <c r="V109">
        <v>108</v>
      </c>
      <c r="W109">
        <v>22.34</v>
      </c>
      <c r="X109">
        <v>3.03</v>
      </c>
      <c r="Y109">
        <v>6.1</v>
      </c>
      <c r="Z109">
        <v>40</v>
      </c>
      <c r="AA109">
        <v>0.05</v>
      </c>
      <c r="AB109">
        <v>28.6</v>
      </c>
      <c r="AC109">
        <v>1.63</v>
      </c>
      <c r="AD109">
        <v>446</v>
      </c>
      <c r="AE109">
        <v>0.43</v>
      </c>
      <c r="AF109">
        <v>3.0000000000000001E-3</v>
      </c>
      <c r="AG109">
        <v>91.8</v>
      </c>
      <c r="AH109">
        <v>4.3999999999999997E-2</v>
      </c>
      <c r="AI109">
        <v>16.07</v>
      </c>
      <c r="AJ109">
        <v>5.0000000000000001E-3</v>
      </c>
      <c r="AK109">
        <v>0.35</v>
      </c>
      <c r="AM109">
        <v>0.3</v>
      </c>
      <c r="AN109">
        <v>9.1</v>
      </c>
      <c r="AO109">
        <v>0.02</v>
      </c>
      <c r="AP109">
        <v>5.6</v>
      </c>
      <c r="AQ109">
        <v>540</v>
      </c>
      <c r="AR109">
        <v>0.06</v>
      </c>
      <c r="AS109">
        <v>0.8</v>
      </c>
      <c r="AT109">
        <v>34</v>
      </c>
      <c r="AU109">
        <v>0.1</v>
      </c>
      <c r="AV109">
        <v>53.6</v>
      </c>
      <c r="AW109">
        <v>15</v>
      </c>
    </row>
    <row r="110" spans="1:49" hidden="1" x14ac:dyDescent="0.3">
      <c r="A110" t="s">
        <v>471</v>
      </c>
      <c r="B110" t="s">
        <v>472</v>
      </c>
      <c r="C110" s="1" t="str">
        <f t="shared" si="4"/>
        <v>13:0041</v>
      </c>
      <c r="D110" s="1" t="str">
        <f t="shared" si="5"/>
        <v>13:0013</v>
      </c>
      <c r="E110" t="s">
        <v>473</v>
      </c>
      <c r="F110" t="s">
        <v>474</v>
      </c>
      <c r="H110">
        <v>47.533822499999999</v>
      </c>
      <c r="I110">
        <v>-67.242161400000001</v>
      </c>
      <c r="J110" s="1" t="str">
        <f t="shared" si="6"/>
        <v>Basal till</v>
      </c>
      <c r="K110" s="1" t="str">
        <f t="shared" si="7"/>
        <v>&lt;63 micron</v>
      </c>
      <c r="L110">
        <v>15</v>
      </c>
      <c r="M110">
        <v>2.2000000000000002</v>
      </c>
      <c r="N110">
        <v>6.6</v>
      </c>
      <c r="O110">
        <v>1.7</v>
      </c>
      <c r="P110">
        <v>1</v>
      </c>
      <c r="Q110">
        <v>42.1</v>
      </c>
      <c r="R110">
        <v>0.12</v>
      </c>
      <c r="S110">
        <v>0.05</v>
      </c>
      <c r="T110">
        <v>0.06</v>
      </c>
      <c r="U110">
        <v>16.2</v>
      </c>
      <c r="V110">
        <v>82.6</v>
      </c>
      <c r="W110">
        <v>22.36</v>
      </c>
      <c r="X110">
        <v>2.62</v>
      </c>
      <c r="Y110">
        <v>5</v>
      </c>
      <c r="Z110">
        <v>39</v>
      </c>
      <c r="AA110">
        <v>0.05</v>
      </c>
      <c r="AB110">
        <v>22.9</v>
      </c>
      <c r="AC110">
        <v>1.31</v>
      </c>
      <c r="AD110">
        <v>286</v>
      </c>
      <c r="AE110">
        <v>0.41</v>
      </c>
      <c r="AF110">
        <v>3.0000000000000001E-3</v>
      </c>
      <c r="AG110">
        <v>93.9</v>
      </c>
      <c r="AH110">
        <v>3.5999999999999997E-2</v>
      </c>
      <c r="AI110">
        <v>15.6</v>
      </c>
      <c r="AJ110">
        <v>5.0000000000000001E-3</v>
      </c>
      <c r="AK110">
        <v>0.31</v>
      </c>
      <c r="AM110">
        <v>0.3</v>
      </c>
      <c r="AN110">
        <v>4.9000000000000004</v>
      </c>
      <c r="AO110">
        <v>0.03</v>
      </c>
      <c r="AP110">
        <v>6.6</v>
      </c>
      <c r="AQ110">
        <v>960</v>
      </c>
      <c r="AR110">
        <v>0.05</v>
      </c>
      <c r="AS110">
        <v>0.6</v>
      </c>
      <c r="AT110">
        <v>31</v>
      </c>
      <c r="AU110">
        <v>0.1</v>
      </c>
      <c r="AV110">
        <v>47.2</v>
      </c>
      <c r="AW110">
        <v>15</v>
      </c>
    </row>
    <row r="111" spans="1:49" hidden="1" x14ac:dyDescent="0.3">
      <c r="A111" t="s">
        <v>475</v>
      </c>
      <c r="B111" t="s">
        <v>476</v>
      </c>
      <c r="C111" s="1" t="str">
        <f t="shared" si="4"/>
        <v>13:0041</v>
      </c>
      <c r="D111" s="1" t="str">
        <f t="shared" si="5"/>
        <v>13:0013</v>
      </c>
      <c r="E111" t="s">
        <v>477</v>
      </c>
      <c r="F111" t="s">
        <v>478</v>
      </c>
      <c r="H111">
        <v>47.550322999999999</v>
      </c>
      <c r="I111">
        <v>-67.261479699999995</v>
      </c>
      <c r="J111" s="1" t="str">
        <f t="shared" si="6"/>
        <v>Basal till</v>
      </c>
      <c r="K111" s="1" t="str">
        <f t="shared" si="7"/>
        <v>&lt;63 micron</v>
      </c>
      <c r="L111">
        <v>21</v>
      </c>
      <c r="M111">
        <v>2.19</v>
      </c>
      <c r="N111">
        <v>4.2</v>
      </c>
      <c r="O111">
        <v>0.5</v>
      </c>
      <c r="P111">
        <v>0.5</v>
      </c>
      <c r="Q111">
        <v>40.1</v>
      </c>
      <c r="R111">
        <v>0.1</v>
      </c>
      <c r="S111">
        <v>0.02</v>
      </c>
      <c r="T111">
        <v>0.06</v>
      </c>
      <c r="U111">
        <v>11.8</v>
      </c>
      <c r="V111">
        <v>81.3</v>
      </c>
      <c r="W111">
        <v>15.37</v>
      </c>
      <c r="X111">
        <v>2.52</v>
      </c>
      <c r="Y111">
        <v>4.9000000000000004</v>
      </c>
      <c r="Z111">
        <v>46</v>
      </c>
      <c r="AA111">
        <v>0.05</v>
      </c>
      <c r="AB111">
        <v>22.4</v>
      </c>
      <c r="AC111">
        <v>1.25</v>
      </c>
      <c r="AD111">
        <v>215</v>
      </c>
      <c r="AE111">
        <v>0.89</v>
      </c>
      <c r="AF111">
        <v>2E-3</v>
      </c>
      <c r="AG111">
        <v>81.400000000000006</v>
      </c>
      <c r="AH111">
        <v>3.5999999999999997E-2</v>
      </c>
      <c r="AI111">
        <v>10.44</v>
      </c>
      <c r="AJ111">
        <v>5.0000000000000001E-3</v>
      </c>
      <c r="AK111">
        <v>0.2</v>
      </c>
      <c r="AM111">
        <v>0.1</v>
      </c>
      <c r="AN111">
        <v>2.7</v>
      </c>
      <c r="AO111">
        <v>0.04</v>
      </c>
      <c r="AP111">
        <v>4.5</v>
      </c>
      <c r="AQ111">
        <v>220</v>
      </c>
      <c r="AR111">
        <v>0.04</v>
      </c>
      <c r="AS111">
        <v>0.4</v>
      </c>
      <c r="AT111">
        <v>25</v>
      </c>
      <c r="AU111">
        <v>0.1</v>
      </c>
      <c r="AV111">
        <v>47.3</v>
      </c>
      <c r="AW111">
        <v>15</v>
      </c>
    </row>
    <row r="112" spans="1:49" hidden="1" x14ac:dyDescent="0.3">
      <c r="A112" t="s">
        <v>479</v>
      </c>
      <c r="B112" t="s">
        <v>480</v>
      </c>
      <c r="C112" s="1" t="str">
        <f t="shared" si="4"/>
        <v>13:0041</v>
      </c>
      <c r="D112" s="1" t="str">
        <f t="shared" si="5"/>
        <v>13:0013</v>
      </c>
      <c r="E112" t="s">
        <v>481</v>
      </c>
      <c r="F112" t="s">
        <v>482</v>
      </c>
      <c r="H112">
        <v>47.564485599999998</v>
      </c>
      <c r="I112">
        <v>-67.254922100000002</v>
      </c>
      <c r="J112" s="1" t="str">
        <f t="shared" si="6"/>
        <v>Basal till</v>
      </c>
      <c r="K112" s="1" t="str">
        <f t="shared" si="7"/>
        <v>&lt;63 micron</v>
      </c>
      <c r="L112">
        <v>13</v>
      </c>
      <c r="M112">
        <v>2.4900000000000002</v>
      </c>
      <c r="N112">
        <v>6</v>
      </c>
      <c r="O112">
        <v>0.7</v>
      </c>
      <c r="P112">
        <v>0.5</v>
      </c>
      <c r="Q112">
        <v>39.200000000000003</v>
      </c>
      <c r="R112">
        <v>0.15</v>
      </c>
      <c r="S112">
        <v>0.04</v>
      </c>
      <c r="T112">
        <v>0.05</v>
      </c>
      <c r="U112">
        <v>23.1</v>
      </c>
      <c r="V112">
        <v>83.3</v>
      </c>
      <c r="W112">
        <v>28.62</v>
      </c>
      <c r="X112">
        <v>3.09</v>
      </c>
      <c r="Y112">
        <v>5.8</v>
      </c>
      <c r="Z112">
        <v>49</v>
      </c>
      <c r="AA112">
        <v>0.05</v>
      </c>
      <c r="AB112">
        <v>23.2</v>
      </c>
      <c r="AC112">
        <v>1.65</v>
      </c>
      <c r="AD112">
        <v>433</v>
      </c>
      <c r="AE112">
        <v>0.33</v>
      </c>
      <c r="AF112">
        <v>2E-3</v>
      </c>
      <c r="AG112">
        <v>103.6</v>
      </c>
      <c r="AH112">
        <v>5.1999999999999998E-2</v>
      </c>
      <c r="AI112">
        <v>20.12</v>
      </c>
      <c r="AJ112">
        <v>5.0000000000000001E-3</v>
      </c>
      <c r="AK112">
        <v>0.22</v>
      </c>
      <c r="AM112">
        <v>0.3</v>
      </c>
      <c r="AN112">
        <v>4.9000000000000004</v>
      </c>
      <c r="AO112">
        <v>0.02</v>
      </c>
      <c r="AP112">
        <v>6</v>
      </c>
      <c r="AQ112">
        <v>220</v>
      </c>
      <c r="AR112">
        <v>0.04</v>
      </c>
      <c r="AS112">
        <v>0.5</v>
      </c>
      <c r="AT112">
        <v>28</v>
      </c>
      <c r="AU112">
        <v>0.1</v>
      </c>
      <c r="AV112">
        <v>58</v>
      </c>
      <c r="AW112">
        <v>15</v>
      </c>
    </row>
    <row r="113" spans="1:49" hidden="1" x14ac:dyDescent="0.3">
      <c r="A113" t="s">
        <v>483</v>
      </c>
      <c r="B113" t="s">
        <v>484</v>
      </c>
      <c r="C113" s="1" t="str">
        <f t="shared" si="4"/>
        <v>13:0041</v>
      </c>
      <c r="D113" s="1" t="str">
        <f t="shared" si="5"/>
        <v>13:0013</v>
      </c>
      <c r="E113" t="s">
        <v>485</v>
      </c>
      <c r="F113" t="s">
        <v>486</v>
      </c>
      <c r="H113">
        <v>47.573699900000001</v>
      </c>
      <c r="I113">
        <v>-67.298642200000003</v>
      </c>
      <c r="J113" s="1" t="str">
        <f t="shared" si="6"/>
        <v>Basal till</v>
      </c>
      <c r="K113" s="1" t="str">
        <f t="shared" si="7"/>
        <v>&lt;63 micron</v>
      </c>
      <c r="L113">
        <v>11</v>
      </c>
      <c r="M113">
        <v>2</v>
      </c>
      <c r="N113">
        <v>4.7</v>
      </c>
      <c r="O113">
        <v>0.1</v>
      </c>
      <c r="P113">
        <v>2</v>
      </c>
      <c r="Q113">
        <v>45.6</v>
      </c>
      <c r="R113">
        <v>0.12</v>
      </c>
      <c r="S113">
        <v>0.03</v>
      </c>
      <c r="T113">
        <v>0.09</v>
      </c>
      <c r="U113">
        <v>13.3</v>
      </c>
      <c r="V113">
        <v>67.900000000000006</v>
      </c>
      <c r="W113">
        <v>16.3</v>
      </c>
      <c r="X113">
        <v>2.69</v>
      </c>
      <c r="Y113">
        <v>5.2</v>
      </c>
      <c r="Z113">
        <v>28</v>
      </c>
      <c r="AA113">
        <v>0.06</v>
      </c>
      <c r="AB113">
        <v>27.1</v>
      </c>
      <c r="AC113">
        <v>1.24</v>
      </c>
      <c r="AD113">
        <v>344</v>
      </c>
      <c r="AE113">
        <v>0.42</v>
      </c>
      <c r="AF113">
        <v>3.0000000000000001E-3</v>
      </c>
      <c r="AG113">
        <v>71.3</v>
      </c>
      <c r="AH113">
        <v>3.3000000000000002E-2</v>
      </c>
      <c r="AI113">
        <v>12.23</v>
      </c>
      <c r="AJ113">
        <v>5.0000000000000001E-3</v>
      </c>
      <c r="AK113">
        <v>0.25</v>
      </c>
      <c r="AM113">
        <v>0.2</v>
      </c>
      <c r="AN113">
        <v>3.7</v>
      </c>
      <c r="AO113">
        <v>0.03</v>
      </c>
      <c r="AP113">
        <v>6</v>
      </c>
      <c r="AQ113">
        <v>300</v>
      </c>
      <c r="AR113">
        <v>0.04</v>
      </c>
      <c r="AS113">
        <v>0.5</v>
      </c>
      <c r="AT113">
        <v>27</v>
      </c>
      <c r="AU113">
        <v>0.1</v>
      </c>
      <c r="AV113">
        <v>50.1</v>
      </c>
      <c r="AW113">
        <v>15</v>
      </c>
    </row>
    <row r="114" spans="1:49" hidden="1" x14ac:dyDescent="0.3">
      <c r="A114" t="s">
        <v>487</v>
      </c>
      <c r="B114" t="s">
        <v>488</v>
      </c>
      <c r="C114" s="1" t="str">
        <f t="shared" si="4"/>
        <v>13:0041</v>
      </c>
      <c r="D114" s="1" t="str">
        <f t="shared" si="5"/>
        <v>13:0013</v>
      </c>
      <c r="E114" t="s">
        <v>489</v>
      </c>
      <c r="F114" t="s">
        <v>490</v>
      </c>
      <c r="H114">
        <v>47.563573599999998</v>
      </c>
      <c r="I114">
        <v>-67.3136473</v>
      </c>
      <c r="J114" s="1" t="str">
        <f t="shared" si="6"/>
        <v>Basal till</v>
      </c>
      <c r="K114" s="1" t="str">
        <f t="shared" si="7"/>
        <v>&lt;63 micron</v>
      </c>
      <c r="L114">
        <v>16</v>
      </c>
      <c r="M114">
        <v>2.91</v>
      </c>
      <c r="N114">
        <v>4.5999999999999996</v>
      </c>
      <c r="O114">
        <v>0.1</v>
      </c>
      <c r="P114">
        <v>1</v>
      </c>
      <c r="Q114">
        <v>56.3</v>
      </c>
      <c r="R114">
        <v>0.13</v>
      </c>
      <c r="S114">
        <v>0.04</v>
      </c>
      <c r="T114">
        <v>0.06</v>
      </c>
      <c r="U114">
        <v>18.2</v>
      </c>
      <c r="V114">
        <v>90.2</v>
      </c>
      <c r="W114">
        <v>20.96</v>
      </c>
      <c r="X114">
        <v>3.74</v>
      </c>
      <c r="Y114">
        <v>6.7</v>
      </c>
      <c r="Z114">
        <v>38</v>
      </c>
      <c r="AA114">
        <v>7.0000000000000007E-2</v>
      </c>
      <c r="AB114">
        <v>23.4</v>
      </c>
      <c r="AC114">
        <v>1.68</v>
      </c>
      <c r="AD114">
        <v>304</v>
      </c>
      <c r="AE114">
        <v>0.24</v>
      </c>
      <c r="AF114">
        <v>3.0000000000000001E-3</v>
      </c>
      <c r="AG114">
        <v>100.5</v>
      </c>
      <c r="AH114">
        <v>3.2000000000000001E-2</v>
      </c>
      <c r="AI114">
        <v>13.06</v>
      </c>
      <c r="AJ114">
        <v>5.0000000000000001E-3</v>
      </c>
      <c r="AK114">
        <v>0.21</v>
      </c>
      <c r="AM114">
        <v>0.2</v>
      </c>
      <c r="AN114">
        <v>4.5</v>
      </c>
      <c r="AO114">
        <v>0.03</v>
      </c>
      <c r="AP114">
        <v>5.9</v>
      </c>
      <c r="AQ114">
        <v>310</v>
      </c>
      <c r="AR114">
        <v>0.06</v>
      </c>
      <c r="AS114">
        <v>0.4</v>
      </c>
      <c r="AT114">
        <v>32</v>
      </c>
      <c r="AU114">
        <v>0.1</v>
      </c>
      <c r="AV114">
        <v>58.7</v>
      </c>
      <c r="AW114">
        <v>15</v>
      </c>
    </row>
    <row r="115" spans="1:49" hidden="1" x14ac:dyDescent="0.3">
      <c r="A115" t="s">
        <v>491</v>
      </c>
      <c r="B115" t="s">
        <v>492</v>
      </c>
      <c r="C115" s="1" t="str">
        <f t="shared" si="4"/>
        <v>13:0041</v>
      </c>
      <c r="D115" s="1" t="str">
        <f t="shared" si="5"/>
        <v>13:0013</v>
      </c>
      <c r="E115" t="s">
        <v>493</v>
      </c>
      <c r="F115" t="s">
        <v>494</v>
      </c>
      <c r="H115">
        <v>47.547142000000001</v>
      </c>
      <c r="I115">
        <v>-67.280869100000004</v>
      </c>
      <c r="J115" s="1" t="str">
        <f t="shared" si="6"/>
        <v>Basal till</v>
      </c>
      <c r="K115" s="1" t="str">
        <f t="shared" si="7"/>
        <v>&lt;63 micron</v>
      </c>
      <c r="L115">
        <v>4</v>
      </c>
      <c r="M115">
        <v>1.99</v>
      </c>
      <c r="N115">
        <v>3.6</v>
      </c>
      <c r="O115">
        <v>0.6</v>
      </c>
      <c r="P115">
        <v>2</v>
      </c>
      <c r="Q115">
        <v>30.6</v>
      </c>
      <c r="R115">
        <v>0.11</v>
      </c>
      <c r="S115">
        <v>0.05</v>
      </c>
      <c r="T115">
        <v>0.04</v>
      </c>
      <c r="U115">
        <v>11.3</v>
      </c>
      <c r="V115">
        <v>68.8</v>
      </c>
      <c r="W115">
        <v>14.62</v>
      </c>
      <c r="X115">
        <v>2.52</v>
      </c>
      <c r="Y115">
        <v>5.2</v>
      </c>
      <c r="Z115">
        <v>25</v>
      </c>
      <c r="AA115">
        <v>0.06</v>
      </c>
      <c r="AB115">
        <v>27.7</v>
      </c>
      <c r="AC115">
        <v>1.25</v>
      </c>
      <c r="AD115">
        <v>256</v>
      </c>
      <c r="AE115">
        <v>0.53</v>
      </c>
      <c r="AF115">
        <v>3.0000000000000001E-3</v>
      </c>
      <c r="AG115">
        <v>69.7</v>
      </c>
      <c r="AH115">
        <v>3.9E-2</v>
      </c>
      <c r="AI115">
        <v>9.89</v>
      </c>
      <c r="AJ115">
        <v>5.0000000000000001E-3</v>
      </c>
      <c r="AK115">
        <v>0.19</v>
      </c>
      <c r="AM115">
        <v>0.2</v>
      </c>
      <c r="AN115">
        <v>4.8</v>
      </c>
      <c r="AO115">
        <v>0.01</v>
      </c>
      <c r="AP115">
        <v>6.2</v>
      </c>
      <c r="AQ115">
        <v>300</v>
      </c>
      <c r="AR115">
        <v>0.04</v>
      </c>
      <c r="AS115">
        <v>0.4</v>
      </c>
      <c r="AT115">
        <v>24</v>
      </c>
      <c r="AU115">
        <v>0.1</v>
      </c>
      <c r="AV115">
        <v>45.9</v>
      </c>
      <c r="AW115">
        <v>15</v>
      </c>
    </row>
    <row r="116" spans="1:49" hidden="1" x14ac:dyDescent="0.3">
      <c r="A116" t="s">
        <v>495</v>
      </c>
      <c r="B116" t="s">
        <v>496</v>
      </c>
      <c r="C116" s="1" t="str">
        <f t="shared" si="4"/>
        <v>13:0041</v>
      </c>
      <c r="D116" s="1" t="str">
        <f t="shared" si="5"/>
        <v>13:0013</v>
      </c>
      <c r="E116" t="s">
        <v>497</v>
      </c>
      <c r="F116" t="s">
        <v>498</v>
      </c>
      <c r="H116">
        <v>47.562044800000002</v>
      </c>
      <c r="I116">
        <v>-67.280381500000004</v>
      </c>
      <c r="J116" s="1" t="str">
        <f t="shared" si="6"/>
        <v>Basal till</v>
      </c>
      <c r="K116" s="1" t="str">
        <f t="shared" si="7"/>
        <v>&lt;63 micron</v>
      </c>
      <c r="L116">
        <v>13</v>
      </c>
      <c r="M116">
        <v>2.21</v>
      </c>
      <c r="N116">
        <v>5.2</v>
      </c>
      <c r="O116">
        <v>3.2</v>
      </c>
      <c r="P116">
        <v>0.5</v>
      </c>
      <c r="Q116">
        <v>58.4</v>
      </c>
      <c r="R116">
        <v>0.14000000000000001</v>
      </c>
      <c r="S116">
        <v>0.03</v>
      </c>
      <c r="T116">
        <v>7.0000000000000007E-2</v>
      </c>
      <c r="U116">
        <v>16.5</v>
      </c>
      <c r="V116">
        <v>74.8</v>
      </c>
      <c r="W116">
        <v>20.420000000000002</v>
      </c>
      <c r="X116">
        <v>2.91</v>
      </c>
      <c r="Y116">
        <v>5.6</v>
      </c>
      <c r="Z116">
        <v>25</v>
      </c>
      <c r="AA116">
        <v>0.06</v>
      </c>
      <c r="AB116">
        <v>27.3</v>
      </c>
      <c r="AC116">
        <v>1.39</v>
      </c>
      <c r="AD116">
        <v>471</v>
      </c>
      <c r="AE116">
        <v>0.43</v>
      </c>
      <c r="AF116">
        <v>3.0000000000000001E-3</v>
      </c>
      <c r="AG116">
        <v>84.1</v>
      </c>
      <c r="AH116">
        <v>3.6999999999999998E-2</v>
      </c>
      <c r="AI116">
        <v>15.93</v>
      </c>
      <c r="AJ116">
        <v>5.0000000000000001E-3</v>
      </c>
      <c r="AK116">
        <v>0.28000000000000003</v>
      </c>
      <c r="AM116">
        <v>0.1</v>
      </c>
      <c r="AN116">
        <v>4</v>
      </c>
      <c r="AO116">
        <v>0.03</v>
      </c>
      <c r="AP116">
        <v>6.7</v>
      </c>
      <c r="AQ116">
        <v>290</v>
      </c>
      <c r="AR116">
        <v>0.04</v>
      </c>
      <c r="AS116">
        <v>0.5</v>
      </c>
      <c r="AT116">
        <v>29</v>
      </c>
      <c r="AU116">
        <v>0.1</v>
      </c>
      <c r="AV116">
        <v>54.1</v>
      </c>
      <c r="AW116">
        <v>15</v>
      </c>
    </row>
    <row r="117" spans="1:49" hidden="1" x14ac:dyDescent="0.3">
      <c r="A117" t="s">
        <v>499</v>
      </c>
      <c r="B117" t="s">
        <v>500</v>
      </c>
      <c r="C117" s="1" t="str">
        <f t="shared" si="4"/>
        <v>13:0041</v>
      </c>
      <c r="D117" s="1" t="str">
        <f t="shared" si="5"/>
        <v>13:0013</v>
      </c>
      <c r="E117" t="s">
        <v>501</v>
      </c>
      <c r="F117" t="s">
        <v>502</v>
      </c>
      <c r="H117">
        <v>47.526535099999997</v>
      </c>
      <c r="I117">
        <v>-67.274222699999996</v>
      </c>
      <c r="J117" s="1" t="str">
        <f t="shared" si="6"/>
        <v>Basal till</v>
      </c>
      <c r="K117" s="1" t="str">
        <f t="shared" si="7"/>
        <v>&lt;63 micron</v>
      </c>
      <c r="L117">
        <v>15</v>
      </c>
      <c r="M117">
        <v>2.38</v>
      </c>
      <c r="N117">
        <v>5.4</v>
      </c>
      <c r="O117">
        <v>2.2000000000000002</v>
      </c>
      <c r="P117">
        <v>0.5</v>
      </c>
      <c r="Q117">
        <v>32.9</v>
      </c>
      <c r="R117">
        <v>0.11</v>
      </c>
      <c r="S117">
        <v>0.03</v>
      </c>
      <c r="T117">
        <v>0.06</v>
      </c>
      <c r="U117">
        <v>12.4</v>
      </c>
      <c r="V117">
        <v>75.5</v>
      </c>
      <c r="W117">
        <v>20.100000000000001</v>
      </c>
      <c r="X117">
        <v>2.69</v>
      </c>
      <c r="Y117">
        <v>4.9000000000000004</v>
      </c>
      <c r="Z117">
        <v>55</v>
      </c>
      <c r="AA117">
        <v>0.05</v>
      </c>
      <c r="AB117">
        <v>24.1</v>
      </c>
      <c r="AC117">
        <v>1.33</v>
      </c>
      <c r="AD117">
        <v>230</v>
      </c>
      <c r="AE117">
        <v>0.31</v>
      </c>
      <c r="AF117">
        <v>3.0000000000000001E-3</v>
      </c>
      <c r="AG117">
        <v>78.099999999999994</v>
      </c>
      <c r="AH117">
        <v>5.2999999999999999E-2</v>
      </c>
      <c r="AI117">
        <v>12.56</v>
      </c>
      <c r="AJ117">
        <v>5.0000000000000001E-3</v>
      </c>
      <c r="AK117">
        <v>0.25</v>
      </c>
      <c r="AM117">
        <v>0.4</v>
      </c>
      <c r="AN117">
        <v>3.7</v>
      </c>
      <c r="AO117">
        <v>0.01</v>
      </c>
      <c r="AP117">
        <v>5.0999999999999996</v>
      </c>
      <c r="AQ117">
        <v>160</v>
      </c>
      <c r="AR117">
        <v>0.05</v>
      </c>
      <c r="AS117">
        <v>0.5</v>
      </c>
      <c r="AT117">
        <v>25</v>
      </c>
      <c r="AU117">
        <v>0.1</v>
      </c>
      <c r="AV117">
        <v>48.6</v>
      </c>
      <c r="AW117">
        <v>15</v>
      </c>
    </row>
    <row r="118" spans="1:49" hidden="1" x14ac:dyDescent="0.3">
      <c r="A118" t="s">
        <v>503</v>
      </c>
      <c r="B118" t="s">
        <v>504</v>
      </c>
      <c r="C118" s="1" t="str">
        <f t="shared" si="4"/>
        <v>13:0041</v>
      </c>
      <c r="D118" s="1" t="str">
        <f t="shared" si="5"/>
        <v>13:0013</v>
      </c>
      <c r="E118" t="s">
        <v>505</v>
      </c>
      <c r="F118" t="s">
        <v>506</v>
      </c>
      <c r="H118">
        <v>47.517906799999999</v>
      </c>
      <c r="I118">
        <v>-67.235281299999997</v>
      </c>
      <c r="J118" s="1" t="str">
        <f t="shared" si="6"/>
        <v>Basal till</v>
      </c>
      <c r="K118" s="1" t="str">
        <f t="shared" si="7"/>
        <v>&lt;63 micron</v>
      </c>
      <c r="L118">
        <v>14</v>
      </c>
      <c r="M118">
        <v>2.65</v>
      </c>
      <c r="N118">
        <v>5.0999999999999996</v>
      </c>
      <c r="O118">
        <v>6</v>
      </c>
      <c r="P118">
        <v>0.5</v>
      </c>
      <c r="Q118">
        <v>57.3</v>
      </c>
      <c r="R118">
        <v>0.12</v>
      </c>
      <c r="S118">
        <v>0.02</v>
      </c>
      <c r="T118">
        <v>0.08</v>
      </c>
      <c r="U118">
        <v>14</v>
      </c>
      <c r="V118">
        <v>82</v>
      </c>
      <c r="W118">
        <v>18.89</v>
      </c>
      <c r="X118">
        <v>2.91</v>
      </c>
      <c r="Y118">
        <v>5.9</v>
      </c>
      <c r="Z118">
        <v>40</v>
      </c>
      <c r="AA118">
        <v>0.06</v>
      </c>
      <c r="AB118">
        <v>21.8</v>
      </c>
      <c r="AC118">
        <v>1.46</v>
      </c>
      <c r="AD118">
        <v>286</v>
      </c>
      <c r="AE118">
        <v>0.56000000000000005</v>
      </c>
      <c r="AF118">
        <v>3.0000000000000001E-3</v>
      </c>
      <c r="AG118">
        <v>94.2</v>
      </c>
      <c r="AH118">
        <v>4.1000000000000002E-2</v>
      </c>
      <c r="AI118">
        <v>11.88</v>
      </c>
      <c r="AJ118">
        <v>5.0000000000000001E-3</v>
      </c>
      <c r="AK118">
        <v>0.36</v>
      </c>
      <c r="AM118">
        <v>0.3</v>
      </c>
      <c r="AN118">
        <v>3.2</v>
      </c>
      <c r="AO118">
        <v>0.03</v>
      </c>
      <c r="AP118">
        <v>5.8</v>
      </c>
      <c r="AQ118">
        <v>210</v>
      </c>
      <c r="AR118">
        <v>0.06</v>
      </c>
      <c r="AS118">
        <v>0.4</v>
      </c>
      <c r="AT118">
        <v>29</v>
      </c>
      <c r="AU118">
        <v>0.1</v>
      </c>
      <c r="AV118">
        <v>68.2</v>
      </c>
      <c r="AW118">
        <v>15</v>
      </c>
    </row>
    <row r="119" spans="1:49" hidden="1" x14ac:dyDescent="0.3">
      <c r="A119" t="s">
        <v>507</v>
      </c>
      <c r="B119" t="s">
        <v>508</v>
      </c>
      <c r="C119" s="1" t="str">
        <f t="shared" si="4"/>
        <v>13:0041</v>
      </c>
      <c r="D119" s="1" t="str">
        <f t="shared" si="5"/>
        <v>13:0013</v>
      </c>
      <c r="E119" t="s">
        <v>509</v>
      </c>
      <c r="F119" t="s">
        <v>510</v>
      </c>
      <c r="H119">
        <v>47.518723000000001</v>
      </c>
      <c r="I119">
        <v>-67.255098899999993</v>
      </c>
      <c r="J119" s="1" t="str">
        <f t="shared" si="6"/>
        <v>Basal till</v>
      </c>
      <c r="K119" s="1" t="str">
        <f t="shared" si="7"/>
        <v>&lt;63 micron</v>
      </c>
      <c r="L119">
        <v>17</v>
      </c>
      <c r="M119">
        <v>2.17</v>
      </c>
      <c r="N119">
        <v>4.5</v>
      </c>
      <c r="O119">
        <v>2.6</v>
      </c>
      <c r="P119">
        <v>0.5</v>
      </c>
      <c r="Q119">
        <v>39.9</v>
      </c>
      <c r="R119">
        <v>0.1</v>
      </c>
      <c r="S119">
        <v>0.06</v>
      </c>
      <c r="T119">
        <v>0.05</v>
      </c>
      <c r="U119">
        <v>14</v>
      </c>
      <c r="V119">
        <v>70.3</v>
      </c>
      <c r="W119">
        <v>15.7</v>
      </c>
      <c r="X119">
        <v>2.71</v>
      </c>
      <c r="Y119">
        <v>5</v>
      </c>
      <c r="Z119">
        <v>30</v>
      </c>
      <c r="AA119">
        <v>0.05</v>
      </c>
      <c r="AB119">
        <v>24.7</v>
      </c>
      <c r="AC119">
        <v>1.26</v>
      </c>
      <c r="AD119">
        <v>280</v>
      </c>
      <c r="AE119">
        <v>0.3</v>
      </c>
      <c r="AF119">
        <v>2E-3</v>
      </c>
      <c r="AG119">
        <v>77.099999999999994</v>
      </c>
      <c r="AH119">
        <v>4.9000000000000002E-2</v>
      </c>
      <c r="AI119">
        <v>9.92</v>
      </c>
      <c r="AJ119">
        <v>5.0000000000000001E-3</v>
      </c>
      <c r="AK119">
        <v>0.23</v>
      </c>
      <c r="AM119">
        <v>0.3</v>
      </c>
      <c r="AN119">
        <v>6</v>
      </c>
      <c r="AO119">
        <v>0.02</v>
      </c>
      <c r="AP119">
        <v>4.0999999999999996</v>
      </c>
      <c r="AQ119">
        <v>190</v>
      </c>
      <c r="AR119">
        <v>0.04</v>
      </c>
      <c r="AS119">
        <v>0.4</v>
      </c>
      <c r="AT119">
        <v>25</v>
      </c>
      <c r="AU119">
        <v>0.1</v>
      </c>
      <c r="AV119">
        <v>45.9</v>
      </c>
      <c r="AW119">
        <v>15</v>
      </c>
    </row>
    <row r="120" spans="1:49" hidden="1" x14ac:dyDescent="0.3">
      <c r="A120" t="s">
        <v>511</v>
      </c>
      <c r="B120" t="s">
        <v>512</v>
      </c>
      <c r="C120" s="1" t="str">
        <f t="shared" si="4"/>
        <v>13:0041</v>
      </c>
      <c r="D120" s="1" t="str">
        <f t="shared" si="5"/>
        <v>13:0013</v>
      </c>
      <c r="E120" t="s">
        <v>513</v>
      </c>
      <c r="F120" t="s">
        <v>514</v>
      </c>
      <c r="H120">
        <v>47.712520900000001</v>
      </c>
      <c r="I120">
        <v>-67.279208699999998</v>
      </c>
      <c r="J120" s="1" t="str">
        <f t="shared" si="6"/>
        <v>Basal till</v>
      </c>
      <c r="K120" s="1" t="str">
        <f t="shared" si="7"/>
        <v>&lt;63 micron</v>
      </c>
      <c r="L120">
        <v>35</v>
      </c>
      <c r="M120">
        <v>2.5099999999999998</v>
      </c>
      <c r="N120">
        <v>5.5</v>
      </c>
      <c r="O120">
        <v>0.1</v>
      </c>
      <c r="P120">
        <v>0.5</v>
      </c>
      <c r="Q120">
        <v>62.8</v>
      </c>
      <c r="R120">
        <v>0.14000000000000001</v>
      </c>
      <c r="S120">
        <v>0.15</v>
      </c>
      <c r="T120">
        <v>0.08</v>
      </c>
      <c r="U120">
        <v>15.7</v>
      </c>
      <c r="V120">
        <v>79.5</v>
      </c>
      <c r="W120">
        <v>19.559999999999999</v>
      </c>
      <c r="X120">
        <v>3.13</v>
      </c>
      <c r="Y120">
        <v>7.3</v>
      </c>
      <c r="Z120">
        <v>38</v>
      </c>
      <c r="AA120">
        <v>7.0000000000000007E-2</v>
      </c>
      <c r="AB120">
        <v>31.6</v>
      </c>
      <c r="AC120">
        <v>1.33</v>
      </c>
      <c r="AD120">
        <v>420</v>
      </c>
      <c r="AE120">
        <v>0.47</v>
      </c>
      <c r="AF120">
        <v>4.0000000000000001E-3</v>
      </c>
      <c r="AG120">
        <v>76.8</v>
      </c>
      <c r="AH120">
        <v>4.8000000000000001E-2</v>
      </c>
      <c r="AI120">
        <v>16.899999999999999</v>
      </c>
      <c r="AJ120">
        <v>5.0000000000000001E-3</v>
      </c>
      <c r="AK120">
        <v>0.25</v>
      </c>
      <c r="AM120">
        <v>0.3</v>
      </c>
      <c r="AN120">
        <v>16.899999999999999</v>
      </c>
      <c r="AO120">
        <v>0.02</v>
      </c>
      <c r="AP120">
        <v>2.9</v>
      </c>
      <c r="AQ120">
        <v>230</v>
      </c>
      <c r="AR120">
        <v>7.0000000000000007E-2</v>
      </c>
      <c r="AS120">
        <v>0.7</v>
      </c>
      <c r="AT120">
        <v>35</v>
      </c>
      <c r="AU120">
        <v>0.1</v>
      </c>
      <c r="AV120">
        <v>65</v>
      </c>
      <c r="AW120">
        <v>15</v>
      </c>
    </row>
    <row r="121" spans="1:49" hidden="1" x14ac:dyDescent="0.3">
      <c r="A121" t="s">
        <v>515</v>
      </c>
      <c r="B121" t="s">
        <v>516</v>
      </c>
      <c r="C121" s="1" t="str">
        <f t="shared" si="4"/>
        <v>13:0041</v>
      </c>
      <c r="D121" s="1" t="str">
        <f t="shared" si="5"/>
        <v>13:0013</v>
      </c>
      <c r="E121" t="s">
        <v>517</v>
      </c>
      <c r="F121" t="s">
        <v>518</v>
      </c>
      <c r="H121">
        <v>47.730450300000001</v>
      </c>
      <c r="I121">
        <v>-67.252184200000002</v>
      </c>
      <c r="J121" s="1" t="str">
        <f t="shared" si="6"/>
        <v>Basal till</v>
      </c>
      <c r="K121" s="1" t="str">
        <f t="shared" si="7"/>
        <v>&lt;63 micron</v>
      </c>
      <c r="L121">
        <v>23</v>
      </c>
      <c r="M121">
        <v>3.23</v>
      </c>
      <c r="N121">
        <v>7.1</v>
      </c>
      <c r="O121">
        <v>0.3</v>
      </c>
      <c r="P121">
        <v>1</v>
      </c>
      <c r="Q121">
        <v>64.599999999999994</v>
      </c>
      <c r="R121">
        <v>0.14000000000000001</v>
      </c>
      <c r="S121">
        <v>0.03</v>
      </c>
      <c r="T121">
        <v>0.08</v>
      </c>
      <c r="U121">
        <v>15.7</v>
      </c>
      <c r="V121">
        <v>82.3</v>
      </c>
      <c r="W121">
        <v>22.7</v>
      </c>
      <c r="X121">
        <v>3.39</v>
      </c>
      <c r="Y121">
        <v>6.1</v>
      </c>
      <c r="Z121">
        <v>84</v>
      </c>
      <c r="AA121">
        <v>0.05</v>
      </c>
      <c r="AB121">
        <v>18.600000000000001</v>
      </c>
      <c r="AC121">
        <v>1.1399999999999999</v>
      </c>
      <c r="AD121">
        <v>362</v>
      </c>
      <c r="AE121">
        <v>0.64</v>
      </c>
      <c r="AF121">
        <v>3.0000000000000001E-3</v>
      </c>
      <c r="AG121">
        <v>95.1</v>
      </c>
      <c r="AH121">
        <v>0.10100000000000001</v>
      </c>
      <c r="AI121">
        <v>16.059999999999999</v>
      </c>
      <c r="AJ121">
        <v>0.01</v>
      </c>
      <c r="AK121">
        <v>0.33</v>
      </c>
      <c r="AM121">
        <v>0.5</v>
      </c>
      <c r="AN121">
        <v>4</v>
      </c>
      <c r="AO121">
        <v>0.01</v>
      </c>
      <c r="AP121">
        <v>5.0999999999999996</v>
      </c>
      <c r="AQ121">
        <v>340</v>
      </c>
      <c r="AR121">
        <v>0.06</v>
      </c>
      <c r="AS121">
        <v>0.6</v>
      </c>
      <c r="AT121">
        <v>34</v>
      </c>
      <c r="AU121">
        <v>0.1</v>
      </c>
      <c r="AV121">
        <v>63.9</v>
      </c>
      <c r="AW121">
        <v>15</v>
      </c>
    </row>
    <row r="122" spans="1:49" hidden="1" x14ac:dyDescent="0.3">
      <c r="A122" t="s">
        <v>519</v>
      </c>
      <c r="B122" t="s">
        <v>520</v>
      </c>
      <c r="C122" s="1" t="str">
        <f t="shared" si="4"/>
        <v>13:0041</v>
      </c>
      <c r="D122" s="1" t="str">
        <f t="shared" si="5"/>
        <v>13:0013</v>
      </c>
      <c r="E122" t="s">
        <v>521</v>
      </c>
      <c r="F122" t="s">
        <v>522</v>
      </c>
      <c r="H122">
        <v>47.650064</v>
      </c>
      <c r="I122">
        <v>-67.2996385</v>
      </c>
      <c r="J122" s="1" t="str">
        <f t="shared" si="6"/>
        <v>Basal till</v>
      </c>
      <c r="K122" s="1" t="str">
        <f t="shared" si="7"/>
        <v>&lt;63 micron</v>
      </c>
      <c r="L122">
        <v>21</v>
      </c>
      <c r="M122">
        <v>2.2000000000000002</v>
      </c>
      <c r="N122">
        <v>4.9000000000000004</v>
      </c>
      <c r="O122">
        <v>0.3</v>
      </c>
      <c r="P122">
        <v>1</v>
      </c>
      <c r="Q122">
        <v>42.5</v>
      </c>
      <c r="R122">
        <v>0.11</v>
      </c>
      <c r="S122">
        <v>0.03</v>
      </c>
      <c r="T122">
        <v>0.08</v>
      </c>
      <c r="U122">
        <v>12</v>
      </c>
      <c r="V122">
        <v>63.8</v>
      </c>
      <c r="W122">
        <v>17.53</v>
      </c>
      <c r="X122">
        <v>2.54</v>
      </c>
      <c r="Y122">
        <v>4.9000000000000004</v>
      </c>
      <c r="Z122">
        <v>39</v>
      </c>
      <c r="AA122">
        <v>0.04</v>
      </c>
      <c r="AB122">
        <v>19.8</v>
      </c>
      <c r="AC122">
        <v>1</v>
      </c>
      <c r="AD122">
        <v>272</v>
      </c>
      <c r="AE122">
        <v>0.33</v>
      </c>
      <c r="AF122">
        <v>3.0000000000000001E-3</v>
      </c>
      <c r="AG122">
        <v>67.8</v>
      </c>
      <c r="AH122">
        <v>3.9E-2</v>
      </c>
      <c r="AI122">
        <v>11.73</v>
      </c>
      <c r="AJ122">
        <v>5.0000000000000001E-3</v>
      </c>
      <c r="AK122">
        <v>0.25</v>
      </c>
      <c r="AM122">
        <v>0.2</v>
      </c>
      <c r="AN122">
        <v>3.3</v>
      </c>
      <c r="AO122">
        <v>0.03</v>
      </c>
      <c r="AP122">
        <v>4.2</v>
      </c>
      <c r="AQ122">
        <v>410</v>
      </c>
      <c r="AR122">
        <v>0.04</v>
      </c>
      <c r="AS122">
        <v>0.5</v>
      </c>
      <c r="AT122">
        <v>26</v>
      </c>
      <c r="AU122">
        <v>0.1</v>
      </c>
      <c r="AV122">
        <v>48.5</v>
      </c>
      <c r="AW122">
        <v>15</v>
      </c>
    </row>
    <row r="123" spans="1:49" hidden="1" x14ac:dyDescent="0.3">
      <c r="A123" t="s">
        <v>523</v>
      </c>
      <c r="B123" t="s">
        <v>524</v>
      </c>
      <c r="C123" s="1" t="str">
        <f t="shared" si="4"/>
        <v>13:0041</v>
      </c>
      <c r="D123" s="1" t="str">
        <f t="shared" si="5"/>
        <v>13:0013</v>
      </c>
      <c r="E123" t="s">
        <v>525</v>
      </c>
      <c r="F123" t="s">
        <v>526</v>
      </c>
      <c r="H123">
        <v>47.638965300000002</v>
      </c>
      <c r="I123">
        <v>-67.284861199999995</v>
      </c>
      <c r="J123" s="1" t="str">
        <f t="shared" si="6"/>
        <v>Basal till</v>
      </c>
      <c r="K123" s="1" t="str">
        <f t="shared" si="7"/>
        <v>&lt;63 micron</v>
      </c>
      <c r="L123">
        <v>24</v>
      </c>
      <c r="M123">
        <v>2.2999999999999998</v>
      </c>
      <c r="N123">
        <v>3.9</v>
      </c>
      <c r="O123">
        <v>1.1000000000000001</v>
      </c>
      <c r="P123">
        <v>0.5</v>
      </c>
      <c r="Q123">
        <v>39.1</v>
      </c>
      <c r="R123">
        <v>0.1</v>
      </c>
      <c r="S123">
        <v>0.02</v>
      </c>
      <c r="T123">
        <v>0.09</v>
      </c>
      <c r="U123">
        <v>10.4</v>
      </c>
      <c r="V123">
        <v>62.4</v>
      </c>
      <c r="W123">
        <v>14.85</v>
      </c>
      <c r="X123">
        <v>2.5</v>
      </c>
      <c r="Y123">
        <v>4.4000000000000004</v>
      </c>
      <c r="Z123">
        <v>77</v>
      </c>
      <c r="AA123">
        <v>0.04</v>
      </c>
      <c r="AB123">
        <v>21.8</v>
      </c>
      <c r="AC123">
        <v>0.88</v>
      </c>
      <c r="AD123">
        <v>231</v>
      </c>
      <c r="AE123">
        <v>0.42</v>
      </c>
      <c r="AF123">
        <v>2E-3</v>
      </c>
      <c r="AG123">
        <v>66.400000000000006</v>
      </c>
      <c r="AH123">
        <v>4.7E-2</v>
      </c>
      <c r="AI123">
        <v>10.49</v>
      </c>
      <c r="AJ123">
        <v>5.0000000000000001E-3</v>
      </c>
      <c r="AK123">
        <v>0.22</v>
      </c>
      <c r="AM123">
        <v>0.3</v>
      </c>
      <c r="AN123">
        <v>2.9</v>
      </c>
      <c r="AO123">
        <v>0.03</v>
      </c>
      <c r="AP123">
        <v>5</v>
      </c>
      <c r="AQ123">
        <v>390</v>
      </c>
      <c r="AR123">
        <v>0.04</v>
      </c>
      <c r="AS123">
        <v>0.5</v>
      </c>
      <c r="AT123">
        <v>25</v>
      </c>
      <c r="AU123">
        <v>0.1</v>
      </c>
      <c r="AV123">
        <v>54.9</v>
      </c>
      <c r="AW123">
        <v>15</v>
      </c>
    </row>
    <row r="124" spans="1:49" hidden="1" x14ac:dyDescent="0.3">
      <c r="A124" t="s">
        <v>527</v>
      </c>
      <c r="B124" t="s">
        <v>528</v>
      </c>
      <c r="C124" s="1" t="str">
        <f t="shared" si="4"/>
        <v>13:0041</v>
      </c>
      <c r="D124" s="1" t="str">
        <f t="shared" si="5"/>
        <v>13:0013</v>
      </c>
      <c r="E124" t="s">
        <v>529</v>
      </c>
      <c r="F124" t="s">
        <v>530</v>
      </c>
      <c r="H124">
        <v>47.628359199999998</v>
      </c>
      <c r="I124">
        <v>-67.308063099999998</v>
      </c>
      <c r="J124" s="1" t="str">
        <f t="shared" si="6"/>
        <v>Basal till</v>
      </c>
      <c r="K124" s="1" t="str">
        <f t="shared" si="7"/>
        <v>&lt;63 micron</v>
      </c>
      <c r="L124">
        <v>20</v>
      </c>
      <c r="M124">
        <v>2.31</v>
      </c>
      <c r="N124">
        <v>2.9</v>
      </c>
      <c r="O124">
        <v>3.3</v>
      </c>
      <c r="P124">
        <v>3</v>
      </c>
      <c r="Q124">
        <v>66.2</v>
      </c>
      <c r="R124">
        <v>0.14000000000000001</v>
      </c>
      <c r="S124">
        <v>0.03</v>
      </c>
      <c r="T124">
        <v>0.05</v>
      </c>
      <c r="U124">
        <v>7.9</v>
      </c>
      <c r="V124">
        <v>95.3</v>
      </c>
      <c r="W124">
        <v>14.29</v>
      </c>
      <c r="X124">
        <v>2.72</v>
      </c>
      <c r="Y124">
        <v>7.5</v>
      </c>
      <c r="Z124">
        <v>40</v>
      </c>
      <c r="AA124">
        <v>0.12</v>
      </c>
      <c r="AB124">
        <v>24.9</v>
      </c>
      <c r="AC124">
        <v>0.84</v>
      </c>
      <c r="AD124">
        <v>290</v>
      </c>
      <c r="AE124">
        <v>0.77</v>
      </c>
      <c r="AF124">
        <v>3.0000000000000001E-3</v>
      </c>
      <c r="AG124">
        <v>50.8</v>
      </c>
      <c r="AH124">
        <v>6.0999999999999999E-2</v>
      </c>
      <c r="AI124">
        <v>7.98</v>
      </c>
      <c r="AJ124">
        <v>5.0000000000000001E-3</v>
      </c>
      <c r="AK124">
        <v>0.16</v>
      </c>
      <c r="AM124">
        <v>0.3</v>
      </c>
      <c r="AN124">
        <v>5.2</v>
      </c>
      <c r="AO124">
        <v>0.03</v>
      </c>
      <c r="AP124">
        <v>3</v>
      </c>
      <c r="AQ124">
        <v>380</v>
      </c>
      <c r="AR124">
        <v>0.1</v>
      </c>
      <c r="AS124">
        <v>0.6</v>
      </c>
      <c r="AT124">
        <v>42</v>
      </c>
      <c r="AU124">
        <v>0.1</v>
      </c>
      <c r="AV124">
        <v>47.9</v>
      </c>
      <c r="AW124">
        <v>15</v>
      </c>
    </row>
    <row r="125" spans="1:49" hidden="1" x14ac:dyDescent="0.3">
      <c r="A125" t="s">
        <v>531</v>
      </c>
      <c r="B125" t="s">
        <v>532</v>
      </c>
      <c r="C125" s="1" t="str">
        <f t="shared" si="4"/>
        <v>13:0041</v>
      </c>
      <c r="D125" s="1" t="str">
        <f t="shared" si="5"/>
        <v>13:0013</v>
      </c>
      <c r="E125" t="s">
        <v>533</v>
      </c>
      <c r="F125" t="s">
        <v>534</v>
      </c>
      <c r="H125">
        <v>47.642446200000002</v>
      </c>
      <c r="I125">
        <v>-67.326181800000001</v>
      </c>
      <c r="J125" s="1" t="str">
        <f t="shared" si="6"/>
        <v>Basal till</v>
      </c>
      <c r="K125" s="1" t="str">
        <f t="shared" si="7"/>
        <v>&lt;63 micron</v>
      </c>
      <c r="L125">
        <v>10</v>
      </c>
      <c r="M125">
        <v>1.89</v>
      </c>
      <c r="N125">
        <v>3.4</v>
      </c>
      <c r="O125">
        <v>0.7</v>
      </c>
      <c r="P125">
        <v>1</v>
      </c>
      <c r="Q125">
        <v>42.3</v>
      </c>
      <c r="R125">
        <v>0.11</v>
      </c>
      <c r="S125">
        <v>0.1</v>
      </c>
      <c r="T125">
        <v>0.03</v>
      </c>
      <c r="U125">
        <v>13.4</v>
      </c>
      <c r="V125">
        <v>77.5</v>
      </c>
      <c r="W125">
        <v>12.16</v>
      </c>
      <c r="X125">
        <v>2.33</v>
      </c>
      <c r="Y125">
        <v>5.4</v>
      </c>
      <c r="Z125">
        <v>17</v>
      </c>
      <c r="AA125">
        <v>0.06</v>
      </c>
      <c r="AB125">
        <v>26.4</v>
      </c>
      <c r="AC125">
        <v>1.17</v>
      </c>
      <c r="AD125">
        <v>471</v>
      </c>
      <c r="AE125">
        <v>0.98</v>
      </c>
      <c r="AF125">
        <v>4.0000000000000001E-3</v>
      </c>
      <c r="AG125">
        <v>66.2</v>
      </c>
      <c r="AH125">
        <v>2.1999999999999999E-2</v>
      </c>
      <c r="AI125">
        <v>10.199999999999999</v>
      </c>
      <c r="AJ125">
        <v>5.0000000000000001E-3</v>
      </c>
      <c r="AK125">
        <v>0.15</v>
      </c>
      <c r="AM125">
        <v>0.3</v>
      </c>
      <c r="AN125">
        <v>11.3</v>
      </c>
      <c r="AO125">
        <v>0.02</v>
      </c>
      <c r="AP125">
        <v>4.9000000000000004</v>
      </c>
      <c r="AQ125">
        <v>560</v>
      </c>
      <c r="AR125">
        <v>0.04</v>
      </c>
      <c r="AS125">
        <v>0.6</v>
      </c>
      <c r="AT125">
        <v>29</v>
      </c>
      <c r="AU125">
        <v>0.1</v>
      </c>
      <c r="AV125">
        <v>43</v>
      </c>
      <c r="AW125">
        <v>15</v>
      </c>
    </row>
    <row r="126" spans="1:49" hidden="1" x14ac:dyDescent="0.3">
      <c r="A126" t="s">
        <v>535</v>
      </c>
      <c r="B126" t="s">
        <v>536</v>
      </c>
      <c r="C126" s="1" t="str">
        <f t="shared" si="4"/>
        <v>13:0041</v>
      </c>
      <c r="D126" s="1" t="str">
        <f t="shared" si="5"/>
        <v>13:0013</v>
      </c>
      <c r="E126" t="s">
        <v>537</v>
      </c>
      <c r="F126" t="s">
        <v>538</v>
      </c>
      <c r="H126">
        <v>47.613008299999997</v>
      </c>
      <c r="I126">
        <v>-67.308664899999997</v>
      </c>
      <c r="J126" s="1" t="str">
        <f t="shared" si="6"/>
        <v>Basal till</v>
      </c>
      <c r="K126" s="1" t="str">
        <f t="shared" si="7"/>
        <v>&lt;63 micron</v>
      </c>
      <c r="L126">
        <v>20</v>
      </c>
      <c r="M126">
        <v>2.19</v>
      </c>
      <c r="N126">
        <v>5.0999999999999996</v>
      </c>
      <c r="O126">
        <v>0.9</v>
      </c>
      <c r="P126">
        <v>1</v>
      </c>
      <c r="Q126">
        <v>41.7</v>
      </c>
      <c r="R126">
        <v>0.12</v>
      </c>
      <c r="S126">
        <v>0.17</v>
      </c>
      <c r="T126">
        <v>0.06</v>
      </c>
      <c r="U126">
        <v>12.8</v>
      </c>
      <c r="V126">
        <v>78.7</v>
      </c>
      <c r="W126">
        <v>16.29</v>
      </c>
      <c r="X126">
        <v>3.03</v>
      </c>
      <c r="Y126">
        <v>6.2</v>
      </c>
      <c r="Z126">
        <v>24</v>
      </c>
      <c r="AA126">
        <v>7.0000000000000007E-2</v>
      </c>
      <c r="AB126">
        <v>21.3</v>
      </c>
      <c r="AC126">
        <v>1.37</v>
      </c>
      <c r="AD126">
        <v>331</v>
      </c>
      <c r="AE126">
        <v>0.48</v>
      </c>
      <c r="AF126">
        <v>3.0000000000000001E-3</v>
      </c>
      <c r="AG126">
        <v>77.7</v>
      </c>
      <c r="AH126">
        <v>4.1000000000000002E-2</v>
      </c>
      <c r="AI126">
        <v>10.29</v>
      </c>
      <c r="AJ126">
        <v>5.0000000000000001E-3</v>
      </c>
      <c r="AK126">
        <v>0.24</v>
      </c>
      <c r="AM126">
        <v>0.3</v>
      </c>
      <c r="AN126">
        <v>21.1</v>
      </c>
      <c r="AO126">
        <v>0.03</v>
      </c>
      <c r="AP126">
        <v>3.8</v>
      </c>
      <c r="AQ126">
        <v>430</v>
      </c>
      <c r="AR126">
        <v>0.04</v>
      </c>
      <c r="AS126">
        <v>0.5</v>
      </c>
      <c r="AT126">
        <v>32</v>
      </c>
      <c r="AU126">
        <v>0.1</v>
      </c>
      <c r="AV126">
        <v>54.3</v>
      </c>
      <c r="AW126">
        <v>15</v>
      </c>
    </row>
    <row r="127" spans="1:49" hidden="1" x14ac:dyDescent="0.3">
      <c r="A127" t="s">
        <v>539</v>
      </c>
      <c r="B127" t="s">
        <v>540</v>
      </c>
      <c r="C127" s="1" t="str">
        <f t="shared" si="4"/>
        <v>13:0041</v>
      </c>
      <c r="D127" s="1" t="str">
        <f t="shared" si="5"/>
        <v>13:0013</v>
      </c>
      <c r="E127" t="s">
        <v>537</v>
      </c>
      <c r="F127" t="s">
        <v>541</v>
      </c>
      <c r="H127">
        <v>47.613008299999997</v>
      </c>
      <c r="I127">
        <v>-67.308664899999997</v>
      </c>
      <c r="J127" s="1" t="str">
        <f t="shared" si="6"/>
        <v>Basal till</v>
      </c>
      <c r="K127" s="1" t="str">
        <f t="shared" si="7"/>
        <v>&lt;63 micron</v>
      </c>
      <c r="L127">
        <v>20</v>
      </c>
      <c r="M127">
        <v>2.06</v>
      </c>
      <c r="N127">
        <v>4</v>
      </c>
      <c r="O127">
        <v>0.3</v>
      </c>
      <c r="P127">
        <v>2</v>
      </c>
      <c r="Q127">
        <v>37.799999999999997</v>
      </c>
      <c r="R127">
        <v>0.08</v>
      </c>
      <c r="S127">
        <v>0.16</v>
      </c>
      <c r="T127">
        <v>0.03</v>
      </c>
      <c r="U127">
        <v>11.9</v>
      </c>
      <c r="V127">
        <v>71.599999999999994</v>
      </c>
      <c r="W127">
        <v>15.85</v>
      </c>
      <c r="X127">
        <v>2.91</v>
      </c>
      <c r="Y127">
        <v>6.1</v>
      </c>
      <c r="Z127">
        <v>21</v>
      </c>
      <c r="AA127">
        <v>0.06</v>
      </c>
      <c r="AB127">
        <v>21.1</v>
      </c>
      <c r="AC127">
        <v>1.31</v>
      </c>
      <c r="AD127">
        <v>327</v>
      </c>
      <c r="AE127">
        <v>0.28999999999999998</v>
      </c>
      <c r="AF127">
        <v>3.0000000000000001E-3</v>
      </c>
      <c r="AG127">
        <v>70.7</v>
      </c>
      <c r="AH127">
        <v>0.04</v>
      </c>
      <c r="AI127">
        <v>9.64</v>
      </c>
      <c r="AJ127">
        <v>5.0000000000000001E-3</v>
      </c>
      <c r="AK127">
        <v>0.2</v>
      </c>
      <c r="AM127">
        <v>0.3</v>
      </c>
      <c r="AN127">
        <v>20.6</v>
      </c>
      <c r="AO127">
        <v>0.04</v>
      </c>
      <c r="AP127">
        <v>3.5</v>
      </c>
      <c r="AQ127">
        <v>400</v>
      </c>
      <c r="AR127">
        <v>0.04</v>
      </c>
      <c r="AS127">
        <v>0.4</v>
      </c>
      <c r="AT127">
        <v>29</v>
      </c>
      <c r="AU127">
        <v>0.1</v>
      </c>
      <c r="AV127">
        <v>49.8</v>
      </c>
      <c r="AW127">
        <v>15</v>
      </c>
    </row>
    <row r="128" spans="1:49" hidden="1" x14ac:dyDescent="0.3">
      <c r="A128" t="s">
        <v>542</v>
      </c>
      <c r="B128" t="s">
        <v>543</v>
      </c>
      <c r="C128" s="1" t="str">
        <f t="shared" si="4"/>
        <v>13:0041</v>
      </c>
      <c r="D128" s="1" t="str">
        <f t="shared" si="5"/>
        <v>13:0013</v>
      </c>
      <c r="E128" t="s">
        <v>544</v>
      </c>
      <c r="F128" t="s">
        <v>545</v>
      </c>
      <c r="H128">
        <v>47.595705299999999</v>
      </c>
      <c r="I128">
        <v>-67.315421700000002</v>
      </c>
      <c r="J128" s="1" t="str">
        <f t="shared" si="6"/>
        <v>Basal till</v>
      </c>
      <c r="K128" s="1" t="str">
        <f t="shared" si="7"/>
        <v>&lt;63 micron</v>
      </c>
      <c r="L128">
        <v>14</v>
      </c>
      <c r="M128">
        <v>2.68</v>
      </c>
      <c r="N128">
        <v>5.7</v>
      </c>
      <c r="O128">
        <v>0.8</v>
      </c>
      <c r="P128">
        <v>0.5</v>
      </c>
      <c r="Q128">
        <v>56.6</v>
      </c>
      <c r="R128">
        <v>0.13</v>
      </c>
      <c r="S128">
        <v>0.1</v>
      </c>
      <c r="T128">
        <v>0.05</v>
      </c>
      <c r="U128">
        <v>15.5</v>
      </c>
      <c r="V128">
        <v>100.5</v>
      </c>
      <c r="W128">
        <v>22.16</v>
      </c>
      <c r="X128">
        <v>2.95</v>
      </c>
      <c r="Y128">
        <v>6.1</v>
      </c>
      <c r="Z128">
        <v>37</v>
      </c>
      <c r="AA128">
        <v>7.0000000000000007E-2</v>
      </c>
      <c r="AB128">
        <v>27.4</v>
      </c>
      <c r="AC128">
        <v>1.5</v>
      </c>
      <c r="AD128">
        <v>411</v>
      </c>
      <c r="AE128">
        <v>0.47</v>
      </c>
      <c r="AF128">
        <v>4.0000000000000001E-3</v>
      </c>
      <c r="AG128">
        <v>87.2</v>
      </c>
      <c r="AH128">
        <v>4.7E-2</v>
      </c>
      <c r="AI128">
        <v>13.61</v>
      </c>
      <c r="AJ128">
        <v>5.0000000000000001E-3</v>
      </c>
      <c r="AK128">
        <v>0.28000000000000003</v>
      </c>
      <c r="AM128">
        <v>0.4</v>
      </c>
      <c r="AN128">
        <v>14.5</v>
      </c>
      <c r="AO128">
        <v>0.03</v>
      </c>
      <c r="AP128">
        <v>5.7</v>
      </c>
      <c r="AQ128">
        <v>320</v>
      </c>
      <c r="AR128">
        <v>0.05</v>
      </c>
      <c r="AS128">
        <v>0.5</v>
      </c>
      <c r="AT128">
        <v>34</v>
      </c>
      <c r="AU128">
        <v>0.1</v>
      </c>
      <c r="AV128">
        <v>55.5</v>
      </c>
      <c r="AW128">
        <v>15</v>
      </c>
    </row>
    <row r="129" spans="1:49" hidden="1" x14ac:dyDescent="0.3">
      <c r="A129" t="s">
        <v>546</v>
      </c>
      <c r="B129" t="s">
        <v>547</v>
      </c>
      <c r="C129" s="1" t="str">
        <f t="shared" si="4"/>
        <v>13:0041</v>
      </c>
      <c r="D129" s="1" t="str">
        <f t="shared" si="5"/>
        <v>13:0013</v>
      </c>
      <c r="E129" t="s">
        <v>548</v>
      </c>
      <c r="F129" t="s">
        <v>549</v>
      </c>
      <c r="H129">
        <v>47.579443599999998</v>
      </c>
      <c r="I129">
        <v>-67.317738800000001</v>
      </c>
      <c r="J129" s="1" t="str">
        <f t="shared" si="6"/>
        <v>Basal till</v>
      </c>
      <c r="K129" s="1" t="str">
        <f t="shared" si="7"/>
        <v>&lt;63 micron</v>
      </c>
      <c r="L129">
        <v>20</v>
      </c>
      <c r="M129">
        <v>2.5299999999999998</v>
      </c>
      <c r="N129">
        <v>4</v>
      </c>
      <c r="O129">
        <v>0.7</v>
      </c>
      <c r="P129">
        <v>0.5</v>
      </c>
      <c r="Q129">
        <v>55.1</v>
      </c>
      <c r="R129">
        <v>0.11</v>
      </c>
      <c r="S129">
        <v>0.03</v>
      </c>
      <c r="T129">
        <v>7.0000000000000007E-2</v>
      </c>
      <c r="U129">
        <v>12.4</v>
      </c>
      <c r="V129">
        <v>73.3</v>
      </c>
      <c r="W129">
        <v>15.34</v>
      </c>
      <c r="X129">
        <v>2.64</v>
      </c>
      <c r="Y129">
        <v>5.9</v>
      </c>
      <c r="Z129">
        <v>44</v>
      </c>
      <c r="AA129">
        <v>0.06</v>
      </c>
      <c r="AB129">
        <v>22.7</v>
      </c>
      <c r="AC129">
        <v>1.36</v>
      </c>
      <c r="AD129">
        <v>212</v>
      </c>
      <c r="AE129">
        <v>0.25</v>
      </c>
      <c r="AF129">
        <v>3.0000000000000001E-3</v>
      </c>
      <c r="AG129">
        <v>77.599999999999994</v>
      </c>
      <c r="AH129">
        <v>3.5000000000000003E-2</v>
      </c>
      <c r="AI129">
        <v>8.6</v>
      </c>
      <c r="AJ129">
        <v>5.0000000000000001E-3</v>
      </c>
      <c r="AK129">
        <v>0.15</v>
      </c>
      <c r="AM129">
        <v>0.3</v>
      </c>
      <c r="AN129">
        <v>3.6</v>
      </c>
      <c r="AO129">
        <v>0.01</v>
      </c>
      <c r="AP129">
        <v>4.5999999999999996</v>
      </c>
      <c r="AQ129">
        <v>270</v>
      </c>
      <c r="AR129">
        <v>0.06</v>
      </c>
      <c r="AS129">
        <v>0.4</v>
      </c>
      <c r="AT129">
        <v>28</v>
      </c>
      <c r="AU129">
        <v>0.1</v>
      </c>
      <c r="AV129">
        <v>52.1</v>
      </c>
      <c r="AW129">
        <v>15</v>
      </c>
    </row>
    <row r="130" spans="1:49" hidden="1" x14ac:dyDescent="0.3">
      <c r="A130" t="s">
        <v>550</v>
      </c>
      <c r="B130" t="s">
        <v>551</v>
      </c>
      <c r="C130" s="1" t="str">
        <f t="shared" ref="C130:C193" si="8">HYPERLINK("http://geochem.nrcan.gc.ca/cdogs/content/bdl/bdl130041_e.htm", "13:0041")</f>
        <v>13:0041</v>
      </c>
      <c r="D130" s="1" t="str">
        <f t="shared" ref="D130:D193" si="9">HYPERLINK("http://geochem.nrcan.gc.ca/cdogs/content/svy/svy130013_e.htm", "13:0013")</f>
        <v>13:0013</v>
      </c>
      <c r="E130" t="s">
        <v>548</v>
      </c>
      <c r="F130" t="s">
        <v>552</v>
      </c>
      <c r="H130">
        <v>47.579443599999998</v>
      </c>
      <c r="I130">
        <v>-67.317738800000001</v>
      </c>
      <c r="J130" s="1" t="str">
        <f t="shared" ref="J130:J193" si="10">HYPERLINK("http://geochem.nrcan.gc.ca/cdogs/content/kwd/kwd020045_e.htm", "Basal till")</f>
        <v>Basal till</v>
      </c>
      <c r="K130" s="1" t="str">
        <f t="shared" ref="K130:K193" si="11">HYPERLINK("http://geochem.nrcan.gc.ca/cdogs/content/kwd/kwd080004_e.htm", "&lt;63 micron")</f>
        <v>&lt;63 micron</v>
      </c>
      <c r="L130">
        <v>17</v>
      </c>
      <c r="M130">
        <v>2.46</v>
      </c>
      <c r="N130">
        <v>3.2</v>
      </c>
      <c r="O130">
        <v>1</v>
      </c>
      <c r="P130">
        <v>3</v>
      </c>
      <c r="Q130">
        <v>53.2</v>
      </c>
      <c r="R130">
        <v>7.0000000000000007E-2</v>
      </c>
      <c r="S130">
        <v>0.03</v>
      </c>
      <c r="T130">
        <v>0.04</v>
      </c>
      <c r="U130">
        <v>11.2</v>
      </c>
      <c r="V130">
        <v>71.900000000000006</v>
      </c>
      <c r="W130">
        <v>14.04</v>
      </c>
      <c r="X130">
        <v>2.6</v>
      </c>
      <c r="Y130">
        <v>5.7</v>
      </c>
      <c r="Z130">
        <v>42</v>
      </c>
      <c r="AA130">
        <v>0.06</v>
      </c>
      <c r="AB130">
        <v>22.7</v>
      </c>
      <c r="AC130">
        <v>1.31</v>
      </c>
      <c r="AD130">
        <v>215</v>
      </c>
      <c r="AE130">
        <v>0.25</v>
      </c>
      <c r="AF130">
        <v>3.0000000000000001E-3</v>
      </c>
      <c r="AG130">
        <v>74.599999999999994</v>
      </c>
      <c r="AH130">
        <v>3.4000000000000002E-2</v>
      </c>
      <c r="AI130">
        <v>8.09</v>
      </c>
      <c r="AJ130">
        <v>0.01</v>
      </c>
      <c r="AK130">
        <v>0.14000000000000001</v>
      </c>
      <c r="AM130">
        <v>0.2</v>
      </c>
      <c r="AN130">
        <v>3.5</v>
      </c>
      <c r="AO130">
        <v>0.03</v>
      </c>
      <c r="AP130">
        <v>4.5</v>
      </c>
      <c r="AQ130">
        <v>300</v>
      </c>
      <c r="AR130">
        <v>0.06</v>
      </c>
      <c r="AS130">
        <v>0.4</v>
      </c>
      <c r="AT130">
        <v>27</v>
      </c>
      <c r="AU130">
        <v>0.1</v>
      </c>
      <c r="AV130">
        <v>50.5</v>
      </c>
      <c r="AW130">
        <v>15</v>
      </c>
    </row>
    <row r="131" spans="1:49" hidden="1" x14ac:dyDescent="0.3">
      <c r="A131" t="s">
        <v>553</v>
      </c>
      <c r="B131" t="s">
        <v>554</v>
      </c>
      <c r="C131" s="1" t="str">
        <f t="shared" si="8"/>
        <v>13:0041</v>
      </c>
      <c r="D131" s="1" t="str">
        <f t="shared" si="9"/>
        <v>13:0013</v>
      </c>
      <c r="E131" t="s">
        <v>555</v>
      </c>
      <c r="F131" t="s">
        <v>556</v>
      </c>
      <c r="H131">
        <v>47.519928999999998</v>
      </c>
      <c r="I131">
        <v>-67.104358099999999</v>
      </c>
      <c r="J131" s="1" t="str">
        <f t="shared" si="10"/>
        <v>Basal till</v>
      </c>
      <c r="K131" s="1" t="str">
        <f t="shared" si="11"/>
        <v>&lt;63 micron</v>
      </c>
      <c r="L131">
        <v>35</v>
      </c>
      <c r="M131">
        <v>3.36</v>
      </c>
      <c r="N131">
        <v>6.4</v>
      </c>
      <c r="O131">
        <v>1</v>
      </c>
      <c r="P131">
        <v>0.5</v>
      </c>
      <c r="Q131">
        <v>79.3</v>
      </c>
      <c r="R131">
        <v>0.19</v>
      </c>
      <c r="S131">
        <v>0.03</v>
      </c>
      <c r="T131">
        <v>0.02</v>
      </c>
      <c r="U131">
        <v>21.3</v>
      </c>
      <c r="V131">
        <v>74</v>
      </c>
      <c r="W131">
        <v>30.7</v>
      </c>
      <c r="X131">
        <v>5.01</v>
      </c>
      <c r="Y131">
        <v>6.9</v>
      </c>
      <c r="Z131">
        <v>62</v>
      </c>
      <c r="AA131">
        <v>0.13</v>
      </c>
      <c r="AB131">
        <v>13.1</v>
      </c>
      <c r="AC131">
        <v>1.73</v>
      </c>
      <c r="AD131">
        <v>512</v>
      </c>
      <c r="AE131">
        <v>0.37</v>
      </c>
      <c r="AF131">
        <v>3.0000000000000001E-3</v>
      </c>
      <c r="AG131">
        <v>134.9</v>
      </c>
      <c r="AH131">
        <v>3.6999999999999998E-2</v>
      </c>
      <c r="AI131">
        <v>15.6</v>
      </c>
      <c r="AJ131">
        <v>5.0000000000000001E-3</v>
      </c>
      <c r="AK131">
        <v>0.21</v>
      </c>
      <c r="AM131">
        <v>0.5</v>
      </c>
      <c r="AN131">
        <v>5.5</v>
      </c>
      <c r="AO131">
        <v>0.06</v>
      </c>
      <c r="AP131">
        <v>4.5999999999999996</v>
      </c>
      <c r="AQ131">
        <v>70</v>
      </c>
      <c r="AR131">
        <v>7.0000000000000007E-2</v>
      </c>
      <c r="AS131">
        <v>0.3</v>
      </c>
      <c r="AT131">
        <v>31</v>
      </c>
      <c r="AU131">
        <v>0.1</v>
      </c>
      <c r="AV131">
        <v>93.6</v>
      </c>
      <c r="AW131">
        <v>15</v>
      </c>
    </row>
    <row r="132" spans="1:49" hidden="1" x14ac:dyDescent="0.3">
      <c r="A132" t="s">
        <v>557</v>
      </c>
      <c r="B132" t="s">
        <v>558</v>
      </c>
      <c r="C132" s="1" t="str">
        <f t="shared" si="8"/>
        <v>13:0041</v>
      </c>
      <c r="D132" s="1" t="str">
        <f t="shared" si="9"/>
        <v>13:0013</v>
      </c>
      <c r="E132" t="s">
        <v>555</v>
      </c>
      <c r="F132" t="s">
        <v>559</v>
      </c>
      <c r="H132">
        <v>47.519928999999998</v>
      </c>
      <c r="I132">
        <v>-67.104358099999999</v>
      </c>
      <c r="J132" s="1" t="str">
        <f t="shared" si="10"/>
        <v>Basal till</v>
      </c>
      <c r="K132" s="1" t="str">
        <f t="shared" si="11"/>
        <v>&lt;63 micron</v>
      </c>
      <c r="L132">
        <v>36</v>
      </c>
      <c r="M132">
        <v>3.27</v>
      </c>
      <c r="N132">
        <v>5.9</v>
      </c>
      <c r="O132">
        <v>1</v>
      </c>
      <c r="P132">
        <v>2</v>
      </c>
      <c r="Q132">
        <v>74.400000000000006</v>
      </c>
      <c r="R132">
        <v>0.14000000000000001</v>
      </c>
      <c r="S132">
        <v>0.03</v>
      </c>
      <c r="T132">
        <v>0.03</v>
      </c>
      <c r="U132">
        <v>19.5</v>
      </c>
      <c r="V132">
        <v>68.599999999999994</v>
      </c>
      <c r="W132">
        <v>29.27</v>
      </c>
      <c r="X132">
        <v>4.9400000000000004</v>
      </c>
      <c r="Y132">
        <v>6.6</v>
      </c>
      <c r="Z132">
        <v>59</v>
      </c>
      <c r="AA132">
        <v>0.11</v>
      </c>
      <c r="AB132">
        <v>13.1</v>
      </c>
      <c r="AC132">
        <v>1.69</v>
      </c>
      <c r="AD132">
        <v>489</v>
      </c>
      <c r="AE132">
        <v>0.24</v>
      </c>
      <c r="AF132">
        <v>2E-3</v>
      </c>
      <c r="AG132">
        <v>128.19999999999999</v>
      </c>
      <c r="AH132">
        <v>3.4000000000000002E-2</v>
      </c>
      <c r="AI132">
        <v>18.190000000000001</v>
      </c>
      <c r="AJ132">
        <v>0.01</v>
      </c>
      <c r="AK132">
        <v>0.19</v>
      </c>
      <c r="AM132">
        <v>0.4</v>
      </c>
      <c r="AN132">
        <v>5.2</v>
      </c>
      <c r="AO132">
        <v>0.04</v>
      </c>
      <c r="AP132">
        <v>4.4000000000000004</v>
      </c>
      <c r="AQ132">
        <v>50</v>
      </c>
      <c r="AR132">
        <v>0.06</v>
      </c>
      <c r="AS132">
        <v>0.3</v>
      </c>
      <c r="AT132">
        <v>29</v>
      </c>
      <c r="AU132">
        <v>0.1</v>
      </c>
      <c r="AV132">
        <v>88.5</v>
      </c>
      <c r="AW132">
        <v>15</v>
      </c>
    </row>
    <row r="133" spans="1:49" hidden="1" x14ac:dyDescent="0.3">
      <c r="A133" t="s">
        <v>560</v>
      </c>
      <c r="B133" t="s">
        <v>561</v>
      </c>
      <c r="C133" s="1" t="str">
        <f t="shared" si="8"/>
        <v>13:0041</v>
      </c>
      <c r="D133" s="1" t="str">
        <f t="shared" si="9"/>
        <v>13:0013</v>
      </c>
      <c r="E133" t="s">
        <v>562</v>
      </c>
      <c r="F133" t="s">
        <v>563</v>
      </c>
      <c r="H133">
        <v>47.533976099999997</v>
      </c>
      <c r="I133">
        <v>-67.091920000000002</v>
      </c>
      <c r="J133" s="1" t="str">
        <f t="shared" si="10"/>
        <v>Basal till</v>
      </c>
      <c r="K133" s="1" t="str">
        <f t="shared" si="11"/>
        <v>&lt;63 micron</v>
      </c>
      <c r="L133">
        <v>29</v>
      </c>
      <c r="M133">
        <v>3.15</v>
      </c>
      <c r="N133">
        <v>8.5</v>
      </c>
      <c r="O133">
        <v>0.2</v>
      </c>
      <c r="P133">
        <v>0.5</v>
      </c>
      <c r="Q133">
        <v>86.5</v>
      </c>
      <c r="R133">
        <v>0.17</v>
      </c>
      <c r="S133">
        <v>0.02</v>
      </c>
      <c r="T133">
        <v>0.05</v>
      </c>
      <c r="U133">
        <v>17.100000000000001</v>
      </c>
      <c r="V133">
        <v>76.099999999999994</v>
      </c>
      <c r="W133">
        <v>32.200000000000003</v>
      </c>
      <c r="X133">
        <v>4.9400000000000004</v>
      </c>
      <c r="Y133">
        <v>6.7</v>
      </c>
      <c r="Z133">
        <v>54</v>
      </c>
      <c r="AA133">
        <v>0.18</v>
      </c>
      <c r="AB133">
        <v>12.9</v>
      </c>
      <c r="AC133">
        <v>1.46</v>
      </c>
      <c r="AD133">
        <v>425</v>
      </c>
      <c r="AE133">
        <v>0.37</v>
      </c>
      <c r="AF133">
        <v>3.0000000000000001E-3</v>
      </c>
      <c r="AG133">
        <v>123.7</v>
      </c>
      <c r="AH133">
        <v>3.4000000000000002E-2</v>
      </c>
      <c r="AI133">
        <v>14.48</v>
      </c>
      <c r="AJ133">
        <v>5.0000000000000001E-3</v>
      </c>
      <c r="AK133">
        <v>0.28999999999999998</v>
      </c>
      <c r="AM133">
        <v>0.4</v>
      </c>
      <c r="AN133">
        <v>7.5</v>
      </c>
      <c r="AO133">
        <v>0.05</v>
      </c>
      <c r="AP133">
        <v>4.4000000000000004</v>
      </c>
      <c r="AQ133">
        <v>260</v>
      </c>
      <c r="AR133">
        <v>7.0000000000000007E-2</v>
      </c>
      <c r="AS133">
        <v>0.4</v>
      </c>
      <c r="AT133">
        <v>38</v>
      </c>
      <c r="AU133">
        <v>0.1</v>
      </c>
      <c r="AV133">
        <v>80.8</v>
      </c>
      <c r="AW133">
        <v>15</v>
      </c>
    </row>
    <row r="134" spans="1:49" hidden="1" x14ac:dyDescent="0.3">
      <c r="A134" t="s">
        <v>564</v>
      </c>
      <c r="B134" t="s">
        <v>565</v>
      </c>
      <c r="C134" s="1" t="str">
        <f t="shared" si="8"/>
        <v>13:0041</v>
      </c>
      <c r="D134" s="1" t="str">
        <f t="shared" si="9"/>
        <v>13:0013</v>
      </c>
      <c r="E134" t="s">
        <v>566</v>
      </c>
      <c r="F134" t="s">
        <v>567</v>
      </c>
      <c r="H134">
        <v>47.548518000000001</v>
      </c>
      <c r="I134">
        <v>-67.091418700000006</v>
      </c>
      <c r="J134" s="1" t="str">
        <f t="shared" si="10"/>
        <v>Basal till</v>
      </c>
      <c r="K134" s="1" t="str">
        <f t="shared" si="11"/>
        <v>&lt;63 micron</v>
      </c>
      <c r="L134">
        <v>50</v>
      </c>
      <c r="M134">
        <v>3.33</v>
      </c>
      <c r="N134">
        <v>7.7</v>
      </c>
      <c r="O134">
        <v>0.3</v>
      </c>
      <c r="P134">
        <v>2</v>
      </c>
      <c r="Q134">
        <v>85.7</v>
      </c>
      <c r="R134">
        <v>0.16</v>
      </c>
      <c r="S134">
        <v>0.02</v>
      </c>
      <c r="T134">
        <v>0.06</v>
      </c>
      <c r="U134">
        <v>18.8</v>
      </c>
      <c r="V134">
        <v>85.1</v>
      </c>
      <c r="W134">
        <v>30.85</v>
      </c>
      <c r="X134">
        <v>4.43</v>
      </c>
      <c r="Y134">
        <v>7.3</v>
      </c>
      <c r="Z134">
        <v>62</v>
      </c>
      <c r="AA134">
        <v>0.1</v>
      </c>
      <c r="AB134">
        <v>15.6</v>
      </c>
      <c r="AC134">
        <v>1.68</v>
      </c>
      <c r="AD134">
        <v>423</v>
      </c>
      <c r="AE134">
        <v>0.39</v>
      </c>
      <c r="AF134">
        <v>3.0000000000000001E-3</v>
      </c>
      <c r="AG134">
        <v>121.3</v>
      </c>
      <c r="AH134">
        <v>3.7999999999999999E-2</v>
      </c>
      <c r="AI134">
        <v>14.99</v>
      </c>
      <c r="AJ134">
        <v>5.0000000000000001E-3</v>
      </c>
      <c r="AK134">
        <v>0.37</v>
      </c>
      <c r="AM134">
        <v>0.4</v>
      </c>
      <c r="AN134">
        <v>4.2</v>
      </c>
      <c r="AO134">
        <v>0.03</v>
      </c>
      <c r="AP134">
        <v>4.7</v>
      </c>
      <c r="AQ134">
        <v>190</v>
      </c>
      <c r="AR134">
        <v>7.0000000000000007E-2</v>
      </c>
      <c r="AS134">
        <v>0.4</v>
      </c>
      <c r="AT134">
        <v>37</v>
      </c>
      <c r="AU134">
        <v>0.1</v>
      </c>
      <c r="AV134">
        <v>72.900000000000006</v>
      </c>
      <c r="AW134">
        <v>15</v>
      </c>
    </row>
    <row r="135" spans="1:49" hidden="1" x14ac:dyDescent="0.3">
      <c r="A135" t="s">
        <v>568</v>
      </c>
      <c r="B135" t="s">
        <v>569</v>
      </c>
      <c r="C135" s="1" t="str">
        <f t="shared" si="8"/>
        <v>13:0041</v>
      </c>
      <c r="D135" s="1" t="str">
        <f t="shared" si="9"/>
        <v>13:0013</v>
      </c>
      <c r="E135" t="s">
        <v>570</v>
      </c>
      <c r="F135" t="s">
        <v>571</v>
      </c>
      <c r="H135">
        <v>47.552403099999999</v>
      </c>
      <c r="I135">
        <v>-67.069253200000006</v>
      </c>
      <c r="J135" s="1" t="str">
        <f t="shared" si="10"/>
        <v>Basal till</v>
      </c>
      <c r="K135" s="1" t="str">
        <f t="shared" si="11"/>
        <v>&lt;63 micron</v>
      </c>
      <c r="L135">
        <v>48</v>
      </c>
      <c r="M135">
        <v>3.16</v>
      </c>
      <c r="N135">
        <v>6.1</v>
      </c>
      <c r="O135">
        <v>1</v>
      </c>
      <c r="P135">
        <v>0.5</v>
      </c>
      <c r="Q135">
        <v>79.900000000000006</v>
      </c>
      <c r="R135">
        <v>0.18</v>
      </c>
      <c r="S135">
        <v>0.03</v>
      </c>
      <c r="T135">
        <v>0.09</v>
      </c>
      <c r="U135">
        <v>18.100000000000001</v>
      </c>
      <c r="V135">
        <v>69.099999999999994</v>
      </c>
      <c r="W135">
        <v>30.36</v>
      </c>
      <c r="X135">
        <v>5.0599999999999996</v>
      </c>
      <c r="Y135">
        <v>6.3</v>
      </c>
      <c r="Z135">
        <v>62</v>
      </c>
      <c r="AA135">
        <v>0.1</v>
      </c>
      <c r="AB135">
        <v>15.5</v>
      </c>
      <c r="AC135">
        <v>1.55</v>
      </c>
      <c r="AD135">
        <v>314</v>
      </c>
      <c r="AE135">
        <v>0.28000000000000003</v>
      </c>
      <c r="AF135">
        <v>3.0000000000000001E-3</v>
      </c>
      <c r="AG135">
        <v>130.69999999999999</v>
      </c>
      <c r="AH135">
        <v>4.9000000000000002E-2</v>
      </c>
      <c r="AI135">
        <v>15.9</v>
      </c>
      <c r="AJ135">
        <v>0.02</v>
      </c>
      <c r="AK135">
        <v>0.22</v>
      </c>
      <c r="AM135">
        <v>0.4</v>
      </c>
      <c r="AN135">
        <v>4.0999999999999996</v>
      </c>
      <c r="AO135">
        <v>0.03</v>
      </c>
      <c r="AP135">
        <v>5.2</v>
      </c>
      <c r="AQ135">
        <v>50</v>
      </c>
      <c r="AR135">
        <v>7.0000000000000007E-2</v>
      </c>
      <c r="AS135">
        <v>0.4</v>
      </c>
      <c r="AT135">
        <v>29</v>
      </c>
      <c r="AU135">
        <v>0.1</v>
      </c>
      <c r="AV135">
        <v>104.2</v>
      </c>
      <c r="AW135">
        <v>15</v>
      </c>
    </row>
    <row r="136" spans="1:49" hidden="1" x14ac:dyDescent="0.3">
      <c r="A136" t="s">
        <v>572</v>
      </c>
      <c r="B136" t="s">
        <v>573</v>
      </c>
      <c r="C136" s="1" t="str">
        <f t="shared" si="8"/>
        <v>13:0041</v>
      </c>
      <c r="D136" s="1" t="str">
        <f t="shared" si="9"/>
        <v>13:0013</v>
      </c>
      <c r="E136" t="s">
        <v>574</v>
      </c>
      <c r="F136" t="s">
        <v>575</v>
      </c>
      <c r="H136">
        <v>47.564101999999998</v>
      </c>
      <c r="I136">
        <v>-67.053879899999998</v>
      </c>
      <c r="J136" s="1" t="str">
        <f t="shared" si="10"/>
        <v>Basal till</v>
      </c>
      <c r="K136" s="1" t="str">
        <f t="shared" si="11"/>
        <v>&lt;63 micron</v>
      </c>
      <c r="L136">
        <v>15</v>
      </c>
      <c r="M136">
        <v>2.76</v>
      </c>
      <c r="N136">
        <v>7.1</v>
      </c>
      <c r="O136">
        <v>0.8</v>
      </c>
      <c r="P136">
        <v>0.5</v>
      </c>
      <c r="Q136">
        <v>64.3</v>
      </c>
      <c r="R136">
        <v>0.19</v>
      </c>
      <c r="S136">
        <v>0.02</v>
      </c>
      <c r="T136">
        <v>7.0000000000000007E-2</v>
      </c>
      <c r="U136">
        <v>17.5</v>
      </c>
      <c r="V136">
        <v>59.9</v>
      </c>
      <c r="W136">
        <v>29.85</v>
      </c>
      <c r="X136">
        <v>4.26</v>
      </c>
      <c r="Y136">
        <v>6.3</v>
      </c>
      <c r="Z136">
        <v>44</v>
      </c>
      <c r="AA136">
        <v>0.17</v>
      </c>
      <c r="AB136">
        <v>19.8</v>
      </c>
      <c r="AC136">
        <v>1.62</v>
      </c>
      <c r="AD136">
        <v>533</v>
      </c>
      <c r="AE136">
        <v>0.24</v>
      </c>
      <c r="AF136">
        <v>2E-3</v>
      </c>
      <c r="AG136">
        <v>100.8</v>
      </c>
      <c r="AH136">
        <v>0.03</v>
      </c>
      <c r="AI136">
        <v>17.309999999999999</v>
      </c>
      <c r="AJ136">
        <v>5.0000000000000001E-3</v>
      </c>
      <c r="AK136">
        <v>0.23</v>
      </c>
      <c r="AM136">
        <v>0.5</v>
      </c>
      <c r="AN136">
        <v>3.9</v>
      </c>
      <c r="AO136">
        <v>0.06</v>
      </c>
      <c r="AP136">
        <v>6.3</v>
      </c>
      <c r="AQ136">
        <v>220</v>
      </c>
      <c r="AR136">
        <v>0.05</v>
      </c>
      <c r="AS136">
        <v>0.4</v>
      </c>
      <c r="AT136">
        <v>30</v>
      </c>
      <c r="AU136">
        <v>0.1</v>
      </c>
      <c r="AV136">
        <v>78.400000000000006</v>
      </c>
      <c r="AW136">
        <v>15</v>
      </c>
    </row>
    <row r="137" spans="1:49" hidden="1" x14ac:dyDescent="0.3">
      <c r="A137" t="s">
        <v>576</v>
      </c>
      <c r="B137" t="s">
        <v>577</v>
      </c>
      <c r="C137" s="1" t="str">
        <f t="shared" si="8"/>
        <v>13:0041</v>
      </c>
      <c r="D137" s="1" t="str">
        <f t="shared" si="9"/>
        <v>13:0013</v>
      </c>
      <c r="E137" t="s">
        <v>578</v>
      </c>
      <c r="F137" t="s">
        <v>579</v>
      </c>
      <c r="H137">
        <v>47.578155199999998</v>
      </c>
      <c r="I137">
        <v>-67.039488899999995</v>
      </c>
      <c r="J137" s="1" t="str">
        <f t="shared" si="10"/>
        <v>Basal till</v>
      </c>
      <c r="K137" s="1" t="str">
        <f t="shared" si="11"/>
        <v>&lt;63 micron</v>
      </c>
      <c r="L137">
        <v>28</v>
      </c>
      <c r="M137">
        <v>3</v>
      </c>
      <c r="N137">
        <v>20.9</v>
      </c>
      <c r="O137">
        <v>0.1</v>
      </c>
      <c r="P137">
        <v>1</v>
      </c>
      <c r="Q137">
        <v>83.1</v>
      </c>
      <c r="R137">
        <v>0.22</v>
      </c>
      <c r="S137">
        <v>0.11</v>
      </c>
      <c r="T137">
        <v>0.13</v>
      </c>
      <c r="U137">
        <v>27</v>
      </c>
      <c r="V137">
        <v>61.6</v>
      </c>
      <c r="W137">
        <v>31.27</v>
      </c>
      <c r="X137">
        <v>4.7</v>
      </c>
      <c r="Y137">
        <v>5.0999999999999996</v>
      </c>
      <c r="Z137">
        <v>108</v>
      </c>
      <c r="AA137">
        <v>0.16</v>
      </c>
      <c r="AB137">
        <v>20.9</v>
      </c>
      <c r="AC137">
        <v>1.21</v>
      </c>
      <c r="AD137">
        <v>575</v>
      </c>
      <c r="AE137">
        <v>0.46</v>
      </c>
      <c r="AF137">
        <v>3.0000000000000001E-3</v>
      </c>
      <c r="AG137">
        <v>134.19999999999999</v>
      </c>
      <c r="AH137">
        <v>6.5000000000000002E-2</v>
      </c>
      <c r="AI137">
        <v>21.53</v>
      </c>
      <c r="AJ137">
        <v>0.01</v>
      </c>
      <c r="AK137">
        <v>0.31</v>
      </c>
      <c r="AM137">
        <v>0.7</v>
      </c>
      <c r="AN137">
        <v>9.3000000000000007</v>
      </c>
      <c r="AO137">
        <v>0.02</v>
      </c>
      <c r="AP137">
        <v>6.8</v>
      </c>
      <c r="AQ137">
        <v>130</v>
      </c>
      <c r="AR137">
        <v>7.0000000000000007E-2</v>
      </c>
      <c r="AS137">
        <v>0.6</v>
      </c>
      <c r="AT137">
        <v>28</v>
      </c>
      <c r="AU137">
        <v>0.1</v>
      </c>
      <c r="AV137">
        <v>110.7</v>
      </c>
      <c r="AW137">
        <v>15</v>
      </c>
    </row>
    <row r="138" spans="1:49" hidden="1" x14ac:dyDescent="0.3">
      <c r="A138" t="s">
        <v>580</v>
      </c>
      <c r="B138" t="s">
        <v>581</v>
      </c>
      <c r="C138" s="1" t="str">
        <f t="shared" si="8"/>
        <v>13:0041</v>
      </c>
      <c r="D138" s="1" t="str">
        <f t="shared" si="9"/>
        <v>13:0013</v>
      </c>
      <c r="E138" t="s">
        <v>582</v>
      </c>
      <c r="F138" t="s">
        <v>583</v>
      </c>
      <c r="H138">
        <v>47.564200100000001</v>
      </c>
      <c r="I138">
        <v>-67.068194700000006</v>
      </c>
      <c r="J138" s="1" t="str">
        <f t="shared" si="10"/>
        <v>Basal till</v>
      </c>
      <c r="K138" s="1" t="str">
        <f t="shared" si="11"/>
        <v>&lt;63 micron</v>
      </c>
      <c r="L138">
        <v>53</v>
      </c>
      <c r="M138">
        <v>3.06</v>
      </c>
      <c r="N138">
        <v>5.6</v>
      </c>
      <c r="O138">
        <v>0.2</v>
      </c>
      <c r="P138">
        <v>0.5</v>
      </c>
      <c r="Q138">
        <v>93.9</v>
      </c>
      <c r="R138">
        <v>0.15</v>
      </c>
      <c r="S138">
        <v>0.03</v>
      </c>
      <c r="T138">
        <v>0.05</v>
      </c>
      <c r="U138">
        <v>14.2</v>
      </c>
      <c r="V138">
        <v>68.3</v>
      </c>
      <c r="W138">
        <v>22.41</v>
      </c>
      <c r="X138">
        <v>4.09</v>
      </c>
      <c r="Y138">
        <v>7.7</v>
      </c>
      <c r="Z138">
        <v>61</v>
      </c>
      <c r="AA138">
        <v>0.12</v>
      </c>
      <c r="AB138">
        <v>11.3</v>
      </c>
      <c r="AC138">
        <v>1.3</v>
      </c>
      <c r="AD138">
        <v>245</v>
      </c>
      <c r="AE138">
        <v>0.38</v>
      </c>
      <c r="AF138">
        <v>3.0000000000000001E-3</v>
      </c>
      <c r="AG138">
        <v>92.9</v>
      </c>
      <c r="AH138">
        <v>6.2E-2</v>
      </c>
      <c r="AI138">
        <v>9.49</v>
      </c>
      <c r="AJ138">
        <v>5.0000000000000001E-3</v>
      </c>
      <c r="AK138">
        <v>0.21</v>
      </c>
      <c r="AM138">
        <v>0.4</v>
      </c>
      <c r="AN138">
        <v>3.6</v>
      </c>
      <c r="AO138">
        <v>0.03</v>
      </c>
      <c r="AP138">
        <v>3</v>
      </c>
      <c r="AQ138">
        <v>40</v>
      </c>
      <c r="AR138">
        <v>0.08</v>
      </c>
      <c r="AS138">
        <v>0.3</v>
      </c>
      <c r="AT138">
        <v>34</v>
      </c>
      <c r="AU138">
        <v>0.1</v>
      </c>
      <c r="AV138">
        <v>96.8</v>
      </c>
      <c r="AW138">
        <v>15</v>
      </c>
    </row>
    <row r="139" spans="1:49" hidden="1" x14ac:dyDescent="0.3">
      <c r="A139" t="s">
        <v>584</v>
      </c>
      <c r="B139" t="s">
        <v>585</v>
      </c>
      <c r="C139" s="1" t="str">
        <f t="shared" si="8"/>
        <v>13:0041</v>
      </c>
      <c r="D139" s="1" t="str">
        <f t="shared" si="9"/>
        <v>13:0013</v>
      </c>
      <c r="E139" t="s">
        <v>586</v>
      </c>
      <c r="F139" t="s">
        <v>587</v>
      </c>
      <c r="H139">
        <v>47.516288799999998</v>
      </c>
      <c r="I139">
        <v>-67.066886299999993</v>
      </c>
      <c r="J139" s="1" t="str">
        <f t="shared" si="10"/>
        <v>Basal till</v>
      </c>
      <c r="K139" s="1" t="str">
        <f t="shared" si="11"/>
        <v>&lt;63 micron</v>
      </c>
      <c r="L139">
        <v>24</v>
      </c>
      <c r="M139">
        <v>2.36</v>
      </c>
      <c r="N139">
        <v>5.2</v>
      </c>
      <c r="O139">
        <v>0.7</v>
      </c>
      <c r="P139">
        <v>1</v>
      </c>
      <c r="Q139">
        <v>55.2</v>
      </c>
      <c r="R139">
        <v>0.15</v>
      </c>
      <c r="S139">
        <v>0.03</v>
      </c>
      <c r="T139">
        <v>0.04</v>
      </c>
      <c r="U139">
        <v>14.6</v>
      </c>
      <c r="V139">
        <v>64</v>
      </c>
      <c r="W139">
        <v>22.83</v>
      </c>
      <c r="X139">
        <v>3.23</v>
      </c>
      <c r="Y139">
        <v>5.6</v>
      </c>
      <c r="Z139">
        <v>44</v>
      </c>
      <c r="AA139">
        <v>7.0000000000000007E-2</v>
      </c>
      <c r="AB139">
        <v>26.7</v>
      </c>
      <c r="AC139">
        <v>1.35</v>
      </c>
      <c r="AD139">
        <v>319</v>
      </c>
      <c r="AE139">
        <v>0.27</v>
      </c>
      <c r="AF139">
        <v>3.0000000000000001E-3</v>
      </c>
      <c r="AG139">
        <v>87.2</v>
      </c>
      <c r="AH139">
        <v>4.5999999999999999E-2</v>
      </c>
      <c r="AI139">
        <v>11.62</v>
      </c>
      <c r="AJ139">
        <v>5.0000000000000001E-3</v>
      </c>
      <c r="AK139">
        <v>0.19</v>
      </c>
      <c r="AM139">
        <v>0.3</v>
      </c>
      <c r="AN139">
        <v>3.5</v>
      </c>
      <c r="AO139">
        <v>0.03</v>
      </c>
      <c r="AP139">
        <v>5.5</v>
      </c>
      <c r="AQ139">
        <v>100</v>
      </c>
      <c r="AR139">
        <v>0.05</v>
      </c>
      <c r="AS139">
        <v>0.4</v>
      </c>
      <c r="AT139">
        <v>27</v>
      </c>
      <c r="AU139">
        <v>0.1</v>
      </c>
      <c r="AV139">
        <v>63.3</v>
      </c>
      <c r="AW139">
        <v>15</v>
      </c>
    </row>
    <row r="140" spans="1:49" hidden="1" x14ac:dyDescent="0.3">
      <c r="A140" t="s">
        <v>588</v>
      </c>
      <c r="B140" t="s">
        <v>589</v>
      </c>
      <c r="C140" s="1" t="str">
        <f t="shared" si="8"/>
        <v>13:0041</v>
      </c>
      <c r="D140" s="1" t="str">
        <f t="shared" si="9"/>
        <v>13:0013</v>
      </c>
      <c r="E140" t="s">
        <v>590</v>
      </c>
      <c r="F140" t="s">
        <v>591</v>
      </c>
      <c r="H140">
        <v>47.5318617</v>
      </c>
      <c r="I140">
        <v>-67.059232100000003</v>
      </c>
      <c r="J140" s="1" t="str">
        <f t="shared" si="10"/>
        <v>Basal till</v>
      </c>
      <c r="K140" s="1" t="str">
        <f t="shared" si="11"/>
        <v>&lt;63 micron</v>
      </c>
      <c r="L140">
        <v>28</v>
      </c>
      <c r="M140">
        <v>2.69</v>
      </c>
      <c r="N140">
        <v>5.0999999999999996</v>
      </c>
      <c r="O140">
        <v>0.4</v>
      </c>
      <c r="P140">
        <v>0.5</v>
      </c>
      <c r="Q140">
        <v>57.6</v>
      </c>
      <c r="R140">
        <v>0.13</v>
      </c>
      <c r="S140">
        <v>0.01</v>
      </c>
      <c r="T140">
        <v>0.03</v>
      </c>
      <c r="U140">
        <v>13.2</v>
      </c>
      <c r="V140">
        <v>69</v>
      </c>
      <c r="W140">
        <v>21.15</v>
      </c>
      <c r="X140">
        <v>3.2</v>
      </c>
      <c r="Y140">
        <v>5.9</v>
      </c>
      <c r="Z140">
        <v>49</v>
      </c>
      <c r="AA140">
        <v>7.0000000000000007E-2</v>
      </c>
      <c r="AB140">
        <v>23.9</v>
      </c>
      <c r="AC140">
        <v>1.34</v>
      </c>
      <c r="AD140">
        <v>187</v>
      </c>
      <c r="AE140">
        <v>0.38</v>
      </c>
      <c r="AF140">
        <v>3.0000000000000001E-3</v>
      </c>
      <c r="AG140">
        <v>87.4</v>
      </c>
      <c r="AH140">
        <v>0.04</v>
      </c>
      <c r="AI140">
        <v>9.7100000000000009</v>
      </c>
      <c r="AJ140">
        <v>5.0000000000000001E-3</v>
      </c>
      <c r="AK140">
        <v>0.16</v>
      </c>
      <c r="AM140">
        <v>0.3</v>
      </c>
      <c r="AN140">
        <v>2.5</v>
      </c>
      <c r="AO140">
        <v>0.03</v>
      </c>
      <c r="AP140">
        <v>5.2</v>
      </c>
      <c r="AQ140">
        <v>60</v>
      </c>
      <c r="AR140">
        <v>0.06</v>
      </c>
      <c r="AS140">
        <v>0.3</v>
      </c>
      <c r="AT140">
        <v>28</v>
      </c>
      <c r="AU140">
        <v>0.1</v>
      </c>
      <c r="AV140">
        <v>63.2</v>
      </c>
      <c r="AW140">
        <v>15</v>
      </c>
    </row>
    <row r="141" spans="1:49" hidden="1" x14ac:dyDescent="0.3">
      <c r="A141" t="s">
        <v>592</v>
      </c>
      <c r="B141" t="s">
        <v>593</v>
      </c>
      <c r="C141" s="1" t="str">
        <f t="shared" si="8"/>
        <v>13:0041</v>
      </c>
      <c r="D141" s="1" t="str">
        <f t="shared" si="9"/>
        <v>13:0013</v>
      </c>
      <c r="E141" t="s">
        <v>594</v>
      </c>
      <c r="F141" t="s">
        <v>595</v>
      </c>
      <c r="H141">
        <v>47.538996599999997</v>
      </c>
      <c r="I141">
        <v>-67.075738599999994</v>
      </c>
      <c r="J141" s="1" t="str">
        <f t="shared" si="10"/>
        <v>Basal till</v>
      </c>
      <c r="K141" s="1" t="str">
        <f t="shared" si="11"/>
        <v>&lt;63 micron</v>
      </c>
      <c r="L141">
        <v>30</v>
      </c>
      <c r="M141">
        <v>3.61</v>
      </c>
      <c r="N141">
        <v>5.0999999999999996</v>
      </c>
      <c r="O141">
        <v>0.1</v>
      </c>
      <c r="P141">
        <v>2</v>
      </c>
      <c r="Q141">
        <v>67.599999999999994</v>
      </c>
      <c r="R141">
        <v>0.18</v>
      </c>
      <c r="S141">
        <v>0.03</v>
      </c>
      <c r="T141">
        <v>0.04</v>
      </c>
      <c r="U141">
        <v>18.600000000000001</v>
      </c>
      <c r="V141">
        <v>81</v>
      </c>
      <c r="W141">
        <v>29.97</v>
      </c>
      <c r="X141">
        <v>4.6500000000000004</v>
      </c>
      <c r="Y141">
        <v>7.8</v>
      </c>
      <c r="Z141">
        <v>71</v>
      </c>
      <c r="AA141">
        <v>0.11</v>
      </c>
      <c r="AB141">
        <v>24.3</v>
      </c>
      <c r="AC141">
        <v>2.0699999999999998</v>
      </c>
      <c r="AD141">
        <v>214</v>
      </c>
      <c r="AE141">
        <v>0.24</v>
      </c>
      <c r="AF141">
        <v>2E-3</v>
      </c>
      <c r="AG141">
        <v>140.19999999999999</v>
      </c>
      <c r="AH141">
        <v>0.04</v>
      </c>
      <c r="AI141">
        <v>16.07</v>
      </c>
      <c r="AJ141">
        <v>0.01</v>
      </c>
      <c r="AK141">
        <v>0.16</v>
      </c>
      <c r="AM141">
        <v>0.3</v>
      </c>
      <c r="AN141">
        <v>3.8</v>
      </c>
      <c r="AO141">
        <v>0.02</v>
      </c>
      <c r="AP141">
        <v>5.3</v>
      </c>
      <c r="AQ141">
        <v>70</v>
      </c>
      <c r="AR141">
        <v>7.0000000000000007E-2</v>
      </c>
      <c r="AS141">
        <v>0.3</v>
      </c>
      <c r="AT141">
        <v>31</v>
      </c>
      <c r="AU141">
        <v>0.1</v>
      </c>
      <c r="AV141">
        <v>89.4</v>
      </c>
      <c r="AW141">
        <v>15</v>
      </c>
    </row>
    <row r="142" spans="1:49" hidden="1" x14ac:dyDescent="0.3">
      <c r="A142" t="s">
        <v>596</v>
      </c>
      <c r="B142" t="s">
        <v>597</v>
      </c>
      <c r="C142" s="1" t="str">
        <f t="shared" si="8"/>
        <v>13:0041</v>
      </c>
      <c r="D142" s="1" t="str">
        <f t="shared" si="9"/>
        <v>13:0013</v>
      </c>
      <c r="E142" t="s">
        <v>598</v>
      </c>
      <c r="F142" t="s">
        <v>599</v>
      </c>
      <c r="H142">
        <v>47.545226200000002</v>
      </c>
      <c r="I142">
        <v>-67.045050099999997</v>
      </c>
      <c r="J142" s="1" t="str">
        <f t="shared" si="10"/>
        <v>Basal till</v>
      </c>
      <c r="K142" s="1" t="str">
        <f t="shared" si="11"/>
        <v>&lt;63 micron</v>
      </c>
      <c r="L142">
        <v>49</v>
      </c>
      <c r="M142">
        <v>2.75</v>
      </c>
      <c r="N142">
        <v>5.4</v>
      </c>
      <c r="O142">
        <v>0.2</v>
      </c>
      <c r="P142">
        <v>0.5</v>
      </c>
      <c r="Q142">
        <v>83.7</v>
      </c>
      <c r="R142">
        <v>0.16</v>
      </c>
      <c r="S142">
        <v>0.05</v>
      </c>
      <c r="T142">
        <v>0.04</v>
      </c>
      <c r="U142">
        <v>14.4</v>
      </c>
      <c r="V142">
        <v>74.7</v>
      </c>
      <c r="W142">
        <v>29.03</v>
      </c>
      <c r="X142">
        <v>3.52</v>
      </c>
      <c r="Y142">
        <v>6.9</v>
      </c>
      <c r="Z142">
        <v>51</v>
      </c>
      <c r="AA142">
        <v>0.15</v>
      </c>
      <c r="AB142">
        <v>28.4</v>
      </c>
      <c r="AC142">
        <v>1.34</v>
      </c>
      <c r="AD142">
        <v>333</v>
      </c>
      <c r="AE142">
        <v>0.51</v>
      </c>
      <c r="AF142">
        <v>3.0000000000000001E-3</v>
      </c>
      <c r="AG142">
        <v>94</v>
      </c>
      <c r="AH142">
        <v>5.6000000000000001E-2</v>
      </c>
      <c r="AI142">
        <v>11.16</v>
      </c>
      <c r="AJ142">
        <v>5.0000000000000001E-3</v>
      </c>
      <c r="AK142">
        <v>0.15</v>
      </c>
      <c r="AM142">
        <v>0.6</v>
      </c>
      <c r="AN142">
        <v>7</v>
      </c>
      <c r="AO142">
        <v>0.02</v>
      </c>
      <c r="AP142">
        <v>5.2</v>
      </c>
      <c r="AQ142">
        <v>110</v>
      </c>
      <c r="AR142">
        <v>7.0000000000000007E-2</v>
      </c>
      <c r="AS142">
        <v>0.4</v>
      </c>
      <c r="AT142">
        <v>31</v>
      </c>
      <c r="AU142">
        <v>0.1</v>
      </c>
      <c r="AV142">
        <v>73.2</v>
      </c>
      <c r="AW142">
        <v>15</v>
      </c>
    </row>
    <row r="143" spans="1:49" hidden="1" x14ac:dyDescent="0.3">
      <c r="A143" t="s">
        <v>600</v>
      </c>
      <c r="B143" t="s">
        <v>601</v>
      </c>
      <c r="C143" s="1" t="str">
        <f t="shared" si="8"/>
        <v>13:0041</v>
      </c>
      <c r="D143" s="1" t="str">
        <f t="shared" si="9"/>
        <v>13:0013</v>
      </c>
      <c r="E143" t="s">
        <v>602</v>
      </c>
      <c r="F143" t="s">
        <v>603</v>
      </c>
      <c r="H143">
        <v>47.505465100000002</v>
      </c>
      <c r="I143">
        <v>-67.233135500000003</v>
      </c>
      <c r="J143" s="1" t="str">
        <f t="shared" si="10"/>
        <v>Basal till</v>
      </c>
      <c r="K143" s="1" t="str">
        <f t="shared" si="11"/>
        <v>&lt;63 micron</v>
      </c>
      <c r="L143">
        <v>13</v>
      </c>
      <c r="M143">
        <v>2.57</v>
      </c>
      <c r="N143">
        <v>5.8</v>
      </c>
      <c r="O143">
        <v>3.9</v>
      </c>
      <c r="P143">
        <v>0.5</v>
      </c>
      <c r="Q143">
        <v>58.3</v>
      </c>
      <c r="R143">
        <v>0.14000000000000001</v>
      </c>
      <c r="S143">
        <v>0.03</v>
      </c>
      <c r="T143">
        <v>0.06</v>
      </c>
      <c r="U143">
        <v>15.1</v>
      </c>
      <c r="V143">
        <v>78</v>
      </c>
      <c r="W143">
        <v>20.84</v>
      </c>
      <c r="X143">
        <v>3.08</v>
      </c>
      <c r="Y143">
        <v>6</v>
      </c>
      <c r="Z143">
        <v>32</v>
      </c>
      <c r="AA143">
        <v>0.08</v>
      </c>
      <c r="AB143">
        <v>26.3</v>
      </c>
      <c r="AC143">
        <v>1.59</v>
      </c>
      <c r="AD143">
        <v>329</v>
      </c>
      <c r="AE143">
        <v>0.2</v>
      </c>
      <c r="AF143">
        <v>2E-3</v>
      </c>
      <c r="AG143">
        <v>93.4</v>
      </c>
      <c r="AH143">
        <v>4.9000000000000002E-2</v>
      </c>
      <c r="AI143">
        <v>13.51</v>
      </c>
      <c r="AJ143">
        <v>5.0000000000000001E-3</v>
      </c>
      <c r="AK143">
        <v>0.36</v>
      </c>
      <c r="AM143">
        <v>0.3</v>
      </c>
      <c r="AN143">
        <v>4.5</v>
      </c>
      <c r="AO143">
        <v>0.02</v>
      </c>
      <c r="AP143">
        <v>5.9</v>
      </c>
      <c r="AQ143">
        <v>140</v>
      </c>
      <c r="AR143">
        <v>0.05</v>
      </c>
      <c r="AS143">
        <v>0.4</v>
      </c>
      <c r="AT143">
        <v>29</v>
      </c>
      <c r="AU143">
        <v>0.1</v>
      </c>
      <c r="AV143">
        <v>60.1</v>
      </c>
      <c r="AW143">
        <v>15</v>
      </c>
    </row>
    <row r="144" spans="1:49" hidden="1" x14ac:dyDescent="0.3">
      <c r="A144" t="s">
        <v>604</v>
      </c>
      <c r="B144" t="s">
        <v>605</v>
      </c>
      <c r="C144" s="1" t="str">
        <f t="shared" si="8"/>
        <v>13:0041</v>
      </c>
      <c r="D144" s="1" t="str">
        <f t="shared" si="9"/>
        <v>13:0013</v>
      </c>
      <c r="E144" t="s">
        <v>606</v>
      </c>
      <c r="F144" t="s">
        <v>607</v>
      </c>
      <c r="H144">
        <v>47.5537226</v>
      </c>
      <c r="I144">
        <v>-67.030963299999996</v>
      </c>
      <c r="J144" s="1" t="str">
        <f t="shared" si="10"/>
        <v>Basal till</v>
      </c>
      <c r="K144" s="1" t="str">
        <f t="shared" si="11"/>
        <v>&lt;63 micron</v>
      </c>
      <c r="L144">
        <v>103</v>
      </c>
      <c r="M144">
        <v>3.94</v>
      </c>
      <c r="N144">
        <v>6.1</v>
      </c>
      <c r="O144">
        <v>0.8</v>
      </c>
      <c r="P144">
        <v>1</v>
      </c>
      <c r="Q144">
        <v>85.1</v>
      </c>
      <c r="R144">
        <v>0.14000000000000001</v>
      </c>
      <c r="S144">
        <v>0.02</v>
      </c>
      <c r="T144">
        <v>0.06</v>
      </c>
      <c r="U144">
        <v>15</v>
      </c>
      <c r="V144">
        <v>80.5</v>
      </c>
      <c r="W144">
        <v>30.6</v>
      </c>
      <c r="X144">
        <v>4.21</v>
      </c>
      <c r="Y144">
        <v>7.1</v>
      </c>
      <c r="Z144">
        <v>131</v>
      </c>
      <c r="AA144">
        <v>0.08</v>
      </c>
      <c r="AB144">
        <v>19.399999999999999</v>
      </c>
      <c r="AC144">
        <v>1.34</v>
      </c>
      <c r="AD144">
        <v>305</v>
      </c>
      <c r="AE144">
        <v>0.33</v>
      </c>
      <c r="AF144">
        <v>3.0000000000000001E-3</v>
      </c>
      <c r="AG144">
        <v>116.5</v>
      </c>
      <c r="AH144">
        <v>0.08</v>
      </c>
      <c r="AI144">
        <v>9.8000000000000007</v>
      </c>
      <c r="AJ144">
        <v>0.01</v>
      </c>
      <c r="AK144">
        <v>0.17</v>
      </c>
      <c r="AM144">
        <v>0.6</v>
      </c>
      <c r="AN144">
        <v>3.2</v>
      </c>
      <c r="AO144">
        <v>0.02</v>
      </c>
      <c r="AP144">
        <v>5.3</v>
      </c>
      <c r="AQ144">
        <v>30</v>
      </c>
      <c r="AR144">
        <v>0.08</v>
      </c>
      <c r="AS144">
        <v>0.4</v>
      </c>
      <c r="AT144">
        <v>31</v>
      </c>
      <c r="AU144">
        <v>0.1</v>
      </c>
      <c r="AV144">
        <v>105.4</v>
      </c>
      <c r="AW144">
        <v>15</v>
      </c>
    </row>
    <row r="145" spans="1:49" hidden="1" x14ac:dyDescent="0.3">
      <c r="A145" t="s">
        <v>608</v>
      </c>
      <c r="B145" t="s">
        <v>609</v>
      </c>
      <c r="C145" s="1" t="str">
        <f t="shared" si="8"/>
        <v>13:0041</v>
      </c>
      <c r="D145" s="1" t="str">
        <f t="shared" si="9"/>
        <v>13:0013</v>
      </c>
      <c r="E145" t="s">
        <v>610</v>
      </c>
      <c r="F145" t="s">
        <v>611</v>
      </c>
      <c r="H145">
        <v>47.564306100000003</v>
      </c>
      <c r="I145">
        <v>-67.002953300000001</v>
      </c>
      <c r="J145" s="1" t="str">
        <f t="shared" si="10"/>
        <v>Basal till</v>
      </c>
      <c r="K145" s="1" t="str">
        <f t="shared" si="11"/>
        <v>&lt;63 micron</v>
      </c>
      <c r="L145">
        <v>39</v>
      </c>
      <c r="M145">
        <v>2.67</v>
      </c>
      <c r="N145">
        <v>3.7</v>
      </c>
      <c r="O145">
        <v>1.8</v>
      </c>
      <c r="P145">
        <v>1</v>
      </c>
      <c r="Q145">
        <v>71.099999999999994</v>
      </c>
      <c r="R145">
        <v>0.15</v>
      </c>
      <c r="S145">
        <v>0.13</v>
      </c>
      <c r="T145">
        <v>0.04</v>
      </c>
      <c r="U145">
        <v>17.8</v>
      </c>
      <c r="V145">
        <v>69.8</v>
      </c>
      <c r="W145">
        <v>21.58</v>
      </c>
      <c r="X145">
        <v>3.49</v>
      </c>
      <c r="Y145">
        <v>6.5</v>
      </c>
      <c r="Z145">
        <v>59</v>
      </c>
      <c r="AA145">
        <v>0.14000000000000001</v>
      </c>
      <c r="AB145">
        <v>29.4</v>
      </c>
      <c r="AC145">
        <v>1.61</v>
      </c>
      <c r="AD145">
        <v>378</v>
      </c>
      <c r="AE145">
        <v>0.23</v>
      </c>
      <c r="AF145">
        <v>3.0000000000000001E-3</v>
      </c>
      <c r="AG145">
        <v>93.5</v>
      </c>
      <c r="AH145">
        <v>3.1E-2</v>
      </c>
      <c r="AI145">
        <v>11.07</v>
      </c>
      <c r="AJ145">
        <v>5.0000000000000001E-3</v>
      </c>
      <c r="AK145">
        <v>0.11</v>
      </c>
      <c r="AM145">
        <v>0.6</v>
      </c>
      <c r="AN145">
        <v>12.4</v>
      </c>
      <c r="AO145">
        <v>0.02</v>
      </c>
      <c r="AP145">
        <v>6.3</v>
      </c>
      <c r="AQ145">
        <v>120</v>
      </c>
      <c r="AR145">
        <v>0.06</v>
      </c>
      <c r="AS145">
        <v>0.9</v>
      </c>
      <c r="AT145">
        <v>28</v>
      </c>
      <c r="AU145">
        <v>0.1</v>
      </c>
      <c r="AV145">
        <v>63.8</v>
      </c>
      <c r="AW145">
        <v>15</v>
      </c>
    </row>
    <row r="146" spans="1:49" hidden="1" x14ac:dyDescent="0.3">
      <c r="A146" t="s">
        <v>612</v>
      </c>
      <c r="B146" t="s">
        <v>613</v>
      </c>
      <c r="C146" s="1" t="str">
        <f t="shared" si="8"/>
        <v>13:0041</v>
      </c>
      <c r="D146" s="1" t="str">
        <f t="shared" si="9"/>
        <v>13:0013</v>
      </c>
      <c r="E146" t="s">
        <v>614</v>
      </c>
      <c r="F146" t="s">
        <v>615</v>
      </c>
      <c r="H146">
        <v>47.565668100000003</v>
      </c>
      <c r="I146">
        <v>-67.030715000000001</v>
      </c>
      <c r="J146" s="1" t="str">
        <f t="shared" si="10"/>
        <v>Basal till</v>
      </c>
      <c r="K146" s="1" t="str">
        <f t="shared" si="11"/>
        <v>&lt;63 micron</v>
      </c>
      <c r="L146">
        <v>20</v>
      </c>
      <c r="M146">
        <v>2.5299999999999998</v>
      </c>
      <c r="N146">
        <v>3.9</v>
      </c>
      <c r="O146">
        <v>0.2</v>
      </c>
      <c r="P146">
        <v>1</v>
      </c>
      <c r="Q146">
        <v>73</v>
      </c>
      <c r="R146">
        <v>0.13</v>
      </c>
      <c r="S146">
        <v>0.02</v>
      </c>
      <c r="T146">
        <v>0.05</v>
      </c>
      <c r="U146">
        <v>15.7</v>
      </c>
      <c r="V146">
        <v>59</v>
      </c>
      <c r="W146">
        <v>19.5</v>
      </c>
      <c r="X146">
        <v>2.87</v>
      </c>
      <c r="Y146">
        <v>5.3</v>
      </c>
      <c r="Z146">
        <v>49</v>
      </c>
      <c r="AA146">
        <v>7.0000000000000007E-2</v>
      </c>
      <c r="AB146">
        <v>22.5</v>
      </c>
      <c r="AC146">
        <v>1.0900000000000001</v>
      </c>
      <c r="AD146">
        <v>166</v>
      </c>
      <c r="AE146">
        <v>0.27</v>
      </c>
      <c r="AF146">
        <v>3.0000000000000001E-3</v>
      </c>
      <c r="AG146">
        <v>87.3</v>
      </c>
      <c r="AH146">
        <v>4.2999999999999997E-2</v>
      </c>
      <c r="AI146">
        <v>10.15</v>
      </c>
      <c r="AJ146">
        <v>5.0000000000000001E-3</v>
      </c>
      <c r="AK146">
        <v>0.17</v>
      </c>
      <c r="AM146">
        <v>0.3</v>
      </c>
      <c r="AN146">
        <v>2.6</v>
      </c>
      <c r="AO146">
        <v>0.01</v>
      </c>
      <c r="AP146">
        <v>5.0999999999999996</v>
      </c>
      <c r="AQ146">
        <v>60</v>
      </c>
      <c r="AR146">
        <v>0.06</v>
      </c>
      <c r="AS146">
        <v>0.3</v>
      </c>
      <c r="AT146">
        <v>25</v>
      </c>
      <c r="AU146">
        <v>0.1</v>
      </c>
      <c r="AV146">
        <v>65.400000000000006</v>
      </c>
      <c r="AW146">
        <v>15</v>
      </c>
    </row>
    <row r="147" spans="1:49" hidden="1" x14ac:dyDescent="0.3">
      <c r="A147" t="s">
        <v>616</v>
      </c>
      <c r="B147" t="s">
        <v>617</v>
      </c>
      <c r="C147" s="1" t="str">
        <f t="shared" si="8"/>
        <v>13:0041</v>
      </c>
      <c r="D147" s="1" t="str">
        <f t="shared" si="9"/>
        <v>13:0013</v>
      </c>
      <c r="E147" t="s">
        <v>614</v>
      </c>
      <c r="F147" t="s">
        <v>618</v>
      </c>
      <c r="H147">
        <v>47.565668100000003</v>
      </c>
      <c r="I147">
        <v>-67.030715000000001</v>
      </c>
      <c r="J147" s="1" t="str">
        <f t="shared" si="10"/>
        <v>Basal till</v>
      </c>
      <c r="K147" s="1" t="str">
        <f t="shared" si="11"/>
        <v>&lt;63 micron</v>
      </c>
      <c r="L147">
        <v>16</v>
      </c>
      <c r="M147">
        <v>2.62</v>
      </c>
      <c r="N147">
        <v>4.2</v>
      </c>
      <c r="O147">
        <v>0.5</v>
      </c>
      <c r="P147">
        <v>3</v>
      </c>
      <c r="Q147">
        <v>73.400000000000006</v>
      </c>
      <c r="R147">
        <v>0.08</v>
      </c>
      <c r="S147">
        <v>0.02</v>
      </c>
      <c r="T147">
        <v>0.04</v>
      </c>
      <c r="U147">
        <v>15.3</v>
      </c>
      <c r="V147">
        <v>55.5</v>
      </c>
      <c r="W147">
        <v>19.309999999999999</v>
      </c>
      <c r="X147">
        <v>2.93</v>
      </c>
      <c r="Y147">
        <v>5.3</v>
      </c>
      <c r="Z147">
        <v>47</v>
      </c>
      <c r="AA147">
        <v>0.06</v>
      </c>
      <c r="AB147">
        <v>21.3</v>
      </c>
      <c r="AC147">
        <v>1.1100000000000001</v>
      </c>
      <c r="AD147">
        <v>175</v>
      </c>
      <c r="AE147">
        <v>0.23</v>
      </c>
      <c r="AF147">
        <v>2E-3</v>
      </c>
      <c r="AG147">
        <v>88.3</v>
      </c>
      <c r="AH147">
        <v>3.7999999999999999E-2</v>
      </c>
      <c r="AI147">
        <v>9.32</v>
      </c>
      <c r="AJ147">
        <v>0.01</v>
      </c>
      <c r="AK147">
        <v>0.15</v>
      </c>
      <c r="AM147">
        <v>0.4</v>
      </c>
      <c r="AN147">
        <v>2.4</v>
      </c>
      <c r="AO147">
        <v>0.02</v>
      </c>
      <c r="AP147">
        <v>4.4000000000000004</v>
      </c>
      <c r="AQ147">
        <v>50</v>
      </c>
      <c r="AR147">
        <v>0.06</v>
      </c>
      <c r="AS147">
        <v>0.3</v>
      </c>
      <c r="AT147">
        <v>24</v>
      </c>
      <c r="AU147">
        <v>0.1</v>
      </c>
      <c r="AV147">
        <v>68.900000000000006</v>
      </c>
      <c r="AW147">
        <v>15</v>
      </c>
    </row>
    <row r="148" spans="1:49" hidden="1" x14ac:dyDescent="0.3">
      <c r="A148" t="s">
        <v>619</v>
      </c>
      <c r="B148" t="s">
        <v>620</v>
      </c>
      <c r="C148" s="1" t="str">
        <f t="shared" si="8"/>
        <v>13:0041</v>
      </c>
      <c r="D148" s="1" t="str">
        <f t="shared" si="9"/>
        <v>13:0013</v>
      </c>
      <c r="E148" t="s">
        <v>621</v>
      </c>
      <c r="F148" t="s">
        <v>622</v>
      </c>
      <c r="H148">
        <v>47.583891299999998</v>
      </c>
      <c r="I148">
        <v>-67.0151489</v>
      </c>
      <c r="J148" s="1" t="str">
        <f t="shared" si="10"/>
        <v>Basal till</v>
      </c>
      <c r="K148" s="1" t="str">
        <f t="shared" si="11"/>
        <v>&lt;63 micron</v>
      </c>
      <c r="L148">
        <v>25</v>
      </c>
      <c r="M148">
        <v>2.38</v>
      </c>
      <c r="N148">
        <v>30.6</v>
      </c>
      <c r="O148">
        <v>2.1</v>
      </c>
      <c r="P148">
        <v>1</v>
      </c>
      <c r="Q148">
        <v>77.400000000000006</v>
      </c>
      <c r="R148">
        <v>0.17</v>
      </c>
      <c r="S148">
        <v>0.02</v>
      </c>
      <c r="T148">
        <v>0.02</v>
      </c>
      <c r="U148">
        <v>16.5</v>
      </c>
      <c r="V148">
        <v>54</v>
      </c>
      <c r="W148">
        <v>26.28</v>
      </c>
      <c r="X148">
        <v>4.3</v>
      </c>
      <c r="Y148">
        <v>4.8</v>
      </c>
      <c r="Z148">
        <v>56</v>
      </c>
      <c r="AA148">
        <v>0.16</v>
      </c>
      <c r="AB148">
        <v>23.1</v>
      </c>
      <c r="AC148">
        <v>0.66</v>
      </c>
      <c r="AD148">
        <v>429</v>
      </c>
      <c r="AE148">
        <v>0.35</v>
      </c>
      <c r="AF148">
        <v>2E-3</v>
      </c>
      <c r="AG148">
        <v>102.7</v>
      </c>
      <c r="AH148">
        <v>3.7999999999999999E-2</v>
      </c>
      <c r="AI148">
        <v>16.23</v>
      </c>
      <c r="AJ148">
        <v>5.0000000000000001E-3</v>
      </c>
      <c r="AK148">
        <v>2.35</v>
      </c>
      <c r="AM148">
        <v>0.4</v>
      </c>
      <c r="AN148">
        <v>6.5</v>
      </c>
      <c r="AO148">
        <v>0.01</v>
      </c>
      <c r="AP148">
        <v>5.4</v>
      </c>
      <c r="AQ148">
        <v>180</v>
      </c>
      <c r="AR148">
        <v>0.08</v>
      </c>
      <c r="AS148">
        <v>0.4</v>
      </c>
      <c r="AT148">
        <v>30</v>
      </c>
      <c r="AU148">
        <v>0.1</v>
      </c>
      <c r="AV148">
        <v>78</v>
      </c>
      <c r="AW148">
        <v>15</v>
      </c>
    </row>
    <row r="149" spans="1:49" hidden="1" x14ac:dyDescent="0.3">
      <c r="A149" t="s">
        <v>623</v>
      </c>
      <c r="B149" t="s">
        <v>624</v>
      </c>
      <c r="C149" s="1" t="str">
        <f t="shared" si="8"/>
        <v>13:0041</v>
      </c>
      <c r="D149" s="1" t="str">
        <f t="shared" si="9"/>
        <v>13:0013</v>
      </c>
      <c r="E149" t="s">
        <v>625</v>
      </c>
      <c r="F149" t="s">
        <v>626</v>
      </c>
      <c r="H149">
        <v>47.599491</v>
      </c>
      <c r="I149">
        <v>-67.006656399999997</v>
      </c>
      <c r="J149" s="1" t="str">
        <f t="shared" si="10"/>
        <v>Basal till</v>
      </c>
      <c r="K149" s="1" t="str">
        <f t="shared" si="11"/>
        <v>&lt;63 micron</v>
      </c>
      <c r="L149">
        <v>37</v>
      </c>
      <c r="M149">
        <v>3.35</v>
      </c>
      <c r="N149">
        <v>6.1</v>
      </c>
      <c r="O149">
        <v>0.1</v>
      </c>
      <c r="P149">
        <v>1</v>
      </c>
      <c r="Q149">
        <v>76.900000000000006</v>
      </c>
      <c r="R149">
        <v>0.21</v>
      </c>
      <c r="S149">
        <v>0.02</v>
      </c>
      <c r="T149">
        <v>0.04</v>
      </c>
      <c r="U149">
        <v>22.9</v>
      </c>
      <c r="V149">
        <v>76.2</v>
      </c>
      <c r="W149">
        <v>35.799999999999997</v>
      </c>
      <c r="X149">
        <v>5.18</v>
      </c>
      <c r="Y149">
        <v>7.6</v>
      </c>
      <c r="Z149">
        <v>71</v>
      </c>
      <c r="AA149">
        <v>0.15</v>
      </c>
      <c r="AB149">
        <v>27.6</v>
      </c>
      <c r="AC149">
        <v>2.0699999999999998</v>
      </c>
      <c r="AD149">
        <v>585</v>
      </c>
      <c r="AE149">
        <v>0.25</v>
      </c>
      <c r="AF149">
        <v>2E-3</v>
      </c>
      <c r="AG149">
        <v>123.8</v>
      </c>
      <c r="AH149">
        <v>2.5000000000000001E-2</v>
      </c>
      <c r="AI149">
        <v>19.3</v>
      </c>
      <c r="AJ149">
        <v>5.0000000000000001E-3</v>
      </c>
      <c r="AK149">
        <v>0.23</v>
      </c>
      <c r="AM149">
        <v>0.5</v>
      </c>
      <c r="AN149">
        <v>3.1</v>
      </c>
      <c r="AO149">
        <v>0.05</v>
      </c>
      <c r="AP149">
        <v>6.7</v>
      </c>
      <c r="AQ149">
        <v>110</v>
      </c>
      <c r="AR149">
        <v>7.0000000000000007E-2</v>
      </c>
      <c r="AS149">
        <v>0.3</v>
      </c>
      <c r="AT149">
        <v>31</v>
      </c>
      <c r="AU149">
        <v>0.1</v>
      </c>
      <c r="AV149">
        <v>97.1</v>
      </c>
      <c r="AW149">
        <v>15</v>
      </c>
    </row>
    <row r="150" spans="1:49" hidden="1" x14ac:dyDescent="0.3">
      <c r="A150" t="s">
        <v>627</v>
      </c>
      <c r="B150" t="s">
        <v>628</v>
      </c>
      <c r="C150" s="1" t="str">
        <f t="shared" si="8"/>
        <v>13:0041</v>
      </c>
      <c r="D150" s="1" t="str">
        <f t="shared" si="9"/>
        <v>13:0013</v>
      </c>
      <c r="E150" t="s">
        <v>629</v>
      </c>
      <c r="F150" t="s">
        <v>630</v>
      </c>
      <c r="H150">
        <v>47.516869200000002</v>
      </c>
      <c r="I150">
        <v>-67.046449300000006</v>
      </c>
      <c r="J150" s="1" t="str">
        <f t="shared" si="10"/>
        <v>Basal till</v>
      </c>
      <c r="K150" s="1" t="str">
        <f t="shared" si="11"/>
        <v>&lt;63 micron</v>
      </c>
      <c r="L150">
        <v>13</v>
      </c>
      <c r="M150">
        <v>2.33</v>
      </c>
      <c r="N150">
        <v>6.7</v>
      </c>
      <c r="O150">
        <v>0.2</v>
      </c>
      <c r="P150">
        <v>1</v>
      </c>
      <c r="Q150">
        <v>73.900000000000006</v>
      </c>
      <c r="R150">
        <v>0.15</v>
      </c>
      <c r="S150">
        <v>0.03</v>
      </c>
      <c r="T150">
        <v>0.05</v>
      </c>
      <c r="U150">
        <v>15.8</v>
      </c>
      <c r="V150">
        <v>62.2</v>
      </c>
      <c r="W150">
        <v>23.54</v>
      </c>
      <c r="X150">
        <v>3.62</v>
      </c>
      <c r="Y150">
        <v>5.8</v>
      </c>
      <c r="Z150">
        <v>50</v>
      </c>
      <c r="AA150">
        <v>0.18</v>
      </c>
      <c r="AB150">
        <v>21.9</v>
      </c>
      <c r="AC150">
        <v>1.24</v>
      </c>
      <c r="AD150">
        <v>696</v>
      </c>
      <c r="AE150">
        <v>0.21</v>
      </c>
      <c r="AF150">
        <v>2E-3</v>
      </c>
      <c r="AG150">
        <v>95.2</v>
      </c>
      <c r="AH150">
        <v>2.1000000000000001E-2</v>
      </c>
      <c r="AI150">
        <v>13.14</v>
      </c>
      <c r="AJ150">
        <v>5.0000000000000001E-3</v>
      </c>
      <c r="AK150">
        <v>0.34</v>
      </c>
      <c r="AM150">
        <v>0.4</v>
      </c>
      <c r="AN150">
        <v>4.7</v>
      </c>
      <c r="AO150">
        <v>0.01</v>
      </c>
      <c r="AP150">
        <v>5.2</v>
      </c>
      <c r="AQ150">
        <v>170</v>
      </c>
      <c r="AR150">
        <v>7.0000000000000007E-2</v>
      </c>
      <c r="AS150">
        <v>0.3</v>
      </c>
      <c r="AT150">
        <v>28</v>
      </c>
      <c r="AU150">
        <v>0.1</v>
      </c>
      <c r="AV150">
        <v>65.900000000000006</v>
      </c>
      <c r="AW150">
        <v>15</v>
      </c>
    </row>
    <row r="151" spans="1:49" hidden="1" x14ac:dyDescent="0.3">
      <c r="A151" t="s">
        <v>631</v>
      </c>
      <c r="B151" t="s">
        <v>632</v>
      </c>
      <c r="C151" s="1" t="str">
        <f t="shared" si="8"/>
        <v>13:0041</v>
      </c>
      <c r="D151" s="1" t="str">
        <f t="shared" si="9"/>
        <v>13:0013</v>
      </c>
      <c r="E151" t="s">
        <v>633</v>
      </c>
      <c r="F151" t="s">
        <v>634</v>
      </c>
      <c r="H151">
        <v>47.517646300000003</v>
      </c>
      <c r="I151">
        <v>-67.020930500000006</v>
      </c>
      <c r="J151" s="1" t="str">
        <f t="shared" si="10"/>
        <v>Basal till</v>
      </c>
      <c r="K151" s="1" t="str">
        <f t="shared" si="11"/>
        <v>&lt;63 micron</v>
      </c>
      <c r="L151">
        <v>30</v>
      </c>
      <c r="M151">
        <v>2.94</v>
      </c>
      <c r="N151">
        <v>5.6</v>
      </c>
      <c r="O151">
        <v>0.1</v>
      </c>
      <c r="P151">
        <v>1</v>
      </c>
      <c r="Q151">
        <v>75.8</v>
      </c>
      <c r="R151">
        <v>0.17</v>
      </c>
      <c r="S151">
        <v>0.19</v>
      </c>
      <c r="T151">
        <v>0.06</v>
      </c>
      <c r="U151">
        <v>16.5</v>
      </c>
      <c r="V151">
        <v>70.5</v>
      </c>
      <c r="W151">
        <v>26.15</v>
      </c>
      <c r="X151">
        <v>4.37</v>
      </c>
      <c r="Y151">
        <v>7.2</v>
      </c>
      <c r="Z151">
        <v>41</v>
      </c>
      <c r="AA151">
        <v>0.16</v>
      </c>
      <c r="AB151">
        <v>22.4</v>
      </c>
      <c r="AC151">
        <v>1.67</v>
      </c>
      <c r="AD151">
        <v>484</v>
      </c>
      <c r="AE151">
        <v>0.25</v>
      </c>
      <c r="AF151">
        <v>3.0000000000000001E-3</v>
      </c>
      <c r="AG151">
        <v>102.1</v>
      </c>
      <c r="AH151">
        <v>3.5000000000000003E-2</v>
      </c>
      <c r="AI151">
        <v>11.61</v>
      </c>
      <c r="AJ151">
        <v>0.01</v>
      </c>
      <c r="AK151">
        <v>0.19</v>
      </c>
      <c r="AM151">
        <v>0.3</v>
      </c>
      <c r="AN151">
        <v>21.4</v>
      </c>
      <c r="AO151">
        <v>0.03</v>
      </c>
      <c r="AP151">
        <v>5.3</v>
      </c>
      <c r="AQ151">
        <v>90</v>
      </c>
      <c r="AR151">
        <v>0.06</v>
      </c>
      <c r="AS151">
        <v>0.4</v>
      </c>
      <c r="AT151">
        <v>33</v>
      </c>
      <c r="AU151">
        <v>0.1</v>
      </c>
      <c r="AV151">
        <v>68.8</v>
      </c>
      <c r="AW151">
        <v>15</v>
      </c>
    </row>
    <row r="152" spans="1:49" hidden="1" x14ac:dyDescent="0.3">
      <c r="A152" t="s">
        <v>635</v>
      </c>
      <c r="B152" t="s">
        <v>636</v>
      </c>
      <c r="C152" s="1" t="str">
        <f t="shared" si="8"/>
        <v>13:0041</v>
      </c>
      <c r="D152" s="1" t="str">
        <f t="shared" si="9"/>
        <v>13:0013</v>
      </c>
      <c r="E152" t="s">
        <v>637</v>
      </c>
      <c r="F152" t="s">
        <v>638</v>
      </c>
      <c r="H152">
        <v>47.535866200000001</v>
      </c>
      <c r="I152">
        <v>-67.019261400000005</v>
      </c>
      <c r="J152" s="1" t="str">
        <f t="shared" si="10"/>
        <v>Basal till</v>
      </c>
      <c r="K152" s="1" t="str">
        <f t="shared" si="11"/>
        <v>&lt;63 micron</v>
      </c>
      <c r="L152">
        <v>36</v>
      </c>
      <c r="M152">
        <v>2</v>
      </c>
      <c r="N152">
        <v>12.4</v>
      </c>
      <c r="O152">
        <v>0.9</v>
      </c>
      <c r="P152">
        <v>3</v>
      </c>
      <c r="Q152">
        <v>104.2</v>
      </c>
      <c r="R152">
        <v>0.17</v>
      </c>
      <c r="S152">
        <v>0.45</v>
      </c>
      <c r="T152">
        <v>0.14000000000000001</v>
      </c>
      <c r="U152">
        <v>28.3</v>
      </c>
      <c r="V152">
        <v>52.4</v>
      </c>
      <c r="W152">
        <v>31.45</v>
      </c>
      <c r="X152">
        <v>4.87</v>
      </c>
      <c r="Y152">
        <v>5.7</v>
      </c>
      <c r="Z152">
        <v>39</v>
      </c>
      <c r="AA152">
        <v>0.16</v>
      </c>
      <c r="AB152">
        <v>38.799999999999997</v>
      </c>
      <c r="AC152">
        <v>1.43</v>
      </c>
      <c r="AD152">
        <v>3175</v>
      </c>
      <c r="AE152">
        <v>0.31</v>
      </c>
      <c r="AF152">
        <v>3.0000000000000001E-3</v>
      </c>
      <c r="AG152">
        <v>88.6</v>
      </c>
      <c r="AH152">
        <v>7.4999999999999997E-2</v>
      </c>
      <c r="AI152">
        <v>19.91</v>
      </c>
      <c r="AJ152">
        <v>0.02</v>
      </c>
      <c r="AK152">
        <v>0.46</v>
      </c>
      <c r="AM152">
        <v>0.6</v>
      </c>
      <c r="AN152">
        <v>24.4</v>
      </c>
      <c r="AO152">
        <v>0.02</v>
      </c>
      <c r="AP152">
        <v>5.9</v>
      </c>
      <c r="AQ152">
        <v>100</v>
      </c>
      <c r="AR152">
        <v>0.06</v>
      </c>
      <c r="AS152">
        <v>0.4</v>
      </c>
      <c r="AT152">
        <v>27</v>
      </c>
      <c r="AU152">
        <v>0.1</v>
      </c>
      <c r="AV152">
        <v>82.4</v>
      </c>
      <c r="AW152">
        <v>15</v>
      </c>
    </row>
    <row r="153" spans="1:49" hidden="1" x14ac:dyDescent="0.3">
      <c r="A153" t="s">
        <v>639</v>
      </c>
      <c r="B153" t="s">
        <v>640</v>
      </c>
      <c r="C153" s="1" t="str">
        <f t="shared" si="8"/>
        <v>13:0041</v>
      </c>
      <c r="D153" s="1" t="str">
        <f t="shared" si="9"/>
        <v>13:0013</v>
      </c>
      <c r="E153" t="s">
        <v>641</v>
      </c>
      <c r="F153" t="s">
        <v>642</v>
      </c>
      <c r="H153">
        <v>47.545537199999998</v>
      </c>
      <c r="I153">
        <v>-67.007706799999994</v>
      </c>
      <c r="J153" s="1" t="str">
        <f t="shared" si="10"/>
        <v>Basal till</v>
      </c>
      <c r="K153" s="1" t="str">
        <f t="shared" si="11"/>
        <v>&lt;63 micron</v>
      </c>
      <c r="L153">
        <v>25</v>
      </c>
      <c r="M153">
        <v>2.91</v>
      </c>
      <c r="N153">
        <v>6</v>
      </c>
      <c r="O153">
        <v>0.1</v>
      </c>
      <c r="P153">
        <v>2</v>
      </c>
      <c r="Q153">
        <v>80.7</v>
      </c>
      <c r="R153">
        <v>0.16</v>
      </c>
      <c r="S153">
        <v>0.05</v>
      </c>
      <c r="T153">
        <v>0.05</v>
      </c>
      <c r="U153">
        <v>19</v>
      </c>
      <c r="V153">
        <v>77.599999999999994</v>
      </c>
      <c r="W153">
        <v>23.26</v>
      </c>
      <c r="X153">
        <v>4.28</v>
      </c>
      <c r="Y153">
        <v>6.6</v>
      </c>
      <c r="Z153">
        <v>45</v>
      </c>
      <c r="AA153">
        <v>0.12</v>
      </c>
      <c r="AB153">
        <v>20.3</v>
      </c>
      <c r="AC153">
        <v>1.78</v>
      </c>
      <c r="AD153">
        <v>437</v>
      </c>
      <c r="AE153">
        <v>0.24</v>
      </c>
      <c r="AF153">
        <v>3.0000000000000001E-3</v>
      </c>
      <c r="AG153">
        <v>115.8</v>
      </c>
      <c r="AH153">
        <v>0.03</v>
      </c>
      <c r="AI153">
        <v>16.34</v>
      </c>
      <c r="AJ153">
        <v>0.01</v>
      </c>
      <c r="AK153">
        <v>0.23</v>
      </c>
      <c r="AM153">
        <v>0.3</v>
      </c>
      <c r="AN153">
        <v>4.9000000000000004</v>
      </c>
      <c r="AO153">
        <v>0.02</v>
      </c>
      <c r="AP153">
        <v>5.0999999999999996</v>
      </c>
      <c r="AQ153">
        <v>80</v>
      </c>
      <c r="AR153">
        <v>0.08</v>
      </c>
      <c r="AS153">
        <v>0.3</v>
      </c>
      <c r="AT153">
        <v>31</v>
      </c>
      <c r="AU153">
        <v>0.1</v>
      </c>
      <c r="AV153">
        <v>65.2</v>
      </c>
      <c r="AW153">
        <v>15</v>
      </c>
    </row>
    <row r="154" spans="1:49" hidden="1" x14ac:dyDescent="0.3">
      <c r="A154" t="s">
        <v>643</v>
      </c>
      <c r="B154" t="s">
        <v>644</v>
      </c>
      <c r="C154" s="1" t="str">
        <f t="shared" si="8"/>
        <v>13:0041</v>
      </c>
      <c r="D154" s="1" t="str">
        <f t="shared" si="9"/>
        <v>13:0013</v>
      </c>
      <c r="E154" t="s">
        <v>645</v>
      </c>
      <c r="F154" t="s">
        <v>646</v>
      </c>
      <c r="H154">
        <v>47.529871999999997</v>
      </c>
      <c r="I154">
        <v>-67.000009800000001</v>
      </c>
      <c r="J154" s="1" t="str">
        <f t="shared" si="10"/>
        <v>Basal till</v>
      </c>
      <c r="K154" s="1" t="str">
        <f t="shared" si="11"/>
        <v>&lt;63 micron</v>
      </c>
      <c r="L154">
        <v>49</v>
      </c>
      <c r="M154">
        <v>2.5099999999999998</v>
      </c>
      <c r="N154">
        <v>8.1</v>
      </c>
      <c r="O154">
        <v>0.4</v>
      </c>
      <c r="P154">
        <v>2</v>
      </c>
      <c r="Q154">
        <v>64.400000000000006</v>
      </c>
      <c r="R154">
        <v>0.17</v>
      </c>
      <c r="S154">
        <v>0.12</v>
      </c>
      <c r="T154">
        <v>0.05</v>
      </c>
      <c r="U154">
        <v>16</v>
      </c>
      <c r="V154">
        <v>62</v>
      </c>
      <c r="W154">
        <v>26.12</v>
      </c>
      <c r="X154">
        <v>3.59</v>
      </c>
      <c r="Y154">
        <v>5.7</v>
      </c>
      <c r="Z154">
        <v>48</v>
      </c>
      <c r="AA154">
        <v>0.08</v>
      </c>
      <c r="AB154">
        <v>18.600000000000001</v>
      </c>
      <c r="AC154">
        <v>1.29</v>
      </c>
      <c r="AD154">
        <v>588</v>
      </c>
      <c r="AE154">
        <v>0.33</v>
      </c>
      <c r="AF154">
        <v>4.0000000000000001E-3</v>
      </c>
      <c r="AG154">
        <v>88.3</v>
      </c>
      <c r="AH154">
        <v>3.9E-2</v>
      </c>
      <c r="AI154">
        <v>14.66</v>
      </c>
      <c r="AJ154">
        <v>5.0000000000000001E-3</v>
      </c>
      <c r="AK154">
        <v>0.39</v>
      </c>
      <c r="AM154">
        <v>0.3</v>
      </c>
      <c r="AN154">
        <v>12</v>
      </c>
      <c r="AO154">
        <v>0.01</v>
      </c>
      <c r="AP154">
        <v>4.5</v>
      </c>
      <c r="AQ154">
        <v>70</v>
      </c>
      <c r="AR154">
        <v>0.05</v>
      </c>
      <c r="AS154">
        <v>0.3</v>
      </c>
      <c r="AT154">
        <v>30</v>
      </c>
      <c r="AU154">
        <v>0.1</v>
      </c>
      <c r="AV154">
        <v>67</v>
      </c>
      <c r="AW154">
        <v>15</v>
      </c>
    </row>
    <row r="155" spans="1:49" hidden="1" x14ac:dyDescent="0.3">
      <c r="A155" t="s">
        <v>647</v>
      </c>
      <c r="B155" t="s">
        <v>648</v>
      </c>
      <c r="C155" s="1" t="str">
        <f t="shared" si="8"/>
        <v>13:0041</v>
      </c>
      <c r="D155" s="1" t="str">
        <f t="shared" si="9"/>
        <v>13:0013</v>
      </c>
      <c r="E155" t="s">
        <v>649</v>
      </c>
      <c r="F155" t="s">
        <v>650</v>
      </c>
      <c r="H155">
        <v>47.518881</v>
      </c>
      <c r="I155">
        <v>-67.087313699999996</v>
      </c>
      <c r="J155" s="1" t="str">
        <f t="shared" si="10"/>
        <v>Basal till</v>
      </c>
      <c r="K155" s="1" t="str">
        <f t="shared" si="11"/>
        <v>&lt;63 micron</v>
      </c>
      <c r="L155">
        <v>26</v>
      </c>
      <c r="M155">
        <v>2.64</v>
      </c>
      <c r="N155">
        <v>7.9</v>
      </c>
      <c r="O155">
        <v>0.2</v>
      </c>
      <c r="P155">
        <v>2</v>
      </c>
      <c r="Q155">
        <v>81.599999999999994</v>
      </c>
      <c r="R155">
        <v>0.16</v>
      </c>
      <c r="S155">
        <v>0.02</v>
      </c>
      <c r="T155">
        <v>0.02</v>
      </c>
      <c r="U155">
        <v>19</v>
      </c>
      <c r="V155">
        <v>66.8</v>
      </c>
      <c r="W155">
        <v>30.41</v>
      </c>
      <c r="X155">
        <v>3.86</v>
      </c>
      <c r="Y155">
        <v>6.5</v>
      </c>
      <c r="Z155">
        <v>40</v>
      </c>
      <c r="AA155">
        <v>0.16</v>
      </c>
      <c r="AB155">
        <v>17.100000000000001</v>
      </c>
      <c r="AC155">
        <v>1.5</v>
      </c>
      <c r="AD155">
        <v>628</v>
      </c>
      <c r="AE155">
        <v>0.23</v>
      </c>
      <c r="AF155">
        <v>3.0000000000000001E-3</v>
      </c>
      <c r="AG155">
        <v>98.4</v>
      </c>
      <c r="AH155">
        <v>2.3E-2</v>
      </c>
      <c r="AI155">
        <v>17.420000000000002</v>
      </c>
      <c r="AJ155">
        <v>5.0000000000000001E-3</v>
      </c>
      <c r="AK155">
        <v>0.28000000000000003</v>
      </c>
      <c r="AM155">
        <v>0.2</v>
      </c>
      <c r="AN155">
        <v>4.2</v>
      </c>
      <c r="AO155">
        <v>0.01</v>
      </c>
      <c r="AP155">
        <v>5.0999999999999996</v>
      </c>
      <c r="AQ155">
        <v>280</v>
      </c>
      <c r="AR155">
        <v>0.05</v>
      </c>
      <c r="AS155">
        <v>0.3</v>
      </c>
      <c r="AT155">
        <v>34</v>
      </c>
      <c r="AU155">
        <v>0.1</v>
      </c>
      <c r="AV155">
        <v>68.5</v>
      </c>
      <c r="AW155">
        <v>15</v>
      </c>
    </row>
    <row r="156" spans="1:49" hidden="1" x14ac:dyDescent="0.3">
      <c r="A156" t="s">
        <v>651</v>
      </c>
      <c r="B156" t="s">
        <v>652</v>
      </c>
      <c r="C156" s="1" t="str">
        <f t="shared" si="8"/>
        <v>13:0041</v>
      </c>
      <c r="D156" s="1" t="str">
        <f t="shared" si="9"/>
        <v>13:0013</v>
      </c>
      <c r="E156" t="s">
        <v>653</v>
      </c>
      <c r="F156" t="s">
        <v>654</v>
      </c>
      <c r="H156">
        <v>47.505803999999998</v>
      </c>
      <c r="I156">
        <v>-67.113233300000005</v>
      </c>
      <c r="J156" s="1" t="str">
        <f t="shared" si="10"/>
        <v>Basal till</v>
      </c>
      <c r="K156" s="1" t="str">
        <f t="shared" si="11"/>
        <v>&lt;63 micron</v>
      </c>
      <c r="L156">
        <v>23</v>
      </c>
      <c r="M156">
        <v>3.25</v>
      </c>
      <c r="N156">
        <v>6.8</v>
      </c>
      <c r="O156">
        <v>0.1</v>
      </c>
      <c r="P156">
        <v>1</v>
      </c>
      <c r="Q156">
        <v>84.8</v>
      </c>
      <c r="R156">
        <v>0.17</v>
      </c>
      <c r="S156">
        <v>0.03</v>
      </c>
      <c r="T156">
        <v>0.04</v>
      </c>
      <c r="U156">
        <v>18.5</v>
      </c>
      <c r="V156">
        <v>69.599999999999994</v>
      </c>
      <c r="W156">
        <v>31.59</v>
      </c>
      <c r="X156">
        <v>4.8600000000000003</v>
      </c>
      <c r="Y156">
        <v>7.5</v>
      </c>
      <c r="Z156">
        <v>53</v>
      </c>
      <c r="AA156">
        <v>0.14000000000000001</v>
      </c>
      <c r="AB156">
        <v>15.7</v>
      </c>
      <c r="AC156">
        <v>1.84</v>
      </c>
      <c r="AD156">
        <v>356</v>
      </c>
      <c r="AE156">
        <v>0.27</v>
      </c>
      <c r="AF156">
        <v>2E-3</v>
      </c>
      <c r="AG156">
        <v>119.6</v>
      </c>
      <c r="AH156">
        <v>2.4E-2</v>
      </c>
      <c r="AI156">
        <v>19.12</v>
      </c>
      <c r="AJ156">
        <v>5.0000000000000001E-3</v>
      </c>
      <c r="AK156">
        <v>0.25</v>
      </c>
      <c r="AM156">
        <v>0.3</v>
      </c>
      <c r="AN156">
        <v>4.5</v>
      </c>
      <c r="AO156">
        <v>0.03</v>
      </c>
      <c r="AP156">
        <v>5.6</v>
      </c>
      <c r="AQ156">
        <v>100</v>
      </c>
      <c r="AR156">
        <v>7.0000000000000007E-2</v>
      </c>
      <c r="AS156">
        <v>0.3</v>
      </c>
      <c r="AT156">
        <v>33</v>
      </c>
      <c r="AU156">
        <v>0.1</v>
      </c>
      <c r="AV156">
        <v>83.5</v>
      </c>
      <c r="AW156">
        <v>15</v>
      </c>
    </row>
    <row r="157" spans="1:49" hidden="1" x14ac:dyDescent="0.3">
      <c r="A157" t="s">
        <v>655</v>
      </c>
      <c r="B157" t="s">
        <v>656</v>
      </c>
      <c r="C157" s="1" t="str">
        <f t="shared" si="8"/>
        <v>13:0041</v>
      </c>
      <c r="D157" s="1" t="str">
        <f t="shared" si="9"/>
        <v>13:0013</v>
      </c>
      <c r="E157" t="s">
        <v>653</v>
      </c>
      <c r="F157" t="s">
        <v>657</v>
      </c>
      <c r="H157">
        <v>47.505803999999998</v>
      </c>
      <c r="I157">
        <v>-67.113233300000005</v>
      </c>
      <c r="J157" s="1" t="str">
        <f t="shared" si="10"/>
        <v>Basal till</v>
      </c>
      <c r="K157" s="1" t="str">
        <f t="shared" si="11"/>
        <v>&lt;63 micron</v>
      </c>
      <c r="L157">
        <v>21</v>
      </c>
      <c r="M157">
        <v>3.43</v>
      </c>
      <c r="N157">
        <v>7.4</v>
      </c>
      <c r="O157">
        <v>1</v>
      </c>
      <c r="P157">
        <v>3</v>
      </c>
      <c r="Q157">
        <v>86.1</v>
      </c>
      <c r="R157">
        <v>0.14000000000000001</v>
      </c>
      <c r="S157">
        <v>0.03</v>
      </c>
      <c r="T157">
        <v>0.03</v>
      </c>
      <c r="U157">
        <v>19.399999999999999</v>
      </c>
      <c r="V157">
        <v>69.3</v>
      </c>
      <c r="W157">
        <v>33.299999999999997</v>
      </c>
      <c r="X157">
        <v>5.0199999999999996</v>
      </c>
      <c r="Y157">
        <v>7.6</v>
      </c>
      <c r="Z157">
        <v>48</v>
      </c>
      <c r="AA157">
        <v>0.12</v>
      </c>
      <c r="AB157">
        <v>15.7</v>
      </c>
      <c r="AC157">
        <v>1.89</v>
      </c>
      <c r="AD157">
        <v>385</v>
      </c>
      <c r="AE157">
        <v>0.26</v>
      </c>
      <c r="AF157">
        <v>2E-3</v>
      </c>
      <c r="AG157">
        <v>122.6</v>
      </c>
      <c r="AH157">
        <v>2.4E-2</v>
      </c>
      <c r="AI157">
        <v>19</v>
      </c>
      <c r="AJ157">
        <v>5.0000000000000001E-3</v>
      </c>
      <c r="AK157">
        <v>0.22</v>
      </c>
      <c r="AM157">
        <v>0.2</v>
      </c>
      <c r="AN157">
        <v>4.7</v>
      </c>
      <c r="AO157">
        <v>0.02</v>
      </c>
      <c r="AP157">
        <v>5.3</v>
      </c>
      <c r="AQ157">
        <v>80</v>
      </c>
      <c r="AR157">
        <v>0.08</v>
      </c>
      <c r="AS157">
        <v>0.3</v>
      </c>
      <c r="AT157">
        <v>33</v>
      </c>
      <c r="AU157">
        <v>0.1</v>
      </c>
      <c r="AV157">
        <v>86.8</v>
      </c>
      <c r="AW157">
        <v>15</v>
      </c>
    </row>
    <row r="158" spans="1:49" hidden="1" x14ac:dyDescent="0.3">
      <c r="A158" t="s">
        <v>658</v>
      </c>
      <c r="B158" t="s">
        <v>659</v>
      </c>
      <c r="C158" s="1" t="str">
        <f t="shared" si="8"/>
        <v>13:0041</v>
      </c>
      <c r="D158" s="1" t="str">
        <f t="shared" si="9"/>
        <v>13:0013</v>
      </c>
      <c r="E158" t="s">
        <v>660</v>
      </c>
      <c r="F158" t="s">
        <v>661</v>
      </c>
      <c r="H158">
        <v>47.50273</v>
      </c>
      <c r="I158">
        <v>-67.090078399999996</v>
      </c>
      <c r="J158" s="1" t="str">
        <f t="shared" si="10"/>
        <v>Basal till</v>
      </c>
      <c r="K158" s="1" t="str">
        <f t="shared" si="11"/>
        <v>&lt;63 micron</v>
      </c>
      <c r="L158">
        <v>31</v>
      </c>
      <c r="M158">
        <v>2.23</v>
      </c>
      <c r="N158">
        <v>10.4</v>
      </c>
      <c r="O158">
        <v>0.1</v>
      </c>
      <c r="P158">
        <v>1</v>
      </c>
      <c r="Q158">
        <v>60.4</v>
      </c>
      <c r="R158">
        <v>0.12</v>
      </c>
      <c r="S158">
        <v>0.02</v>
      </c>
      <c r="T158">
        <v>7.0000000000000007E-2</v>
      </c>
      <c r="U158">
        <v>13.7</v>
      </c>
      <c r="V158">
        <v>53.1</v>
      </c>
      <c r="W158">
        <v>15.99</v>
      </c>
      <c r="X158">
        <v>2.86</v>
      </c>
      <c r="Y158">
        <v>4.8</v>
      </c>
      <c r="Z158">
        <v>33</v>
      </c>
      <c r="AA158">
        <v>0.06</v>
      </c>
      <c r="AB158">
        <v>21.6</v>
      </c>
      <c r="AC158">
        <v>0.94</v>
      </c>
      <c r="AD158">
        <v>163</v>
      </c>
      <c r="AE158">
        <v>0.24</v>
      </c>
      <c r="AF158">
        <v>2E-3</v>
      </c>
      <c r="AG158">
        <v>76.099999999999994</v>
      </c>
      <c r="AH158">
        <v>3.7999999999999999E-2</v>
      </c>
      <c r="AI158">
        <v>9.81</v>
      </c>
      <c r="AJ158">
        <v>0.01</v>
      </c>
      <c r="AK158">
        <v>0.31</v>
      </c>
      <c r="AM158">
        <v>0.3</v>
      </c>
      <c r="AN158">
        <v>3</v>
      </c>
      <c r="AO158">
        <v>0.02</v>
      </c>
      <c r="AP158">
        <v>4.4000000000000004</v>
      </c>
      <c r="AQ158">
        <v>40</v>
      </c>
      <c r="AR158">
        <v>0.06</v>
      </c>
      <c r="AS158">
        <v>0.3</v>
      </c>
      <c r="AT158">
        <v>23</v>
      </c>
      <c r="AU158">
        <v>0.1</v>
      </c>
      <c r="AV158">
        <v>55.4</v>
      </c>
      <c r="AW158">
        <v>15</v>
      </c>
    </row>
    <row r="159" spans="1:49" hidden="1" x14ac:dyDescent="0.3">
      <c r="A159" t="s">
        <v>662</v>
      </c>
      <c r="B159" t="s">
        <v>663</v>
      </c>
      <c r="C159" s="1" t="str">
        <f t="shared" si="8"/>
        <v>13:0041</v>
      </c>
      <c r="D159" s="1" t="str">
        <f t="shared" si="9"/>
        <v>13:0013</v>
      </c>
      <c r="E159" t="s">
        <v>664</v>
      </c>
      <c r="F159" t="s">
        <v>665</v>
      </c>
      <c r="H159">
        <v>47.504877200000003</v>
      </c>
      <c r="I159">
        <v>-67.061462300000002</v>
      </c>
      <c r="J159" s="1" t="str">
        <f t="shared" si="10"/>
        <v>Basal till</v>
      </c>
      <c r="K159" s="1" t="str">
        <f t="shared" si="11"/>
        <v>&lt;63 micron</v>
      </c>
      <c r="L159">
        <v>20</v>
      </c>
      <c r="M159">
        <v>2.17</v>
      </c>
      <c r="N159">
        <v>8</v>
      </c>
      <c r="O159">
        <v>0.1</v>
      </c>
      <c r="P159">
        <v>1</v>
      </c>
      <c r="Q159">
        <v>64.5</v>
      </c>
      <c r="R159">
        <v>0.18</v>
      </c>
      <c r="S159">
        <v>0.08</v>
      </c>
      <c r="T159">
        <v>0.08</v>
      </c>
      <c r="U159">
        <v>20.2</v>
      </c>
      <c r="V159">
        <v>56.3</v>
      </c>
      <c r="W159">
        <v>31.54</v>
      </c>
      <c r="X159">
        <v>4.05</v>
      </c>
      <c r="Y159">
        <v>5.2</v>
      </c>
      <c r="Z159">
        <v>85</v>
      </c>
      <c r="AA159">
        <v>0.14000000000000001</v>
      </c>
      <c r="AB159">
        <v>33.9</v>
      </c>
      <c r="AC159">
        <v>1.32</v>
      </c>
      <c r="AD159">
        <v>682</v>
      </c>
      <c r="AE159">
        <v>0.22</v>
      </c>
      <c r="AF159">
        <v>2E-3</v>
      </c>
      <c r="AG159">
        <v>95.6</v>
      </c>
      <c r="AH159">
        <v>3.3000000000000002E-2</v>
      </c>
      <c r="AI159">
        <v>17.84</v>
      </c>
      <c r="AJ159">
        <v>5.0000000000000001E-3</v>
      </c>
      <c r="AK159">
        <v>0.56000000000000005</v>
      </c>
      <c r="AM159">
        <v>0.7</v>
      </c>
      <c r="AN159">
        <v>6.7</v>
      </c>
      <c r="AO159">
        <v>0.03</v>
      </c>
      <c r="AP159">
        <v>6.9</v>
      </c>
      <c r="AQ159">
        <v>110</v>
      </c>
      <c r="AR159">
        <v>0.05</v>
      </c>
      <c r="AS159">
        <v>0.4</v>
      </c>
      <c r="AT159">
        <v>26</v>
      </c>
      <c r="AU159">
        <v>0.1</v>
      </c>
      <c r="AV159">
        <v>76.5</v>
      </c>
      <c r="AW159">
        <v>15</v>
      </c>
    </row>
    <row r="160" spans="1:49" hidden="1" x14ac:dyDescent="0.3">
      <c r="A160" t="s">
        <v>666</v>
      </c>
      <c r="B160" t="s">
        <v>667</v>
      </c>
      <c r="C160" s="1" t="str">
        <f t="shared" si="8"/>
        <v>13:0041</v>
      </c>
      <c r="D160" s="1" t="str">
        <f t="shared" si="9"/>
        <v>13:0013</v>
      </c>
      <c r="E160" t="s">
        <v>668</v>
      </c>
      <c r="F160" t="s">
        <v>669</v>
      </c>
      <c r="H160">
        <v>47.5010063</v>
      </c>
      <c r="I160">
        <v>-67.034941099999998</v>
      </c>
      <c r="J160" s="1" t="str">
        <f t="shared" si="10"/>
        <v>Basal till</v>
      </c>
      <c r="K160" s="1" t="str">
        <f t="shared" si="11"/>
        <v>&lt;63 micron</v>
      </c>
      <c r="L160">
        <v>15</v>
      </c>
      <c r="M160">
        <v>2.72</v>
      </c>
      <c r="N160">
        <v>6.1</v>
      </c>
      <c r="O160">
        <v>0.5</v>
      </c>
      <c r="P160">
        <v>2</v>
      </c>
      <c r="Q160">
        <v>64.5</v>
      </c>
      <c r="R160">
        <v>0.17</v>
      </c>
      <c r="S160">
        <v>0.02</v>
      </c>
      <c r="T160">
        <v>0.04</v>
      </c>
      <c r="U160">
        <v>19</v>
      </c>
      <c r="V160">
        <v>71.8</v>
      </c>
      <c r="W160">
        <v>30.57</v>
      </c>
      <c r="X160">
        <v>3.66</v>
      </c>
      <c r="Y160">
        <v>6.6</v>
      </c>
      <c r="Z160">
        <v>62</v>
      </c>
      <c r="AA160">
        <v>0.15</v>
      </c>
      <c r="AB160">
        <v>25.9</v>
      </c>
      <c r="AC160">
        <v>1.57</v>
      </c>
      <c r="AD160">
        <v>541</v>
      </c>
      <c r="AE160">
        <v>0.26</v>
      </c>
      <c r="AF160">
        <v>2E-3</v>
      </c>
      <c r="AG160">
        <v>91.8</v>
      </c>
      <c r="AH160">
        <v>3.1E-2</v>
      </c>
      <c r="AI160">
        <v>14.97</v>
      </c>
      <c r="AJ160">
        <v>5.0000000000000001E-3</v>
      </c>
      <c r="AK160">
        <v>0.24</v>
      </c>
      <c r="AM160">
        <v>0.4</v>
      </c>
      <c r="AN160">
        <v>3.8</v>
      </c>
      <c r="AO160">
        <v>0.05</v>
      </c>
      <c r="AP160">
        <v>6.7</v>
      </c>
      <c r="AQ160">
        <v>240</v>
      </c>
      <c r="AR160">
        <v>0.06</v>
      </c>
      <c r="AS160">
        <v>0.3</v>
      </c>
      <c r="AT160">
        <v>33</v>
      </c>
      <c r="AU160">
        <v>0.1</v>
      </c>
      <c r="AV160">
        <v>66.400000000000006</v>
      </c>
      <c r="AW160">
        <v>15</v>
      </c>
    </row>
    <row r="161" spans="1:49" hidden="1" x14ac:dyDescent="0.3">
      <c r="A161" t="s">
        <v>670</v>
      </c>
      <c r="B161" t="s">
        <v>671</v>
      </c>
      <c r="C161" s="1" t="str">
        <f t="shared" si="8"/>
        <v>13:0041</v>
      </c>
      <c r="D161" s="1" t="str">
        <f t="shared" si="9"/>
        <v>13:0013</v>
      </c>
      <c r="E161" t="s">
        <v>672</v>
      </c>
      <c r="F161" t="s">
        <v>673</v>
      </c>
      <c r="H161">
        <v>47.502001900000003</v>
      </c>
      <c r="I161">
        <v>-67.017508500000005</v>
      </c>
      <c r="J161" s="1" t="str">
        <f t="shared" si="10"/>
        <v>Basal till</v>
      </c>
      <c r="K161" s="1" t="str">
        <f t="shared" si="11"/>
        <v>&lt;63 micron</v>
      </c>
      <c r="L161">
        <v>90</v>
      </c>
      <c r="M161">
        <v>2.95</v>
      </c>
      <c r="N161">
        <v>9.3000000000000007</v>
      </c>
      <c r="O161">
        <v>0.7</v>
      </c>
      <c r="P161">
        <v>1</v>
      </c>
      <c r="Q161">
        <v>80.5</v>
      </c>
      <c r="R161">
        <v>0.19</v>
      </c>
      <c r="S161">
        <v>0.03</v>
      </c>
      <c r="T161">
        <v>0.08</v>
      </c>
      <c r="U161">
        <v>17</v>
      </c>
      <c r="V161">
        <v>61.7</v>
      </c>
      <c r="W161">
        <v>34.29</v>
      </c>
      <c r="X161">
        <v>4.03</v>
      </c>
      <c r="Y161">
        <v>6.2</v>
      </c>
      <c r="Z161">
        <v>77</v>
      </c>
      <c r="AA161">
        <v>0.12</v>
      </c>
      <c r="AB161">
        <v>14.1</v>
      </c>
      <c r="AC161">
        <v>1.25</v>
      </c>
      <c r="AD161">
        <v>424</v>
      </c>
      <c r="AE161">
        <v>0.35</v>
      </c>
      <c r="AF161">
        <v>3.0000000000000001E-3</v>
      </c>
      <c r="AG161">
        <v>101.1</v>
      </c>
      <c r="AH161">
        <v>6.3E-2</v>
      </c>
      <c r="AI161">
        <v>13.87</v>
      </c>
      <c r="AJ161">
        <v>0.01</v>
      </c>
      <c r="AK161">
        <v>0.32</v>
      </c>
      <c r="AM161">
        <v>0.4</v>
      </c>
      <c r="AN161">
        <v>6.1</v>
      </c>
      <c r="AO161">
        <v>0.03</v>
      </c>
      <c r="AP161">
        <v>5.0999999999999996</v>
      </c>
      <c r="AQ161">
        <v>50</v>
      </c>
      <c r="AR161">
        <v>0.06</v>
      </c>
      <c r="AS161">
        <v>0.3</v>
      </c>
      <c r="AT161">
        <v>31</v>
      </c>
      <c r="AU161">
        <v>0.1</v>
      </c>
      <c r="AV161">
        <v>94.4</v>
      </c>
      <c r="AW161">
        <v>15</v>
      </c>
    </row>
    <row r="162" spans="1:49" hidden="1" x14ac:dyDescent="0.3">
      <c r="A162" t="s">
        <v>674</v>
      </c>
      <c r="B162" t="s">
        <v>675</v>
      </c>
      <c r="C162" s="1" t="str">
        <f t="shared" si="8"/>
        <v>13:0041</v>
      </c>
      <c r="D162" s="1" t="str">
        <f t="shared" si="9"/>
        <v>13:0013</v>
      </c>
      <c r="E162" t="s">
        <v>676</v>
      </c>
      <c r="F162" t="s">
        <v>677</v>
      </c>
      <c r="H162">
        <v>47.515085200000001</v>
      </c>
      <c r="I162">
        <v>-67.134364599999998</v>
      </c>
      <c r="J162" s="1" t="str">
        <f t="shared" si="10"/>
        <v>Basal till</v>
      </c>
      <c r="K162" s="1" t="str">
        <f t="shared" si="11"/>
        <v>&lt;63 micron</v>
      </c>
      <c r="L162">
        <v>16</v>
      </c>
      <c r="M162">
        <v>3.3</v>
      </c>
      <c r="N162">
        <v>5.9</v>
      </c>
      <c r="O162">
        <v>0.8</v>
      </c>
      <c r="P162">
        <v>5</v>
      </c>
      <c r="Q162">
        <v>64.8</v>
      </c>
      <c r="R162">
        <v>0.14000000000000001</v>
      </c>
      <c r="S162">
        <v>0.02</v>
      </c>
      <c r="T162">
        <v>0.08</v>
      </c>
      <c r="U162">
        <v>18.399999999999999</v>
      </c>
      <c r="V162">
        <v>88</v>
      </c>
      <c r="W162">
        <v>28.65</v>
      </c>
      <c r="X162">
        <v>4.01</v>
      </c>
      <c r="Y162">
        <v>7.1</v>
      </c>
      <c r="Z162">
        <v>45</v>
      </c>
      <c r="AA162">
        <v>0.08</v>
      </c>
      <c r="AB162">
        <v>21.2</v>
      </c>
      <c r="AC162">
        <v>1.65</v>
      </c>
      <c r="AD162">
        <v>419</v>
      </c>
      <c r="AE162">
        <v>0.46</v>
      </c>
      <c r="AF162">
        <v>4.0000000000000001E-3</v>
      </c>
      <c r="AG162">
        <v>108.6</v>
      </c>
      <c r="AH162">
        <v>5.2999999999999999E-2</v>
      </c>
      <c r="AI162">
        <v>13.04</v>
      </c>
      <c r="AJ162">
        <v>5.0000000000000001E-3</v>
      </c>
      <c r="AK162">
        <v>0.33</v>
      </c>
      <c r="AM162">
        <v>0.4</v>
      </c>
      <c r="AN162">
        <v>4.3</v>
      </c>
      <c r="AO162">
        <v>0.02</v>
      </c>
      <c r="AP162">
        <v>4.8</v>
      </c>
      <c r="AQ162">
        <v>260</v>
      </c>
      <c r="AR162">
        <v>0.06</v>
      </c>
      <c r="AS162">
        <v>0.7</v>
      </c>
      <c r="AT162">
        <v>38</v>
      </c>
      <c r="AU162">
        <v>0.1</v>
      </c>
      <c r="AV162">
        <v>75.900000000000006</v>
      </c>
      <c r="AW162">
        <v>15</v>
      </c>
    </row>
    <row r="163" spans="1:49" hidden="1" x14ac:dyDescent="0.3">
      <c r="A163" t="s">
        <v>678</v>
      </c>
      <c r="B163" t="s">
        <v>679</v>
      </c>
      <c r="C163" s="1" t="str">
        <f t="shared" si="8"/>
        <v>13:0041</v>
      </c>
      <c r="D163" s="1" t="str">
        <f t="shared" si="9"/>
        <v>13:0013</v>
      </c>
      <c r="E163" t="s">
        <v>680</v>
      </c>
      <c r="F163" t="s">
        <v>681</v>
      </c>
      <c r="H163">
        <v>47.527085599999999</v>
      </c>
      <c r="I163">
        <v>-67.1452448</v>
      </c>
      <c r="J163" s="1" t="str">
        <f t="shared" si="10"/>
        <v>Basal till</v>
      </c>
      <c r="K163" s="1" t="str">
        <f t="shared" si="11"/>
        <v>&lt;63 micron</v>
      </c>
      <c r="L163">
        <v>26</v>
      </c>
      <c r="M163">
        <v>2.16</v>
      </c>
      <c r="N163">
        <v>5.2</v>
      </c>
      <c r="O163">
        <v>0.9</v>
      </c>
      <c r="P163">
        <v>2</v>
      </c>
      <c r="Q163">
        <v>60.5</v>
      </c>
      <c r="R163">
        <v>0.1</v>
      </c>
      <c r="S163">
        <v>0.11</v>
      </c>
      <c r="T163">
        <v>0.05</v>
      </c>
      <c r="U163">
        <v>15.7</v>
      </c>
      <c r="V163">
        <v>68.7</v>
      </c>
      <c r="W163">
        <v>22.43</v>
      </c>
      <c r="X163">
        <v>2.98</v>
      </c>
      <c r="Y163">
        <v>4.9000000000000004</v>
      </c>
      <c r="Z163">
        <v>19</v>
      </c>
      <c r="AA163">
        <v>0.05</v>
      </c>
      <c r="AB163">
        <v>22</v>
      </c>
      <c r="AC163">
        <v>1.31</v>
      </c>
      <c r="AD163">
        <v>351</v>
      </c>
      <c r="AE163">
        <v>0.51</v>
      </c>
      <c r="AF163">
        <v>4.0000000000000001E-3</v>
      </c>
      <c r="AG163">
        <v>102.6</v>
      </c>
      <c r="AH163">
        <v>4.3999999999999997E-2</v>
      </c>
      <c r="AI163">
        <v>10.41</v>
      </c>
      <c r="AJ163">
        <v>5.0000000000000001E-3</v>
      </c>
      <c r="AK163">
        <v>0.38</v>
      </c>
      <c r="AM163">
        <v>0.4</v>
      </c>
      <c r="AN163">
        <v>11.2</v>
      </c>
      <c r="AO163">
        <v>0.01</v>
      </c>
      <c r="AP163">
        <v>4.5</v>
      </c>
      <c r="AQ163">
        <v>180</v>
      </c>
      <c r="AR163">
        <v>0.04</v>
      </c>
      <c r="AS163">
        <v>0.5</v>
      </c>
      <c r="AT163">
        <v>26</v>
      </c>
      <c r="AU163">
        <v>0.1</v>
      </c>
      <c r="AV163">
        <v>51.1</v>
      </c>
      <c r="AW163">
        <v>15</v>
      </c>
    </row>
    <row r="164" spans="1:49" hidden="1" x14ac:dyDescent="0.3">
      <c r="A164" t="s">
        <v>682</v>
      </c>
      <c r="B164" t="s">
        <v>683</v>
      </c>
      <c r="C164" s="1" t="str">
        <f t="shared" si="8"/>
        <v>13:0041</v>
      </c>
      <c r="D164" s="1" t="str">
        <f t="shared" si="9"/>
        <v>13:0013</v>
      </c>
      <c r="E164" t="s">
        <v>684</v>
      </c>
      <c r="F164" t="s">
        <v>685</v>
      </c>
      <c r="H164">
        <v>47.529792200000003</v>
      </c>
      <c r="I164">
        <v>-67.125765099999995</v>
      </c>
      <c r="J164" s="1" t="str">
        <f t="shared" si="10"/>
        <v>Basal till</v>
      </c>
      <c r="K164" s="1" t="str">
        <f t="shared" si="11"/>
        <v>&lt;63 micron</v>
      </c>
      <c r="L164">
        <v>24</v>
      </c>
      <c r="M164">
        <v>2.09</v>
      </c>
      <c r="N164">
        <v>6.1</v>
      </c>
      <c r="O164">
        <v>1.1000000000000001</v>
      </c>
      <c r="P164">
        <v>1</v>
      </c>
      <c r="Q164">
        <v>38.5</v>
      </c>
      <c r="R164">
        <v>0.1</v>
      </c>
      <c r="S164">
        <v>0.02</v>
      </c>
      <c r="T164">
        <v>0.04</v>
      </c>
      <c r="U164">
        <v>16.3</v>
      </c>
      <c r="V164">
        <v>61.2</v>
      </c>
      <c r="W164">
        <v>31.22</v>
      </c>
      <c r="X164">
        <v>2.84</v>
      </c>
      <c r="Y164">
        <v>4.5</v>
      </c>
      <c r="Z164">
        <v>43</v>
      </c>
      <c r="AA164">
        <v>0.04</v>
      </c>
      <c r="AB164">
        <v>20.3</v>
      </c>
      <c r="AC164">
        <v>1.05</v>
      </c>
      <c r="AD164">
        <v>389</v>
      </c>
      <c r="AE164">
        <v>0.46</v>
      </c>
      <c r="AF164">
        <v>3.0000000000000001E-3</v>
      </c>
      <c r="AG164">
        <v>81.099999999999994</v>
      </c>
      <c r="AH164">
        <v>4.3999999999999997E-2</v>
      </c>
      <c r="AI164">
        <v>14.43</v>
      </c>
      <c r="AJ164">
        <v>5.0000000000000001E-3</v>
      </c>
      <c r="AK164">
        <v>0.3</v>
      </c>
      <c r="AM164">
        <v>0.4</v>
      </c>
      <c r="AN164">
        <v>3.9</v>
      </c>
      <c r="AO164">
        <v>0.02</v>
      </c>
      <c r="AP164">
        <v>3.8</v>
      </c>
      <c r="AQ164">
        <v>120</v>
      </c>
      <c r="AR164">
        <v>0.05</v>
      </c>
      <c r="AS164">
        <v>0.4</v>
      </c>
      <c r="AT164">
        <v>29</v>
      </c>
      <c r="AU164">
        <v>0.1</v>
      </c>
      <c r="AV164">
        <v>52.9</v>
      </c>
      <c r="AW164">
        <v>15</v>
      </c>
    </row>
    <row r="165" spans="1:49" hidden="1" x14ac:dyDescent="0.3">
      <c r="A165" t="s">
        <v>686</v>
      </c>
      <c r="B165" t="s">
        <v>687</v>
      </c>
      <c r="C165" s="1" t="str">
        <f t="shared" si="8"/>
        <v>13:0041</v>
      </c>
      <c r="D165" s="1" t="str">
        <f t="shared" si="9"/>
        <v>13:0013</v>
      </c>
      <c r="E165" t="s">
        <v>688</v>
      </c>
      <c r="F165" t="s">
        <v>689</v>
      </c>
      <c r="H165">
        <v>47.5320325</v>
      </c>
      <c r="I165">
        <v>-67.168056000000007</v>
      </c>
      <c r="J165" s="1" t="str">
        <f t="shared" si="10"/>
        <v>Basal till</v>
      </c>
      <c r="K165" s="1" t="str">
        <f t="shared" si="11"/>
        <v>&lt;63 micron</v>
      </c>
      <c r="L165">
        <v>28</v>
      </c>
      <c r="M165">
        <v>2.92</v>
      </c>
      <c r="N165">
        <v>5.4</v>
      </c>
      <c r="O165">
        <v>1.3</v>
      </c>
      <c r="P165">
        <v>2</v>
      </c>
      <c r="Q165">
        <v>45.2</v>
      </c>
      <c r="R165">
        <v>0.16</v>
      </c>
      <c r="S165">
        <v>0.02</v>
      </c>
      <c r="T165">
        <v>0.15</v>
      </c>
      <c r="U165">
        <v>30.3</v>
      </c>
      <c r="V165">
        <v>85.6</v>
      </c>
      <c r="W165">
        <v>58.38</v>
      </c>
      <c r="X165">
        <v>5.65</v>
      </c>
      <c r="Y165">
        <v>6.2</v>
      </c>
      <c r="Z165">
        <v>50</v>
      </c>
      <c r="AA165">
        <v>0.05</v>
      </c>
      <c r="AB165">
        <v>17.600000000000001</v>
      </c>
      <c r="AC165">
        <v>1.92</v>
      </c>
      <c r="AD165">
        <v>573</v>
      </c>
      <c r="AE165">
        <v>1.37</v>
      </c>
      <c r="AF165">
        <v>2E-3</v>
      </c>
      <c r="AG165">
        <v>187.4</v>
      </c>
      <c r="AH165">
        <v>6.5000000000000002E-2</v>
      </c>
      <c r="AI165">
        <v>23.22</v>
      </c>
      <c r="AJ165">
        <v>5.0000000000000001E-3</v>
      </c>
      <c r="AK165">
        <v>0.82</v>
      </c>
      <c r="AM165">
        <v>0.5</v>
      </c>
      <c r="AN165">
        <v>5.0999999999999996</v>
      </c>
      <c r="AO165">
        <v>0.01</v>
      </c>
      <c r="AP165">
        <v>4.4000000000000004</v>
      </c>
      <c r="AQ165">
        <v>50</v>
      </c>
      <c r="AR165">
        <v>0.04</v>
      </c>
      <c r="AS165">
        <v>0.5</v>
      </c>
      <c r="AT165">
        <v>33</v>
      </c>
      <c r="AU165">
        <v>0.1</v>
      </c>
      <c r="AV165">
        <v>89.1</v>
      </c>
      <c r="AW165">
        <v>15</v>
      </c>
    </row>
    <row r="166" spans="1:49" hidden="1" x14ac:dyDescent="0.3">
      <c r="A166" t="s">
        <v>690</v>
      </c>
      <c r="B166" t="s">
        <v>691</v>
      </c>
      <c r="C166" s="1" t="str">
        <f t="shared" si="8"/>
        <v>13:0041</v>
      </c>
      <c r="D166" s="1" t="str">
        <f t="shared" si="9"/>
        <v>13:0013</v>
      </c>
      <c r="E166" t="s">
        <v>692</v>
      </c>
      <c r="F166" t="s">
        <v>693</v>
      </c>
      <c r="H166">
        <v>47.534489200000003</v>
      </c>
      <c r="I166">
        <v>-67.194159299999995</v>
      </c>
      <c r="J166" s="1" t="str">
        <f t="shared" si="10"/>
        <v>Basal till</v>
      </c>
      <c r="K166" s="1" t="str">
        <f t="shared" si="11"/>
        <v>&lt;63 micron</v>
      </c>
      <c r="L166">
        <v>24</v>
      </c>
      <c r="M166">
        <v>3</v>
      </c>
      <c r="N166">
        <v>5.8</v>
      </c>
      <c r="O166">
        <v>0.6</v>
      </c>
      <c r="P166">
        <v>1</v>
      </c>
      <c r="Q166">
        <v>66.900000000000006</v>
      </c>
      <c r="R166">
        <v>0.08</v>
      </c>
      <c r="S166">
        <v>0.03</v>
      </c>
      <c r="T166">
        <v>0.06</v>
      </c>
      <c r="U166">
        <v>16.2</v>
      </c>
      <c r="V166">
        <v>92.7</v>
      </c>
      <c r="W166">
        <v>25.76</v>
      </c>
      <c r="X166">
        <v>2.94</v>
      </c>
      <c r="Y166">
        <v>6</v>
      </c>
      <c r="Z166">
        <v>58</v>
      </c>
      <c r="AA166">
        <v>0.04</v>
      </c>
      <c r="AB166">
        <v>14.1</v>
      </c>
      <c r="AC166">
        <v>1.38</v>
      </c>
      <c r="AD166">
        <v>379</v>
      </c>
      <c r="AE166">
        <v>0.44</v>
      </c>
      <c r="AF166">
        <v>3.0000000000000001E-3</v>
      </c>
      <c r="AG166">
        <v>109.8</v>
      </c>
      <c r="AH166">
        <v>4.5999999999999999E-2</v>
      </c>
      <c r="AI166">
        <v>14.31</v>
      </c>
      <c r="AJ166">
        <v>5.0000000000000001E-3</v>
      </c>
      <c r="AK166">
        <v>0.23</v>
      </c>
      <c r="AM166">
        <v>0.5</v>
      </c>
      <c r="AN166">
        <v>3.8</v>
      </c>
      <c r="AO166">
        <v>0.02</v>
      </c>
      <c r="AP166">
        <v>4.8</v>
      </c>
      <c r="AQ166">
        <v>760</v>
      </c>
      <c r="AR166">
        <v>0.06</v>
      </c>
      <c r="AS166">
        <v>0.7</v>
      </c>
      <c r="AT166">
        <v>33</v>
      </c>
      <c r="AU166">
        <v>0.1</v>
      </c>
      <c r="AV166">
        <v>57.4</v>
      </c>
      <c r="AW166">
        <v>15</v>
      </c>
    </row>
    <row r="167" spans="1:49" hidden="1" x14ac:dyDescent="0.3">
      <c r="A167" t="s">
        <v>694</v>
      </c>
      <c r="B167" t="s">
        <v>695</v>
      </c>
      <c r="C167" s="1" t="str">
        <f t="shared" si="8"/>
        <v>13:0041</v>
      </c>
      <c r="D167" s="1" t="str">
        <f t="shared" si="9"/>
        <v>13:0013</v>
      </c>
      <c r="E167" t="s">
        <v>696</v>
      </c>
      <c r="F167" t="s">
        <v>697</v>
      </c>
      <c r="H167">
        <v>47.518949300000003</v>
      </c>
      <c r="I167">
        <v>-67.190747700000003</v>
      </c>
      <c r="J167" s="1" t="str">
        <f t="shared" si="10"/>
        <v>Basal till</v>
      </c>
      <c r="K167" s="1" t="str">
        <f t="shared" si="11"/>
        <v>&lt;63 micron</v>
      </c>
      <c r="L167">
        <v>28</v>
      </c>
      <c r="M167">
        <v>2.66</v>
      </c>
      <c r="N167">
        <v>7.5</v>
      </c>
      <c r="O167">
        <v>0.8</v>
      </c>
      <c r="P167">
        <v>1</v>
      </c>
      <c r="Q167">
        <v>37.799999999999997</v>
      </c>
      <c r="R167">
        <v>0.12</v>
      </c>
      <c r="S167">
        <v>0.1</v>
      </c>
      <c r="T167">
        <v>0.04</v>
      </c>
      <c r="U167">
        <v>19.5</v>
      </c>
      <c r="V167">
        <v>87.8</v>
      </c>
      <c r="W167">
        <v>28.09</v>
      </c>
      <c r="X167">
        <v>3.63</v>
      </c>
      <c r="Y167">
        <v>6.1</v>
      </c>
      <c r="Z167">
        <v>31</v>
      </c>
      <c r="AA167">
        <v>0.06</v>
      </c>
      <c r="AB167">
        <v>18.8</v>
      </c>
      <c r="AC167">
        <v>1.85</v>
      </c>
      <c r="AD167">
        <v>503</v>
      </c>
      <c r="AE167">
        <v>0.81</v>
      </c>
      <c r="AF167">
        <v>3.0000000000000001E-3</v>
      </c>
      <c r="AG167">
        <v>122</v>
      </c>
      <c r="AH167">
        <v>5.7000000000000002E-2</v>
      </c>
      <c r="AI167">
        <v>16.920000000000002</v>
      </c>
      <c r="AJ167">
        <v>5.0000000000000001E-3</v>
      </c>
      <c r="AK167">
        <v>0.43</v>
      </c>
      <c r="AM167">
        <v>0.4</v>
      </c>
      <c r="AN167">
        <v>10.199999999999999</v>
      </c>
      <c r="AO167">
        <v>0.01</v>
      </c>
      <c r="AP167">
        <v>3.7</v>
      </c>
      <c r="AQ167">
        <v>300</v>
      </c>
      <c r="AR167">
        <v>0.04</v>
      </c>
      <c r="AS167">
        <v>0.5</v>
      </c>
      <c r="AT167">
        <v>33</v>
      </c>
      <c r="AU167">
        <v>0.1</v>
      </c>
      <c r="AV167">
        <v>64.599999999999994</v>
      </c>
      <c r="AW167">
        <v>15</v>
      </c>
    </row>
    <row r="168" spans="1:49" hidden="1" x14ac:dyDescent="0.3">
      <c r="A168" t="s">
        <v>698</v>
      </c>
      <c r="B168" t="s">
        <v>699</v>
      </c>
      <c r="C168" s="1" t="str">
        <f t="shared" si="8"/>
        <v>13:0041</v>
      </c>
      <c r="D168" s="1" t="str">
        <f t="shared" si="9"/>
        <v>13:0013</v>
      </c>
      <c r="E168" t="s">
        <v>700</v>
      </c>
      <c r="F168" t="s">
        <v>701</v>
      </c>
      <c r="H168">
        <v>47.515356599999997</v>
      </c>
      <c r="I168">
        <v>-67.207779599999995</v>
      </c>
      <c r="J168" s="1" t="str">
        <f t="shared" si="10"/>
        <v>Basal till</v>
      </c>
      <c r="K168" s="1" t="str">
        <f t="shared" si="11"/>
        <v>&lt;63 micron</v>
      </c>
      <c r="L168">
        <v>13</v>
      </c>
      <c r="M168">
        <v>2.63</v>
      </c>
      <c r="N168">
        <v>5.9</v>
      </c>
      <c r="O168">
        <v>1.7</v>
      </c>
      <c r="P168">
        <v>1</v>
      </c>
      <c r="Q168">
        <v>52.3</v>
      </c>
      <c r="R168">
        <v>0.12</v>
      </c>
      <c r="S168">
        <v>0.05</v>
      </c>
      <c r="T168">
        <v>7.0000000000000007E-2</v>
      </c>
      <c r="U168">
        <v>23.2</v>
      </c>
      <c r="V168">
        <v>96.9</v>
      </c>
      <c r="W168">
        <v>35.68</v>
      </c>
      <c r="X168">
        <v>3.21</v>
      </c>
      <c r="Y168">
        <v>6.5</v>
      </c>
      <c r="Z168">
        <v>47</v>
      </c>
      <c r="AA168">
        <v>0.05</v>
      </c>
      <c r="AB168">
        <v>22.2</v>
      </c>
      <c r="AC168">
        <v>1.78</v>
      </c>
      <c r="AD168">
        <v>524</v>
      </c>
      <c r="AE168">
        <v>0.31</v>
      </c>
      <c r="AF168">
        <v>2E-3</v>
      </c>
      <c r="AG168">
        <v>132.1</v>
      </c>
      <c r="AH168">
        <v>0.05</v>
      </c>
      <c r="AI168">
        <v>18.71</v>
      </c>
      <c r="AJ168">
        <v>5.0000000000000001E-3</v>
      </c>
      <c r="AK168">
        <v>0.37</v>
      </c>
      <c r="AM168">
        <v>0.3</v>
      </c>
      <c r="AN168">
        <v>4.0999999999999996</v>
      </c>
      <c r="AO168">
        <v>0.02</v>
      </c>
      <c r="AP168">
        <v>6.7</v>
      </c>
      <c r="AQ168">
        <v>1030</v>
      </c>
      <c r="AR168">
        <v>0.06</v>
      </c>
      <c r="AS168">
        <v>0.9</v>
      </c>
      <c r="AT168">
        <v>36</v>
      </c>
      <c r="AU168">
        <v>0.1</v>
      </c>
      <c r="AV168">
        <v>58.9</v>
      </c>
      <c r="AW168">
        <v>15</v>
      </c>
    </row>
    <row r="169" spans="1:49" hidden="1" x14ac:dyDescent="0.3">
      <c r="A169" t="s">
        <v>702</v>
      </c>
      <c r="B169" t="s">
        <v>703</v>
      </c>
      <c r="C169" s="1" t="str">
        <f t="shared" si="8"/>
        <v>13:0041</v>
      </c>
      <c r="D169" s="1" t="str">
        <f t="shared" si="9"/>
        <v>13:0013</v>
      </c>
      <c r="E169" t="s">
        <v>704</v>
      </c>
      <c r="F169" t="s">
        <v>705</v>
      </c>
      <c r="H169">
        <v>47.500231100000001</v>
      </c>
      <c r="I169">
        <v>-67.214747900000006</v>
      </c>
      <c r="J169" s="1" t="str">
        <f t="shared" si="10"/>
        <v>Basal till</v>
      </c>
      <c r="K169" s="1" t="str">
        <f t="shared" si="11"/>
        <v>&lt;63 micron</v>
      </c>
      <c r="L169">
        <v>22</v>
      </c>
      <c r="M169">
        <v>2.2400000000000002</v>
      </c>
      <c r="N169">
        <v>5.7</v>
      </c>
      <c r="O169">
        <v>0.4</v>
      </c>
      <c r="P169">
        <v>0.5</v>
      </c>
      <c r="Q169">
        <v>45.7</v>
      </c>
      <c r="R169">
        <v>0.1</v>
      </c>
      <c r="S169">
        <v>0.09</v>
      </c>
      <c r="T169">
        <v>0.02</v>
      </c>
      <c r="U169">
        <v>12.7</v>
      </c>
      <c r="V169">
        <v>71.599999999999994</v>
      </c>
      <c r="W169">
        <v>21.21</v>
      </c>
      <c r="X169">
        <v>2.88</v>
      </c>
      <c r="Y169">
        <v>5.4</v>
      </c>
      <c r="Z169">
        <v>47</v>
      </c>
      <c r="AA169">
        <v>0.04</v>
      </c>
      <c r="AB169">
        <v>19.3</v>
      </c>
      <c r="AC169">
        <v>1.27</v>
      </c>
      <c r="AD169">
        <v>347</v>
      </c>
      <c r="AE169">
        <v>0.56000000000000005</v>
      </c>
      <c r="AF169">
        <v>3.0000000000000001E-3</v>
      </c>
      <c r="AG169">
        <v>91.2</v>
      </c>
      <c r="AH169">
        <v>4.5999999999999999E-2</v>
      </c>
      <c r="AI169">
        <v>13.46</v>
      </c>
      <c r="AJ169">
        <v>0.01</v>
      </c>
      <c r="AK169">
        <v>0.6</v>
      </c>
      <c r="AM169">
        <v>0.4</v>
      </c>
      <c r="AN169">
        <v>8.6</v>
      </c>
      <c r="AO169">
        <v>0.04</v>
      </c>
      <c r="AP169">
        <v>2.2999999999999998</v>
      </c>
      <c r="AQ169">
        <v>250</v>
      </c>
      <c r="AR169">
        <v>0.06</v>
      </c>
      <c r="AS169">
        <v>0.5</v>
      </c>
      <c r="AT169">
        <v>28</v>
      </c>
      <c r="AU169">
        <v>0.1</v>
      </c>
      <c r="AV169">
        <v>52.2</v>
      </c>
      <c r="AW169">
        <v>15</v>
      </c>
    </row>
    <row r="170" spans="1:49" hidden="1" x14ac:dyDescent="0.3">
      <c r="A170" t="s">
        <v>706</v>
      </c>
      <c r="B170" t="s">
        <v>707</v>
      </c>
      <c r="C170" s="1" t="str">
        <f t="shared" si="8"/>
        <v>13:0041</v>
      </c>
      <c r="D170" s="1" t="str">
        <f t="shared" si="9"/>
        <v>13:0013</v>
      </c>
      <c r="E170" t="s">
        <v>708</v>
      </c>
      <c r="F170" t="s">
        <v>709</v>
      </c>
      <c r="H170">
        <v>47.501422699999999</v>
      </c>
      <c r="I170">
        <v>-67.188601399999996</v>
      </c>
      <c r="J170" s="1" t="str">
        <f t="shared" si="10"/>
        <v>Basal till</v>
      </c>
      <c r="K170" s="1" t="str">
        <f t="shared" si="11"/>
        <v>&lt;63 micron</v>
      </c>
      <c r="L170">
        <v>29</v>
      </c>
      <c r="M170">
        <v>2.19</v>
      </c>
      <c r="N170">
        <v>5.4</v>
      </c>
      <c r="O170">
        <v>0.1</v>
      </c>
      <c r="P170">
        <v>1</v>
      </c>
      <c r="Q170">
        <v>90.5</v>
      </c>
      <c r="R170">
        <v>0.14000000000000001</v>
      </c>
      <c r="S170">
        <v>0.12</v>
      </c>
      <c r="T170">
        <v>0.05</v>
      </c>
      <c r="U170">
        <v>15.3</v>
      </c>
      <c r="V170">
        <v>84.4</v>
      </c>
      <c r="W170">
        <v>22.43</v>
      </c>
      <c r="X170">
        <v>3.59</v>
      </c>
      <c r="Y170">
        <v>6</v>
      </c>
      <c r="Z170">
        <v>37</v>
      </c>
      <c r="AA170">
        <v>0.06</v>
      </c>
      <c r="AB170">
        <v>26</v>
      </c>
      <c r="AC170">
        <v>1.27</v>
      </c>
      <c r="AD170">
        <v>400</v>
      </c>
      <c r="AE170">
        <v>0.98</v>
      </c>
      <c r="AF170">
        <v>4.0000000000000001E-3</v>
      </c>
      <c r="AG170">
        <v>88</v>
      </c>
      <c r="AH170">
        <v>6.6000000000000003E-2</v>
      </c>
      <c r="AI170">
        <v>11.95</v>
      </c>
      <c r="AJ170">
        <v>0.01</v>
      </c>
      <c r="AK170">
        <v>0.32</v>
      </c>
      <c r="AM170">
        <v>0.4</v>
      </c>
      <c r="AN170">
        <v>15</v>
      </c>
      <c r="AO170">
        <v>0.04</v>
      </c>
      <c r="AP170">
        <v>3.2</v>
      </c>
      <c r="AQ170">
        <v>70</v>
      </c>
      <c r="AR170">
        <v>0.05</v>
      </c>
      <c r="AS170">
        <v>0.4</v>
      </c>
      <c r="AT170">
        <v>33</v>
      </c>
      <c r="AU170">
        <v>0.1</v>
      </c>
      <c r="AV170">
        <v>89.3</v>
      </c>
      <c r="AW170">
        <v>15</v>
      </c>
    </row>
    <row r="171" spans="1:49" hidden="1" x14ac:dyDescent="0.3">
      <c r="A171" t="s">
        <v>710</v>
      </c>
      <c r="B171" t="s">
        <v>711</v>
      </c>
      <c r="C171" s="1" t="str">
        <f t="shared" si="8"/>
        <v>13:0041</v>
      </c>
      <c r="D171" s="1" t="str">
        <f t="shared" si="9"/>
        <v>13:0013</v>
      </c>
      <c r="E171" t="s">
        <v>712</v>
      </c>
      <c r="F171" t="s">
        <v>713</v>
      </c>
      <c r="H171">
        <v>47.506761300000001</v>
      </c>
      <c r="I171">
        <v>-67.168378000000004</v>
      </c>
      <c r="J171" s="1" t="str">
        <f t="shared" si="10"/>
        <v>Basal till</v>
      </c>
      <c r="K171" s="1" t="str">
        <f t="shared" si="11"/>
        <v>&lt;63 micron</v>
      </c>
      <c r="L171">
        <v>96</v>
      </c>
      <c r="M171">
        <v>4.63</v>
      </c>
      <c r="N171">
        <v>6.2</v>
      </c>
      <c r="O171">
        <v>0.9</v>
      </c>
      <c r="P171">
        <v>2</v>
      </c>
      <c r="Q171">
        <v>49.4</v>
      </c>
      <c r="R171">
        <v>0.1</v>
      </c>
      <c r="S171">
        <v>0.02</v>
      </c>
      <c r="T171">
        <v>0.12</v>
      </c>
      <c r="U171">
        <v>10.9</v>
      </c>
      <c r="V171">
        <v>93.1</v>
      </c>
      <c r="W171">
        <v>25.08</v>
      </c>
      <c r="X171">
        <v>3.92</v>
      </c>
      <c r="Y171">
        <v>4.9000000000000004</v>
      </c>
      <c r="Z171">
        <v>91</v>
      </c>
      <c r="AA171">
        <v>0.04</v>
      </c>
      <c r="AB171">
        <v>16.600000000000001</v>
      </c>
      <c r="AC171">
        <v>0.93</v>
      </c>
      <c r="AD171">
        <v>318</v>
      </c>
      <c r="AE171">
        <v>0.55000000000000004</v>
      </c>
      <c r="AF171">
        <v>3.0000000000000001E-3</v>
      </c>
      <c r="AG171">
        <v>68.7</v>
      </c>
      <c r="AH171">
        <v>0.111</v>
      </c>
      <c r="AI171">
        <v>11.74</v>
      </c>
      <c r="AJ171">
        <v>0.03</v>
      </c>
      <c r="AK171">
        <v>0.35</v>
      </c>
      <c r="AM171">
        <v>0.7</v>
      </c>
      <c r="AN171">
        <v>2.4</v>
      </c>
      <c r="AO171">
        <v>0.01</v>
      </c>
      <c r="AP171">
        <v>4.9000000000000004</v>
      </c>
      <c r="AQ171">
        <v>160</v>
      </c>
      <c r="AR171">
        <v>0.06</v>
      </c>
      <c r="AS171">
        <v>0.6</v>
      </c>
      <c r="AT171">
        <v>34</v>
      </c>
      <c r="AU171">
        <v>0.1</v>
      </c>
      <c r="AV171">
        <v>62.6</v>
      </c>
      <c r="AW171">
        <v>15</v>
      </c>
    </row>
    <row r="172" spans="1:49" hidden="1" x14ac:dyDescent="0.3">
      <c r="A172" t="s">
        <v>714</v>
      </c>
      <c r="B172" t="s">
        <v>715</v>
      </c>
      <c r="C172" s="1" t="str">
        <f t="shared" si="8"/>
        <v>13:0041</v>
      </c>
      <c r="D172" s="1" t="str">
        <f t="shared" si="9"/>
        <v>13:0013</v>
      </c>
      <c r="E172" t="s">
        <v>716</v>
      </c>
      <c r="F172" t="s">
        <v>717</v>
      </c>
      <c r="H172">
        <v>47.5010665</v>
      </c>
      <c r="I172">
        <v>-67.1499594</v>
      </c>
      <c r="J172" s="1" t="str">
        <f t="shared" si="10"/>
        <v>Basal till</v>
      </c>
      <c r="K172" s="1" t="str">
        <f t="shared" si="11"/>
        <v>&lt;63 micron</v>
      </c>
      <c r="L172">
        <v>99</v>
      </c>
      <c r="M172">
        <v>3.08</v>
      </c>
      <c r="N172">
        <v>5.2</v>
      </c>
      <c r="O172">
        <v>0.4</v>
      </c>
      <c r="P172">
        <v>2</v>
      </c>
      <c r="Q172">
        <v>59.1</v>
      </c>
      <c r="R172">
        <v>0.08</v>
      </c>
      <c r="S172">
        <v>0.02</v>
      </c>
      <c r="T172">
        <v>0.09</v>
      </c>
      <c r="U172">
        <v>11.5</v>
      </c>
      <c r="V172">
        <v>65.900000000000006</v>
      </c>
      <c r="W172">
        <v>21.09</v>
      </c>
      <c r="X172">
        <v>2.85</v>
      </c>
      <c r="Y172">
        <v>5.2</v>
      </c>
      <c r="Z172">
        <v>76</v>
      </c>
      <c r="AA172">
        <v>0.05</v>
      </c>
      <c r="AB172">
        <v>21.4</v>
      </c>
      <c r="AC172">
        <v>1.07</v>
      </c>
      <c r="AD172">
        <v>273</v>
      </c>
      <c r="AE172">
        <v>0.47</v>
      </c>
      <c r="AF172">
        <v>3.0000000000000001E-3</v>
      </c>
      <c r="AG172">
        <v>88.4</v>
      </c>
      <c r="AH172">
        <v>6.0999999999999999E-2</v>
      </c>
      <c r="AI172">
        <v>7.68</v>
      </c>
      <c r="AJ172">
        <v>0.01</v>
      </c>
      <c r="AK172">
        <v>0.26</v>
      </c>
      <c r="AM172">
        <v>0.4</v>
      </c>
      <c r="AN172">
        <v>3</v>
      </c>
      <c r="AO172">
        <v>0.01</v>
      </c>
      <c r="AP172">
        <v>4.3</v>
      </c>
      <c r="AQ172">
        <v>150</v>
      </c>
      <c r="AR172">
        <v>0.05</v>
      </c>
      <c r="AS172">
        <v>0.4</v>
      </c>
      <c r="AT172">
        <v>29</v>
      </c>
      <c r="AU172">
        <v>0.1</v>
      </c>
      <c r="AV172">
        <v>79.3</v>
      </c>
      <c r="AW172">
        <v>15</v>
      </c>
    </row>
    <row r="173" spans="1:49" hidden="1" x14ac:dyDescent="0.3">
      <c r="A173" t="s">
        <v>718</v>
      </c>
      <c r="B173" t="s">
        <v>719</v>
      </c>
      <c r="C173" s="1" t="str">
        <f t="shared" si="8"/>
        <v>13:0041</v>
      </c>
      <c r="D173" s="1" t="str">
        <f t="shared" si="9"/>
        <v>13:0013</v>
      </c>
      <c r="E173" t="s">
        <v>720</v>
      </c>
      <c r="F173" t="s">
        <v>721</v>
      </c>
      <c r="H173">
        <v>47.502339399999997</v>
      </c>
      <c r="I173">
        <v>-67.255841200000006</v>
      </c>
      <c r="J173" s="1" t="str">
        <f t="shared" si="10"/>
        <v>Basal till</v>
      </c>
      <c r="K173" s="1" t="str">
        <f t="shared" si="11"/>
        <v>&lt;63 micron</v>
      </c>
      <c r="L173">
        <v>11</v>
      </c>
      <c r="M173">
        <v>2.67</v>
      </c>
      <c r="N173">
        <v>5.9</v>
      </c>
      <c r="O173">
        <v>0.8</v>
      </c>
      <c r="P173">
        <v>1</v>
      </c>
      <c r="Q173">
        <v>73.900000000000006</v>
      </c>
      <c r="R173">
        <v>0.12</v>
      </c>
      <c r="S173">
        <v>0.02</v>
      </c>
      <c r="T173">
        <v>7.0000000000000007E-2</v>
      </c>
      <c r="U173">
        <v>17.100000000000001</v>
      </c>
      <c r="V173">
        <v>83.9</v>
      </c>
      <c r="W173">
        <v>25.93</v>
      </c>
      <c r="X173">
        <v>3.31</v>
      </c>
      <c r="Y173">
        <v>6.6</v>
      </c>
      <c r="Z173">
        <v>35</v>
      </c>
      <c r="AA173">
        <v>0.08</v>
      </c>
      <c r="AB173">
        <v>29.7</v>
      </c>
      <c r="AC173">
        <v>1.81</v>
      </c>
      <c r="AD173">
        <v>626</v>
      </c>
      <c r="AE173">
        <v>0.19</v>
      </c>
      <c r="AF173">
        <v>2E-3</v>
      </c>
      <c r="AG173">
        <v>97.9</v>
      </c>
      <c r="AH173">
        <v>4.3999999999999997E-2</v>
      </c>
      <c r="AI173">
        <v>15.76</v>
      </c>
      <c r="AJ173">
        <v>5.0000000000000001E-3</v>
      </c>
      <c r="AK173">
        <v>0.39</v>
      </c>
      <c r="AM173">
        <v>0.3</v>
      </c>
      <c r="AN173">
        <v>4.3</v>
      </c>
      <c r="AO173">
        <v>0.03</v>
      </c>
      <c r="AP173">
        <v>6.5</v>
      </c>
      <c r="AQ173">
        <v>180</v>
      </c>
      <c r="AR173">
        <v>0.05</v>
      </c>
      <c r="AS173">
        <v>0.5</v>
      </c>
      <c r="AT173">
        <v>32</v>
      </c>
      <c r="AU173">
        <v>0.1</v>
      </c>
      <c r="AV173">
        <v>64.599999999999994</v>
      </c>
      <c r="AW173">
        <v>15</v>
      </c>
    </row>
    <row r="174" spans="1:49" hidden="1" x14ac:dyDescent="0.3">
      <c r="A174" t="s">
        <v>722</v>
      </c>
      <c r="B174" t="s">
        <v>723</v>
      </c>
      <c r="C174" s="1" t="str">
        <f t="shared" si="8"/>
        <v>13:0041</v>
      </c>
      <c r="D174" s="1" t="str">
        <f t="shared" si="9"/>
        <v>13:0013</v>
      </c>
      <c r="E174" t="s">
        <v>724</v>
      </c>
      <c r="F174" t="s">
        <v>725</v>
      </c>
      <c r="H174">
        <v>47.504239200000001</v>
      </c>
      <c r="I174">
        <v>-67.279136800000003</v>
      </c>
      <c r="J174" s="1" t="str">
        <f t="shared" si="10"/>
        <v>Basal till</v>
      </c>
      <c r="K174" s="1" t="str">
        <f t="shared" si="11"/>
        <v>&lt;63 micron</v>
      </c>
      <c r="L174">
        <v>36</v>
      </c>
      <c r="M174">
        <v>3.6</v>
      </c>
      <c r="N174">
        <v>9.1</v>
      </c>
      <c r="O174">
        <v>0.9</v>
      </c>
      <c r="P174">
        <v>2</v>
      </c>
      <c r="Q174">
        <v>98.2</v>
      </c>
      <c r="R174">
        <v>0.14000000000000001</v>
      </c>
      <c r="S174">
        <v>0.11</v>
      </c>
      <c r="T174">
        <v>0.06</v>
      </c>
      <c r="U174">
        <v>26.9</v>
      </c>
      <c r="V174">
        <v>140.30000000000001</v>
      </c>
      <c r="W174">
        <v>27.62</v>
      </c>
      <c r="X174">
        <v>4.53</v>
      </c>
      <c r="Y174">
        <v>9.8000000000000007</v>
      </c>
      <c r="Z174">
        <v>49</v>
      </c>
      <c r="AA174">
        <v>0.11</v>
      </c>
      <c r="AB174">
        <v>26.2</v>
      </c>
      <c r="AC174">
        <v>2.19</v>
      </c>
      <c r="AD174">
        <v>678</v>
      </c>
      <c r="AE174">
        <v>0.43</v>
      </c>
      <c r="AF174">
        <v>4.0000000000000001E-3</v>
      </c>
      <c r="AG174">
        <v>126.7</v>
      </c>
      <c r="AH174">
        <v>4.5999999999999999E-2</v>
      </c>
      <c r="AI174">
        <v>27.89</v>
      </c>
      <c r="AJ174">
        <v>5.0000000000000001E-3</v>
      </c>
      <c r="AK174">
        <v>0.74</v>
      </c>
      <c r="AM174">
        <v>0.4</v>
      </c>
      <c r="AN174">
        <v>12.9</v>
      </c>
      <c r="AO174">
        <v>0.02</v>
      </c>
      <c r="AP174">
        <v>4.5999999999999996</v>
      </c>
      <c r="AQ174">
        <v>160</v>
      </c>
      <c r="AR174">
        <v>0.12</v>
      </c>
      <c r="AS174">
        <v>0.7</v>
      </c>
      <c r="AT174">
        <v>51</v>
      </c>
      <c r="AU174">
        <v>0.1</v>
      </c>
      <c r="AV174">
        <v>115.8</v>
      </c>
      <c r="AW174">
        <v>15</v>
      </c>
    </row>
    <row r="175" spans="1:49" hidden="1" x14ac:dyDescent="0.3">
      <c r="A175" t="s">
        <v>726</v>
      </c>
      <c r="B175" t="s">
        <v>727</v>
      </c>
      <c r="C175" s="1" t="str">
        <f t="shared" si="8"/>
        <v>13:0041</v>
      </c>
      <c r="D175" s="1" t="str">
        <f t="shared" si="9"/>
        <v>13:0013</v>
      </c>
      <c r="E175" t="s">
        <v>728</v>
      </c>
      <c r="F175" t="s">
        <v>729</v>
      </c>
      <c r="H175">
        <v>47.736117</v>
      </c>
      <c r="I175">
        <v>-67.497231900000003</v>
      </c>
      <c r="J175" s="1" t="str">
        <f t="shared" si="10"/>
        <v>Basal till</v>
      </c>
      <c r="K175" s="1" t="str">
        <f t="shared" si="11"/>
        <v>&lt;63 micron</v>
      </c>
      <c r="L175">
        <v>16</v>
      </c>
      <c r="M175">
        <v>2.73</v>
      </c>
      <c r="N175">
        <v>7.1</v>
      </c>
      <c r="O175">
        <v>0.8</v>
      </c>
      <c r="P175">
        <v>3</v>
      </c>
      <c r="Q175">
        <v>77.7</v>
      </c>
      <c r="R175">
        <v>0.21</v>
      </c>
      <c r="S175">
        <v>0.05</v>
      </c>
      <c r="T175">
        <v>0.06</v>
      </c>
      <c r="U175">
        <v>19.2</v>
      </c>
      <c r="V175">
        <v>55.9</v>
      </c>
      <c r="W175">
        <v>29.96</v>
      </c>
      <c r="X175">
        <v>4.1100000000000003</v>
      </c>
      <c r="Y175">
        <v>6</v>
      </c>
      <c r="Z175">
        <v>59</v>
      </c>
      <c r="AA175">
        <v>0.09</v>
      </c>
      <c r="AB175">
        <v>26.4</v>
      </c>
      <c r="AC175">
        <v>1.34</v>
      </c>
      <c r="AD175">
        <v>505</v>
      </c>
      <c r="AE175">
        <v>0.45</v>
      </c>
      <c r="AF175">
        <v>1E-3</v>
      </c>
      <c r="AG175">
        <v>89.1</v>
      </c>
      <c r="AH175">
        <v>2.7E-2</v>
      </c>
      <c r="AI175">
        <v>19.88</v>
      </c>
      <c r="AJ175">
        <v>5.0000000000000001E-3</v>
      </c>
      <c r="AK175">
        <v>0.28000000000000003</v>
      </c>
      <c r="AL175">
        <v>4</v>
      </c>
      <c r="AM175">
        <v>0.3</v>
      </c>
      <c r="AN175">
        <v>6.4</v>
      </c>
      <c r="AO175">
        <v>0.04</v>
      </c>
      <c r="AP175">
        <v>6.4</v>
      </c>
      <c r="AQ175">
        <v>10</v>
      </c>
      <c r="AR175">
        <v>0.1</v>
      </c>
      <c r="AS175">
        <v>0.4</v>
      </c>
      <c r="AT175">
        <v>30</v>
      </c>
      <c r="AU175">
        <v>0.1</v>
      </c>
      <c r="AV175">
        <v>89.4</v>
      </c>
      <c r="AW175">
        <v>15</v>
      </c>
    </row>
    <row r="176" spans="1:49" hidden="1" x14ac:dyDescent="0.3">
      <c r="A176" t="s">
        <v>730</v>
      </c>
      <c r="B176" t="s">
        <v>731</v>
      </c>
      <c r="C176" s="1" t="str">
        <f t="shared" si="8"/>
        <v>13:0041</v>
      </c>
      <c r="D176" s="1" t="str">
        <f t="shared" si="9"/>
        <v>13:0013</v>
      </c>
      <c r="E176" t="s">
        <v>732</v>
      </c>
      <c r="F176" t="s">
        <v>733</v>
      </c>
      <c r="H176">
        <v>47.734215499999998</v>
      </c>
      <c r="I176">
        <v>-67.477213399999997</v>
      </c>
      <c r="J176" s="1" t="str">
        <f t="shared" si="10"/>
        <v>Basal till</v>
      </c>
      <c r="K176" s="1" t="str">
        <f t="shared" si="11"/>
        <v>&lt;63 micron</v>
      </c>
      <c r="L176">
        <v>32</v>
      </c>
      <c r="M176">
        <v>1.88</v>
      </c>
      <c r="N176">
        <v>6.5</v>
      </c>
      <c r="O176">
        <v>1</v>
      </c>
      <c r="P176">
        <v>3</v>
      </c>
      <c r="Q176">
        <v>151.9</v>
      </c>
      <c r="R176">
        <v>0.19</v>
      </c>
      <c r="S176">
        <v>1.84</v>
      </c>
      <c r="T176">
        <v>0.12</v>
      </c>
      <c r="U176">
        <v>20.7</v>
      </c>
      <c r="V176">
        <v>50.5</v>
      </c>
      <c r="W176">
        <v>26.11</v>
      </c>
      <c r="X176">
        <v>3.83</v>
      </c>
      <c r="Y176">
        <v>5.3</v>
      </c>
      <c r="Z176">
        <v>62</v>
      </c>
      <c r="AA176">
        <v>0.11</v>
      </c>
      <c r="AB176">
        <v>27.8</v>
      </c>
      <c r="AC176">
        <v>1.3</v>
      </c>
      <c r="AD176">
        <v>815</v>
      </c>
      <c r="AE176">
        <v>0.49</v>
      </c>
      <c r="AF176">
        <v>1E-3</v>
      </c>
      <c r="AG176">
        <v>74.900000000000006</v>
      </c>
      <c r="AH176">
        <v>5.1999999999999998E-2</v>
      </c>
      <c r="AI176">
        <v>18.38</v>
      </c>
      <c r="AJ176">
        <v>5.0000000000000001E-3</v>
      </c>
      <c r="AK176">
        <v>0.35</v>
      </c>
      <c r="AL176">
        <v>5.3</v>
      </c>
      <c r="AM176">
        <v>0.4</v>
      </c>
      <c r="AN176">
        <v>86</v>
      </c>
      <c r="AO176">
        <v>0.03</v>
      </c>
      <c r="AP176">
        <v>5.3</v>
      </c>
      <c r="AQ176">
        <v>10</v>
      </c>
      <c r="AR176">
        <v>7.0000000000000007E-2</v>
      </c>
      <c r="AS176">
        <v>0.4</v>
      </c>
      <c r="AT176">
        <v>26</v>
      </c>
      <c r="AU176">
        <v>0.1</v>
      </c>
      <c r="AV176">
        <v>70.2</v>
      </c>
      <c r="AW176">
        <v>15</v>
      </c>
    </row>
    <row r="177" spans="1:49" hidden="1" x14ac:dyDescent="0.3">
      <c r="A177" t="s">
        <v>734</v>
      </c>
      <c r="B177" t="s">
        <v>735</v>
      </c>
      <c r="C177" s="1" t="str">
        <f t="shared" si="8"/>
        <v>13:0041</v>
      </c>
      <c r="D177" s="1" t="str">
        <f t="shared" si="9"/>
        <v>13:0013</v>
      </c>
      <c r="E177" t="s">
        <v>736</v>
      </c>
      <c r="F177" t="s">
        <v>737</v>
      </c>
      <c r="H177">
        <v>47.747304100000001</v>
      </c>
      <c r="I177">
        <v>-67.4648112</v>
      </c>
      <c r="J177" s="1" t="str">
        <f t="shared" si="10"/>
        <v>Basal till</v>
      </c>
      <c r="K177" s="1" t="str">
        <f t="shared" si="11"/>
        <v>&lt;63 micron</v>
      </c>
      <c r="L177">
        <v>7</v>
      </c>
      <c r="M177">
        <v>0.75</v>
      </c>
      <c r="N177">
        <v>1.4</v>
      </c>
      <c r="O177">
        <v>1.1000000000000001</v>
      </c>
      <c r="P177">
        <v>2</v>
      </c>
      <c r="Q177">
        <v>83.9</v>
      </c>
      <c r="R177">
        <v>0.22</v>
      </c>
      <c r="S177">
        <v>0.03</v>
      </c>
      <c r="T177">
        <v>0.02</v>
      </c>
      <c r="U177">
        <v>4.8</v>
      </c>
      <c r="V177">
        <v>9.1</v>
      </c>
      <c r="W177">
        <v>14.94</v>
      </c>
      <c r="X177">
        <v>2.2599999999999998</v>
      </c>
      <c r="Y177">
        <v>1.4</v>
      </c>
      <c r="Z177">
        <v>451</v>
      </c>
      <c r="AA177">
        <v>0.08</v>
      </c>
      <c r="AB177">
        <v>11</v>
      </c>
      <c r="AC177">
        <v>0.05</v>
      </c>
      <c r="AD177">
        <v>176</v>
      </c>
      <c r="AE177">
        <v>0.33</v>
      </c>
      <c r="AF177">
        <v>2E-3</v>
      </c>
      <c r="AG177">
        <v>6.7</v>
      </c>
      <c r="AH177">
        <v>1.2E-2</v>
      </c>
      <c r="AI177">
        <v>23.1</v>
      </c>
      <c r="AJ177">
        <v>5.0000000000000001E-3</v>
      </c>
      <c r="AK177">
        <v>0.09</v>
      </c>
      <c r="AL177">
        <v>2.2999999999999998</v>
      </c>
      <c r="AM177">
        <v>0.2</v>
      </c>
      <c r="AN177">
        <v>29.4</v>
      </c>
      <c r="AO177">
        <v>0.03</v>
      </c>
      <c r="AP177">
        <v>2.8</v>
      </c>
      <c r="AQ177">
        <v>5</v>
      </c>
      <c r="AR177">
        <v>0.06</v>
      </c>
      <c r="AS177">
        <v>0.4</v>
      </c>
      <c r="AT177">
        <v>14</v>
      </c>
      <c r="AU177">
        <v>0.1</v>
      </c>
      <c r="AV177">
        <v>18.100000000000001</v>
      </c>
      <c r="AW177">
        <v>15</v>
      </c>
    </row>
    <row r="178" spans="1:49" hidden="1" x14ac:dyDescent="0.3">
      <c r="A178" t="s">
        <v>738</v>
      </c>
      <c r="B178" t="s">
        <v>739</v>
      </c>
      <c r="C178" s="1" t="str">
        <f t="shared" si="8"/>
        <v>13:0041</v>
      </c>
      <c r="D178" s="1" t="str">
        <f t="shared" si="9"/>
        <v>13:0013</v>
      </c>
      <c r="E178" t="s">
        <v>740</v>
      </c>
      <c r="F178" t="s">
        <v>741</v>
      </c>
      <c r="H178">
        <v>47.720471600000003</v>
      </c>
      <c r="I178">
        <v>-67.4905215</v>
      </c>
      <c r="J178" s="1" t="str">
        <f t="shared" si="10"/>
        <v>Basal till</v>
      </c>
      <c r="K178" s="1" t="str">
        <f t="shared" si="11"/>
        <v>&lt;63 micron</v>
      </c>
      <c r="L178">
        <v>24</v>
      </c>
      <c r="M178">
        <v>2.87</v>
      </c>
      <c r="N178">
        <v>9.4</v>
      </c>
      <c r="O178">
        <v>0.8</v>
      </c>
      <c r="P178">
        <v>2</v>
      </c>
      <c r="Q178">
        <v>77.8</v>
      </c>
      <c r="R178">
        <v>0.17</v>
      </c>
      <c r="S178">
        <v>0.06</v>
      </c>
      <c r="T178">
        <v>0.03</v>
      </c>
      <c r="U178">
        <v>21</v>
      </c>
      <c r="V178">
        <v>64.599999999999994</v>
      </c>
      <c r="W178">
        <v>22.79</v>
      </c>
      <c r="X178">
        <v>4.0599999999999996</v>
      </c>
      <c r="Y178">
        <v>6.7</v>
      </c>
      <c r="Z178">
        <v>40</v>
      </c>
      <c r="AA178">
        <v>0.08</v>
      </c>
      <c r="AB178">
        <v>14.5</v>
      </c>
      <c r="AC178">
        <v>1.33</v>
      </c>
      <c r="AD178">
        <v>505</v>
      </c>
      <c r="AE178">
        <v>0.23</v>
      </c>
      <c r="AF178">
        <v>1E-3</v>
      </c>
      <c r="AG178">
        <v>97.1</v>
      </c>
      <c r="AH178">
        <v>2.5999999999999999E-2</v>
      </c>
      <c r="AI178">
        <v>19.68</v>
      </c>
      <c r="AJ178">
        <v>5.0000000000000001E-3</v>
      </c>
      <c r="AK178">
        <v>0.28999999999999998</v>
      </c>
      <c r="AL178">
        <v>3</v>
      </c>
      <c r="AM178">
        <v>0.3</v>
      </c>
      <c r="AN178">
        <v>9.4</v>
      </c>
      <c r="AO178">
        <v>0.02</v>
      </c>
      <c r="AP178">
        <v>5.0999999999999996</v>
      </c>
      <c r="AQ178">
        <v>40</v>
      </c>
      <c r="AR178">
        <v>7.0000000000000007E-2</v>
      </c>
      <c r="AS178">
        <v>0.4</v>
      </c>
      <c r="AT178">
        <v>33</v>
      </c>
      <c r="AU178">
        <v>0.1</v>
      </c>
      <c r="AV178">
        <v>70.599999999999994</v>
      </c>
      <c r="AW178">
        <v>15</v>
      </c>
    </row>
    <row r="179" spans="1:49" hidden="1" x14ac:dyDescent="0.3">
      <c r="A179" t="s">
        <v>742</v>
      </c>
      <c r="B179" t="s">
        <v>743</v>
      </c>
      <c r="C179" s="1" t="str">
        <f t="shared" si="8"/>
        <v>13:0041</v>
      </c>
      <c r="D179" s="1" t="str">
        <f t="shared" si="9"/>
        <v>13:0013</v>
      </c>
      <c r="E179" t="s">
        <v>744</v>
      </c>
      <c r="F179" t="s">
        <v>745</v>
      </c>
      <c r="H179">
        <v>47.703491900000003</v>
      </c>
      <c r="I179">
        <v>-67.492531499999998</v>
      </c>
      <c r="J179" s="1" t="str">
        <f t="shared" si="10"/>
        <v>Basal till</v>
      </c>
      <c r="K179" s="1" t="str">
        <f t="shared" si="11"/>
        <v>&lt;63 micron</v>
      </c>
      <c r="L179">
        <v>43</v>
      </c>
      <c r="M179">
        <v>2.44</v>
      </c>
      <c r="N179">
        <v>6.5</v>
      </c>
      <c r="O179">
        <v>0.9</v>
      </c>
      <c r="P179">
        <v>2</v>
      </c>
      <c r="Q179">
        <v>113</v>
      </c>
      <c r="R179">
        <v>0.19</v>
      </c>
      <c r="S179">
        <v>0.2</v>
      </c>
      <c r="T179">
        <v>7.0000000000000007E-2</v>
      </c>
      <c r="U179">
        <v>19.2</v>
      </c>
      <c r="V179">
        <v>60.4</v>
      </c>
      <c r="W179">
        <v>25.49</v>
      </c>
      <c r="X179">
        <v>3.96</v>
      </c>
      <c r="Y179">
        <v>6.4</v>
      </c>
      <c r="Z179">
        <v>289</v>
      </c>
      <c r="AA179">
        <v>0.09</v>
      </c>
      <c r="AB179">
        <v>18.899999999999999</v>
      </c>
      <c r="AC179">
        <v>1.18</v>
      </c>
      <c r="AD179">
        <v>548</v>
      </c>
      <c r="AE179">
        <v>0.26</v>
      </c>
      <c r="AF179">
        <v>2E-3</v>
      </c>
      <c r="AG179">
        <v>83.5</v>
      </c>
      <c r="AH179">
        <v>0.02</v>
      </c>
      <c r="AI179">
        <v>19.309999999999999</v>
      </c>
      <c r="AJ179">
        <v>5.0000000000000001E-3</v>
      </c>
      <c r="AK179">
        <v>0.28000000000000003</v>
      </c>
      <c r="AL179">
        <v>4.3</v>
      </c>
      <c r="AM179">
        <v>0.3</v>
      </c>
      <c r="AN179">
        <v>26.4</v>
      </c>
      <c r="AO179">
        <v>0.04</v>
      </c>
      <c r="AP179">
        <v>6.1</v>
      </c>
      <c r="AQ179">
        <v>10</v>
      </c>
      <c r="AR179">
        <v>0.09</v>
      </c>
      <c r="AS179">
        <v>0.5</v>
      </c>
      <c r="AT179">
        <v>36</v>
      </c>
      <c r="AU179">
        <v>0.1</v>
      </c>
      <c r="AV179">
        <v>70.400000000000006</v>
      </c>
      <c r="AW179">
        <v>15</v>
      </c>
    </row>
    <row r="180" spans="1:49" hidden="1" x14ac:dyDescent="0.3">
      <c r="A180" t="s">
        <v>746</v>
      </c>
      <c r="B180" t="s">
        <v>747</v>
      </c>
      <c r="C180" s="1" t="str">
        <f t="shared" si="8"/>
        <v>13:0041</v>
      </c>
      <c r="D180" s="1" t="str">
        <f t="shared" si="9"/>
        <v>13:0013</v>
      </c>
      <c r="E180" t="s">
        <v>748</v>
      </c>
      <c r="F180" t="s">
        <v>749</v>
      </c>
      <c r="H180">
        <v>47.732617400000002</v>
      </c>
      <c r="I180">
        <v>-67.411120199999999</v>
      </c>
      <c r="J180" s="1" t="str">
        <f t="shared" si="10"/>
        <v>Basal till</v>
      </c>
      <c r="K180" s="1" t="str">
        <f t="shared" si="11"/>
        <v>&lt;63 micron</v>
      </c>
      <c r="L180">
        <v>44</v>
      </c>
      <c r="M180">
        <v>2.41</v>
      </c>
      <c r="N180">
        <v>7.2</v>
      </c>
      <c r="O180">
        <v>0.3</v>
      </c>
      <c r="P180">
        <v>2</v>
      </c>
      <c r="Q180">
        <v>51.6</v>
      </c>
      <c r="R180">
        <v>0.17</v>
      </c>
      <c r="S180">
        <v>0.1</v>
      </c>
      <c r="T180">
        <v>0.03</v>
      </c>
      <c r="U180">
        <v>14.8</v>
      </c>
      <c r="V180">
        <v>76.3</v>
      </c>
      <c r="W180">
        <v>19.62</v>
      </c>
      <c r="X180">
        <v>3.4</v>
      </c>
      <c r="Y180">
        <v>6.1</v>
      </c>
      <c r="Z180">
        <v>57</v>
      </c>
      <c r="AA180">
        <v>0.08</v>
      </c>
      <c r="AB180">
        <v>24.1</v>
      </c>
      <c r="AC180">
        <v>1.19</v>
      </c>
      <c r="AD180">
        <v>305</v>
      </c>
      <c r="AE180">
        <v>0.33</v>
      </c>
      <c r="AF180">
        <v>4.0000000000000001E-3</v>
      </c>
      <c r="AG180">
        <v>88.3</v>
      </c>
      <c r="AH180">
        <v>6.6000000000000003E-2</v>
      </c>
      <c r="AI180">
        <v>14.06</v>
      </c>
      <c r="AJ180">
        <v>5.0000000000000001E-3</v>
      </c>
      <c r="AK180">
        <v>0.33</v>
      </c>
      <c r="AL180">
        <v>2.2999999999999998</v>
      </c>
      <c r="AM180">
        <v>0.2</v>
      </c>
      <c r="AN180">
        <v>11.8</v>
      </c>
      <c r="AO180">
        <v>0.05</v>
      </c>
      <c r="AP180">
        <v>4</v>
      </c>
      <c r="AQ180">
        <v>40</v>
      </c>
      <c r="AR180">
        <v>7.0000000000000007E-2</v>
      </c>
      <c r="AS180">
        <v>0.4</v>
      </c>
      <c r="AT180">
        <v>35</v>
      </c>
      <c r="AU180">
        <v>0.1</v>
      </c>
      <c r="AV180">
        <v>68.2</v>
      </c>
      <c r="AW180">
        <v>15</v>
      </c>
    </row>
    <row r="181" spans="1:49" hidden="1" x14ac:dyDescent="0.3">
      <c r="A181" t="s">
        <v>750</v>
      </c>
      <c r="B181" t="s">
        <v>751</v>
      </c>
      <c r="C181" s="1" t="str">
        <f t="shared" si="8"/>
        <v>13:0041</v>
      </c>
      <c r="D181" s="1" t="str">
        <f t="shared" si="9"/>
        <v>13:0013</v>
      </c>
      <c r="E181" t="s">
        <v>752</v>
      </c>
      <c r="F181" t="s">
        <v>753</v>
      </c>
      <c r="H181">
        <v>47.711147799999999</v>
      </c>
      <c r="I181">
        <v>-67.409133299999993</v>
      </c>
      <c r="J181" s="1" t="str">
        <f t="shared" si="10"/>
        <v>Basal till</v>
      </c>
      <c r="K181" s="1" t="str">
        <f t="shared" si="11"/>
        <v>&lt;63 micron</v>
      </c>
      <c r="L181">
        <v>42</v>
      </c>
      <c r="M181">
        <v>2.81</v>
      </c>
      <c r="N181">
        <v>4.4000000000000004</v>
      </c>
      <c r="O181">
        <v>0.6</v>
      </c>
      <c r="P181">
        <v>3</v>
      </c>
      <c r="Q181">
        <v>52.4</v>
      </c>
      <c r="R181">
        <v>0.11</v>
      </c>
      <c r="S181">
        <v>0.02</v>
      </c>
      <c r="T181">
        <v>0.05</v>
      </c>
      <c r="U181">
        <v>10.9</v>
      </c>
      <c r="V181">
        <v>73.2</v>
      </c>
      <c r="W181">
        <v>15.12</v>
      </c>
      <c r="X181">
        <v>2.97</v>
      </c>
      <c r="Y181">
        <v>6.9</v>
      </c>
      <c r="Z181">
        <v>51</v>
      </c>
      <c r="AA181">
        <v>7.0000000000000007E-2</v>
      </c>
      <c r="AB181">
        <v>23.8</v>
      </c>
      <c r="AC181">
        <v>1.06</v>
      </c>
      <c r="AD181">
        <v>212</v>
      </c>
      <c r="AE181">
        <v>0.37</v>
      </c>
      <c r="AF181">
        <v>1E-3</v>
      </c>
      <c r="AG181">
        <v>70.3</v>
      </c>
      <c r="AH181">
        <v>4.7E-2</v>
      </c>
      <c r="AI181">
        <v>7.79</v>
      </c>
      <c r="AJ181">
        <v>5.0000000000000001E-3</v>
      </c>
      <c r="AK181">
        <v>0.18</v>
      </c>
      <c r="AL181">
        <v>2.5</v>
      </c>
      <c r="AM181">
        <v>0.4</v>
      </c>
      <c r="AN181">
        <v>4.9000000000000004</v>
      </c>
      <c r="AO181">
        <v>0.01</v>
      </c>
      <c r="AP181">
        <v>4.7</v>
      </c>
      <c r="AQ181">
        <v>50</v>
      </c>
      <c r="AR181">
        <v>0.09</v>
      </c>
      <c r="AS181">
        <v>0.4</v>
      </c>
      <c r="AT181">
        <v>35</v>
      </c>
      <c r="AU181">
        <v>0.1</v>
      </c>
      <c r="AV181">
        <v>59.9</v>
      </c>
      <c r="AW181">
        <v>15</v>
      </c>
    </row>
    <row r="182" spans="1:49" hidden="1" x14ac:dyDescent="0.3">
      <c r="A182" t="s">
        <v>754</v>
      </c>
      <c r="B182" t="s">
        <v>755</v>
      </c>
      <c r="C182" s="1" t="str">
        <f t="shared" si="8"/>
        <v>13:0041</v>
      </c>
      <c r="D182" s="1" t="str">
        <f t="shared" si="9"/>
        <v>13:0013</v>
      </c>
      <c r="E182" t="s">
        <v>756</v>
      </c>
      <c r="F182" t="s">
        <v>757</v>
      </c>
      <c r="H182">
        <v>47.723124599999998</v>
      </c>
      <c r="I182">
        <v>-67.389819700000004</v>
      </c>
      <c r="J182" s="1" t="str">
        <f t="shared" si="10"/>
        <v>Basal till</v>
      </c>
      <c r="K182" s="1" t="str">
        <f t="shared" si="11"/>
        <v>&lt;63 micron</v>
      </c>
      <c r="L182">
        <v>39</v>
      </c>
      <c r="M182">
        <v>2.41</v>
      </c>
      <c r="N182">
        <v>12.6</v>
      </c>
      <c r="O182">
        <v>0.5</v>
      </c>
      <c r="P182">
        <v>1</v>
      </c>
      <c r="Q182">
        <v>61</v>
      </c>
      <c r="R182">
        <v>0.18</v>
      </c>
      <c r="S182">
        <v>0.17</v>
      </c>
      <c r="T182">
        <v>0.06</v>
      </c>
      <c r="U182">
        <v>15.5</v>
      </c>
      <c r="V182">
        <v>78.2</v>
      </c>
      <c r="W182">
        <v>21.33</v>
      </c>
      <c r="X182">
        <v>3.19</v>
      </c>
      <c r="Y182">
        <v>5.2</v>
      </c>
      <c r="Z182">
        <v>46</v>
      </c>
      <c r="AA182">
        <v>0.08</v>
      </c>
      <c r="AB182">
        <v>23.9</v>
      </c>
      <c r="AC182">
        <v>1.1200000000000001</v>
      </c>
      <c r="AD182">
        <v>425</v>
      </c>
      <c r="AE182">
        <v>0.27</v>
      </c>
      <c r="AF182">
        <v>4.0000000000000001E-3</v>
      </c>
      <c r="AG182">
        <v>87.4</v>
      </c>
      <c r="AH182">
        <v>0.05</v>
      </c>
      <c r="AI182">
        <v>17.62</v>
      </c>
      <c r="AJ182">
        <v>5.0000000000000001E-3</v>
      </c>
      <c r="AK182">
        <v>0.75</v>
      </c>
      <c r="AL182">
        <v>2.6</v>
      </c>
      <c r="AM182">
        <v>0.3</v>
      </c>
      <c r="AN182">
        <v>25.7</v>
      </c>
      <c r="AO182">
        <v>0.02</v>
      </c>
      <c r="AP182">
        <v>4.9000000000000004</v>
      </c>
      <c r="AQ182">
        <v>50</v>
      </c>
      <c r="AR182">
        <v>0.06</v>
      </c>
      <c r="AS182">
        <v>0.4</v>
      </c>
      <c r="AT182">
        <v>32</v>
      </c>
      <c r="AU182">
        <v>0.1</v>
      </c>
      <c r="AV182">
        <v>57.5</v>
      </c>
      <c r="AW182">
        <v>15</v>
      </c>
    </row>
    <row r="183" spans="1:49" hidden="1" x14ac:dyDescent="0.3">
      <c r="A183" t="s">
        <v>758</v>
      </c>
      <c r="B183" t="s">
        <v>759</v>
      </c>
      <c r="C183" s="1" t="str">
        <f t="shared" si="8"/>
        <v>13:0041</v>
      </c>
      <c r="D183" s="1" t="str">
        <f t="shared" si="9"/>
        <v>13:0013</v>
      </c>
      <c r="E183" t="s">
        <v>760</v>
      </c>
      <c r="F183" t="s">
        <v>761</v>
      </c>
      <c r="H183">
        <v>47.702734499999998</v>
      </c>
      <c r="I183">
        <v>-67.385929000000004</v>
      </c>
      <c r="J183" s="1" t="str">
        <f t="shared" si="10"/>
        <v>Basal till</v>
      </c>
      <c r="K183" s="1" t="str">
        <f t="shared" si="11"/>
        <v>&lt;63 micron</v>
      </c>
      <c r="L183">
        <v>46</v>
      </c>
      <c r="M183">
        <v>2.5099999999999998</v>
      </c>
      <c r="N183">
        <v>9.1999999999999993</v>
      </c>
      <c r="O183">
        <v>0.6</v>
      </c>
      <c r="P183">
        <v>1</v>
      </c>
      <c r="Q183">
        <v>56.7</v>
      </c>
      <c r="R183">
        <v>0.17</v>
      </c>
      <c r="S183">
        <v>0.02</v>
      </c>
      <c r="T183">
        <v>7.0000000000000007E-2</v>
      </c>
      <c r="U183">
        <v>13.8</v>
      </c>
      <c r="V183">
        <v>80.400000000000006</v>
      </c>
      <c r="W183">
        <v>21.17</v>
      </c>
      <c r="X183">
        <v>3.25</v>
      </c>
      <c r="Y183">
        <v>6</v>
      </c>
      <c r="Z183">
        <v>49</v>
      </c>
      <c r="AA183">
        <v>0.06</v>
      </c>
      <c r="AB183">
        <v>26.4</v>
      </c>
      <c r="AC183">
        <v>1.22</v>
      </c>
      <c r="AD183">
        <v>267</v>
      </c>
      <c r="AE183">
        <v>0.23</v>
      </c>
      <c r="AF183">
        <v>1E-3</v>
      </c>
      <c r="AG183">
        <v>81</v>
      </c>
      <c r="AH183">
        <v>5.2999999999999999E-2</v>
      </c>
      <c r="AI183">
        <v>13.09</v>
      </c>
      <c r="AJ183">
        <v>0.01</v>
      </c>
      <c r="AK183">
        <v>0.46</v>
      </c>
      <c r="AL183">
        <v>2.4</v>
      </c>
      <c r="AM183">
        <v>0.3</v>
      </c>
      <c r="AN183">
        <v>4.5999999999999996</v>
      </c>
      <c r="AO183">
        <v>0.04</v>
      </c>
      <c r="AP183">
        <v>4.7</v>
      </c>
      <c r="AQ183">
        <v>50</v>
      </c>
      <c r="AR183">
        <v>0.06</v>
      </c>
      <c r="AS183">
        <v>0.3</v>
      </c>
      <c r="AT183">
        <v>34</v>
      </c>
      <c r="AU183">
        <v>0.1</v>
      </c>
      <c r="AV183">
        <v>62.3</v>
      </c>
      <c r="AW183">
        <v>15</v>
      </c>
    </row>
    <row r="184" spans="1:49" hidden="1" x14ac:dyDescent="0.3">
      <c r="A184" t="s">
        <v>762</v>
      </c>
      <c r="B184" t="s">
        <v>763</v>
      </c>
      <c r="C184" s="1" t="str">
        <f t="shared" si="8"/>
        <v>13:0041</v>
      </c>
      <c r="D184" s="1" t="str">
        <f t="shared" si="9"/>
        <v>13:0013</v>
      </c>
      <c r="E184" t="s">
        <v>764</v>
      </c>
      <c r="F184" t="s">
        <v>765</v>
      </c>
      <c r="H184">
        <v>47.719135999999999</v>
      </c>
      <c r="I184">
        <v>-67.365461499999995</v>
      </c>
      <c r="J184" s="1" t="str">
        <f t="shared" si="10"/>
        <v>Basal till</v>
      </c>
      <c r="K184" s="1" t="str">
        <f t="shared" si="11"/>
        <v>&lt;63 micron</v>
      </c>
      <c r="L184">
        <v>45</v>
      </c>
      <c r="M184">
        <v>2.54</v>
      </c>
      <c r="N184">
        <v>8.3000000000000007</v>
      </c>
      <c r="O184">
        <v>0.1</v>
      </c>
      <c r="P184">
        <v>0.5</v>
      </c>
      <c r="Q184">
        <v>60.6</v>
      </c>
      <c r="R184">
        <v>0.15</v>
      </c>
      <c r="S184">
        <v>0.02</v>
      </c>
      <c r="T184">
        <v>0.06</v>
      </c>
      <c r="U184">
        <v>12.6</v>
      </c>
      <c r="V184">
        <v>88.1</v>
      </c>
      <c r="W184">
        <v>15.9</v>
      </c>
      <c r="X184">
        <v>3.35</v>
      </c>
      <c r="Y184">
        <v>6.6</v>
      </c>
      <c r="Z184">
        <v>47</v>
      </c>
      <c r="AA184">
        <v>7.0000000000000007E-2</v>
      </c>
      <c r="AB184">
        <v>24.8</v>
      </c>
      <c r="AC184">
        <v>1.02</v>
      </c>
      <c r="AD184">
        <v>269</v>
      </c>
      <c r="AE184">
        <v>0.21</v>
      </c>
      <c r="AF184">
        <v>1E-3</v>
      </c>
      <c r="AG184">
        <v>72.099999999999994</v>
      </c>
      <c r="AH184">
        <v>7.3999999999999996E-2</v>
      </c>
      <c r="AI184">
        <v>11.02</v>
      </c>
      <c r="AJ184">
        <v>0.01</v>
      </c>
      <c r="AK184">
        <v>0.45</v>
      </c>
      <c r="AL184">
        <v>2.6</v>
      </c>
      <c r="AM184">
        <v>0.3</v>
      </c>
      <c r="AN184">
        <v>3.6</v>
      </c>
      <c r="AO184">
        <v>0.03</v>
      </c>
      <c r="AP184">
        <v>4.5</v>
      </c>
      <c r="AQ184">
        <v>60</v>
      </c>
      <c r="AR184">
        <v>0.08</v>
      </c>
      <c r="AS184">
        <v>0.4</v>
      </c>
      <c r="AT184">
        <v>38</v>
      </c>
      <c r="AU184">
        <v>0.1</v>
      </c>
      <c r="AV184">
        <v>73.099999999999994</v>
      </c>
      <c r="AW184">
        <v>15</v>
      </c>
    </row>
    <row r="185" spans="1:49" hidden="1" x14ac:dyDescent="0.3">
      <c r="A185" t="s">
        <v>766</v>
      </c>
      <c r="B185" t="s">
        <v>767</v>
      </c>
      <c r="C185" s="1" t="str">
        <f t="shared" si="8"/>
        <v>13:0041</v>
      </c>
      <c r="D185" s="1" t="str">
        <f t="shared" si="9"/>
        <v>13:0013</v>
      </c>
      <c r="E185" t="s">
        <v>768</v>
      </c>
      <c r="F185" t="s">
        <v>769</v>
      </c>
      <c r="H185">
        <v>47.709936399999997</v>
      </c>
      <c r="I185">
        <v>-67.376614500000002</v>
      </c>
      <c r="J185" s="1" t="str">
        <f t="shared" si="10"/>
        <v>Basal till</v>
      </c>
      <c r="K185" s="1" t="str">
        <f t="shared" si="11"/>
        <v>&lt;63 micron</v>
      </c>
      <c r="L185">
        <v>49</v>
      </c>
      <c r="M185">
        <v>2.81</v>
      </c>
      <c r="N185">
        <v>12.7</v>
      </c>
      <c r="O185">
        <v>0.5</v>
      </c>
      <c r="P185">
        <v>2</v>
      </c>
      <c r="Q185">
        <v>68.599999999999994</v>
      </c>
      <c r="R185">
        <v>0.23</v>
      </c>
      <c r="S185">
        <v>0.05</v>
      </c>
      <c r="T185">
        <v>0.06</v>
      </c>
      <c r="U185">
        <v>17.7</v>
      </c>
      <c r="V185">
        <v>109.4</v>
      </c>
      <c r="W185">
        <v>25.15</v>
      </c>
      <c r="X185">
        <v>3.72</v>
      </c>
      <c r="Y185">
        <v>6.8</v>
      </c>
      <c r="Z185">
        <v>40</v>
      </c>
      <c r="AA185">
        <v>0.09</v>
      </c>
      <c r="AB185">
        <v>25.7</v>
      </c>
      <c r="AC185">
        <v>1.53</v>
      </c>
      <c r="AD185">
        <v>442</v>
      </c>
      <c r="AE185">
        <v>0.53</v>
      </c>
      <c r="AF185">
        <v>5.0000000000000001E-3</v>
      </c>
      <c r="AG185">
        <v>112.6</v>
      </c>
      <c r="AH185">
        <v>7.8E-2</v>
      </c>
      <c r="AI185">
        <v>19.309999999999999</v>
      </c>
      <c r="AJ185">
        <v>5.0000000000000001E-3</v>
      </c>
      <c r="AK185">
        <v>0.48</v>
      </c>
      <c r="AL185">
        <v>2.9</v>
      </c>
      <c r="AM185">
        <v>0.3</v>
      </c>
      <c r="AN185">
        <v>6.2</v>
      </c>
      <c r="AO185">
        <v>0.03</v>
      </c>
      <c r="AP185">
        <v>4.3</v>
      </c>
      <c r="AQ185">
        <v>140</v>
      </c>
      <c r="AR185">
        <v>0.06</v>
      </c>
      <c r="AS185">
        <v>0.4</v>
      </c>
      <c r="AT185">
        <v>41</v>
      </c>
      <c r="AU185">
        <v>0.1</v>
      </c>
      <c r="AV185">
        <v>76.2</v>
      </c>
      <c r="AW185">
        <v>15</v>
      </c>
    </row>
    <row r="186" spans="1:49" hidden="1" x14ac:dyDescent="0.3">
      <c r="A186" t="s">
        <v>770</v>
      </c>
      <c r="B186" t="s">
        <v>771</v>
      </c>
      <c r="C186" s="1" t="str">
        <f t="shared" si="8"/>
        <v>13:0041</v>
      </c>
      <c r="D186" s="1" t="str">
        <f t="shared" si="9"/>
        <v>13:0013</v>
      </c>
      <c r="E186" t="s">
        <v>772</v>
      </c>
      <c r="F186" t="s">
        <v>773</v>
      </c>
      <c r="H186">
        <v>47.683655600000002</v>
      </c>
      <c r="I186">
        <v>-67.3774169</v>
      </c>
      <c r="J186" s="1" t="str">
        <f t="shared" si="10"/>
        <v>Basal till</v>
      </c>
      <c r="K186" s="1" t="str">
        <f t="shared" si="11"/>
        <v>&lt;63 micron</v>
      </c>
      <c r="L186">
        <v>33</v>
      </c>
      <c r="M186">
        <v>2.6</v>
      </c>
      <c r="N186">
        <v>6.2</v>
      </c>
      <c r="O186">
        <v>0.5</v>
      </c>
      <c r="P186">
        <v>0.5</v>
      </c>
      <c r="Q186">
        <v>63.6</v>
      </c>
      <c r="R186">
        <v>0.14000000000000001</v>
      </c>
      <c r="S186">
        <v>0.04</v>
      </c>
      <c r="T186">
        <v>7.0000000000000007E-2</v>
      </c>
      <c r="U186">
        <v>16.5</v>
      </c>
      <c r="V186">
        <v>101.1</v>
      </c>
      <c r="W186">
        <v>23.85</v>
      </c>
      <c r="X186">
        <v>3.24</v>
      </c>
      <c r="Y186">
        <v>6.6</v>
      </c>
      <c r="Z186">
        <v>45</v>
      </c>
      <c r="AA186">
        <v>0.09</v>
      </c>
      <c r="AB186">
        <v>26.5</v>
      </c>
      <c r="AC186">
        <v>1.51</v>
      </c>
      <c r="AD186">
        <v>336</v>
      </c>
      <c r="AE186">
        <v>0.56000000000000005</v>
      </c>
      <c r="AF186">
        <v>2E-3</v>
      </c>
      <c r="AG186">
        <v>98.2</v>
      </c>
      <c r="AH186">
        <v>5.3999999999999999E-2</v>
      </c>
      <c r="AI186">
        <v>15.22</v>
      </c>
      <c r="AJ186">
        <v>5.0000000000000001E-3</v>
      </c>
      <c r="AK186">
        <v>0.24</v>
      </c>
      <c r="AL186">
        <v>2.9</v>
      </c>
      <c r="AM186">
        <v>0.3</v>
      </c>
      <c r="AN186">
        <v>6.8</v>
      </c>
      <c r="AO186">
        <v>0.03</v>
      </c>
      <c r="AP186">
        <v>4.0999999999999996</v>
      </c>
      <c r="AQ186">
        <v>140</v>
      </c>
      <c r="AR186">
        <v>0.06</v>
      </c>
      <c r="AS186">
        <v>0.4</v>
      </c>
      <c r="AT186">
        <v>37</v>
      </c>
      <c r="AU186">
        <v>0.1</v>
      </c>
      <c r="AV186">
        <v>57.4</v>
      </c>
      <c r="AW186">
        <v>15</v>
      </c>
    </row>
    <row r="187" spans="1:49" hidden="1" x14ac:dyDescent="0.3">
      <c r="A187" t="s">
        <v>774</v>
      </c>
      <c r="B187" t="s">
        <v>775</v>
      </c>
      <c r="C187" s="1" t="str">
        <f t="shared" si="8"/>
        <v>13:0041</v>
      </c>
      <c r="D187" s="1" t="str">
        <f t="shared" si="9"/>
        <v>13:0013</v>
      </c>
      <c r="E187" t="s">
        <v>776</v>
      </c>
      <c r="F187" t="s">
        <v>777</v>
      </c>
      <c r="H187">
        <v>47.675434299999999</v>
      </c>
      <c r="I187">
        <v>-67.405862900000002</v>
      </c>
      <c r="J187" s="1" t="str">
        <f t="shared" si="10"/>
        <v>Basal till</v>
      </c>
      <c r="K187" s="1" t="str">
        <f t="shared" si="11"/>
        <v>&lt;63 micron</v>
      </c>
      <c r="L187">
        <v>47</v>
      </c>
      <c r="M187">
        <v>2.59</v>
      </c>
      <c r="N187">
        <v>6.7</v>
      </c>
      <c r="O187">
        <v>0.7</v>
      </c>
      <c r="P187">
        <v>1</v>
      </c>
      <c r="Q187">
        <v>61.5</v>
      </c>
      <c r="R187">
        <v>0.16</v>
      </c>
      <c r="S187">
        <v>7.0000000000000007E-2</v>
      </c>
      <c r="T187">
        <v>0.08</v>
      </c>
      <c r="U187">
        <v>20.7</v>
      </c>
      <c r="V187">
        <v>103.9</v>
      </c>
      <c r="W187">
        <v>22.03</v>
      </c>
      <c r="X187">
        <v>3.48</v>
      </c>
      <c r="Y187">
        <v>5.7</v>
      </c>
      <c r="Z187">
        <v>56</v>
      </c>
      <c r="AA187">
        <v>0.08</v>
      </c>
      <c r="AB187">
        <v>22.4</v>
      </c>
      <c r="AC187">
        <v>1.38</v>
      </c>
      <c r="AD187">
        <v>434</v>
      </c>
      <c r="AE187">
        <v>0.62</v>
      </c>
      <c r="AF187">
        <v>1E-3</v>
      </c>
      <c r="AG187">
        <v>110.8</v>
      </c>
      <c r="AH187">
        <v>4.9000000000000002E-2</v>
      </c>
      <c r="AI187">
        <v>16</v>
      </c>
      <c r="AJ187">
        <v>0.01</v>
      </c>
      <c r="AK187">
        <v>0.32</v>
      </c>
      <c r="AL187">
        <v>3.1</v>
      </c>
      <c r="AM187">
        <v>0.4</v>
      </c>
      <c r="AN187">
        <v>11.3</v>
      </c>
      <c r="AO187">
        <v>0.02</v>
      </c>
      <c r="AP187">
        <v>4.9000000000000004</v>
      </c>
      <c r="AQ187">
        <v>70</v>
      </c>
      <c r="AR187">
        <v>0.06</v>
      </c>
      <c r="AS187">
        <v>0.4</v>
      </c>
      <c r="AT187">
        <v>33</v>
      </c>
      <c r="AU187">
        <v>0.1</v>
      </c>
      <c r="AV187">
        <v>49.7</v>
      </c>
      <c r="AW187">
        <v>15</v>
      </c>
    </row>
    <row r="188" spans="1:49" hidden="1" x14ac:dyDescent="0.3">
      <c r="A188" t="s">
        <v>778</v>
      </c>
      <c r="B188" t="s">
        <v>779</v>
      </c>
      <c r="C188" s="1" t="str">
        <f t="shared" si="8"/>
        <v>13:0041</v>
      </c>
      <c r="D188" s="1" t="str">
        <f t="shared" si="9"/>
        <v>13:0013</v>
      </c>
      <c r="E188" t="s">
        <v>780</v>
      </c>
      <c r="F188" t="s">
        <v>781</v>
      </c>
      <c r="H188">
        <v>47.668300700000003</v>
      </c>
      <c r="I188">
        <v>-67.376480999999998</v>
      </c>
      <c r="J188" s="1" t="str">
        <f t="shared" si="10"/>
        <v>Basal till</v>
      </c>
      <c r="K188" s="1" t="str">
        <f t="shared" si="11"/>
        <v>&lt;63 micron</v>
      </c>
      <c r="L188">
        <v>45</v>
      </c>
      <c r="M188">
        <v>2.4500000000000002</v>
      </c>
      <c r="N188">
        <v>4.3</v>
      </c>
      <c r="O188">
        <v>0.1</v>
      </c>
      <c r="P188">
        <v>0.5</v>
      </c>
      <c r="Q188">
        <v>63</v>
      </c>
      <c r="R188">
        <v>0.09</v>
      </c>
      <c r="S188">
        <v>0.06</v>
      </c>
      <c r="T188">
        <v>0.03</v>
      </c>
      <c r="U188">
        <v>13.9</v>
      </c>
      <c r="V188">
        <v>99.3</v>
      </c>
      <c r="W188">
        <v>16.62</v>
      </c>
      <c r="X188">
        <v>2.94</v>
      </c>
      <c r="Y188">
        <v>6.2</v>
      </c>
      <c r="Z188">
        <v>39</v>
      </c>
      <c r="AA188">
        <v>0.06</v>
      </c>
      <c r="AB188">
        <v>21.9</v>
      </c>
      <c r="AC188">
        <v>1.21</v>
      </c>
      <c r="AD188">
        <v>157</v>
      </c>
      <c r="AE188">
        <v>0.28999999999999998</v>
      </c>
      <c r="AF188">
        <v>1E-3</v>
      </c>
      <c r="AG188">
        <v>81.3</v>
      </c>
      <c r="AH188">
        <v>3.5000000000000003E-2</v>
      </c>
      <c r="AI188">
        <v>7.7</v>
      </c>
      <c r="AJ188">
        <v>5.0000000000000001E-3</v>
      </c>
      <c r="AK188">
        <v>0.15</v>
      </c>
      <c r="AL188">
        <v>2.5</v>
      </c>
      <c r="AM188">
        <v>0.2</v>
      </c>
      <c r="AN188">
        <v>9.1999999999999993</v>
      </c>
      <c r="AO188">
        <v>0.02</v>
      </c>
      <c r="AP188">
        <v>4.0999999999999996</v>
      </c>
      <c r="AQ188">
        <v>40</v>
      </c>
      <c r="AR188">
        <v>0.08</v>
      </c>
      <c r="AS188">
        <v>0.3</v>
      </c>
      <c r="AT188">
        <v>35</v>
      </c>
      <c r="AU188">
        <v>0.1</v>
      </c>
      <c r="AV188">
        <v>45.3</v>
      </c>
      <c r="AW188">
        <v>15</v>
      </c>
    </row>
    <row r="189" spans="1:49" hidden="1" x14ac:dyDescent="0.3">
      <c r="A189" t="s">
        <v>782</v>
      </c>
      <c r="B189" t="s">
        <v>783</v>
      </c>
      <c r="C189" s="1" t="str">
        <f t="shared" si="8"/>
        <v>13:0041</v>
      </c>
      <c r="D189" s="1" t="str">
        <f t="shared" si="9"/>
        <v>13:0013</v>
      </c>
      <c r="E189" t="s">
        <v>784</v>
      </c>
      <c r="F189" t="s">
        <v>785</v>
      </c>
      <c r="H189">
        <v>47.6700345</v>
      </c>
      <c r="I189">
        <v>-67.350423800000002</v>
      </c>
      <c r="J189" s="1" t="str">
        <f t="shared" si="10"/>
        <v>Basal till</v>
      </c>
      <c r="K189" s="1" t="str">
        <f t="shared" si="11"/>
        <v>&lt;63 micron</v>
      </c>
      <c r="L189">
        <v>20</v>
      </c>
      <c r="M189">
        <v>2.8</v>
      </c>
      <c r="N189">
        <v>7.1</v>
      </c>
      <c r="O189">
        <v>0.8</v>
      </c>
      <c r="P189">
        <v>1</v>
      </c>
      <c r="Q189">
        <v>71.599999999999994</v>
      </c>
      <c r="R189">
        <v>0.16</v>
      </c>
      <c r="S189">
        <v>0.05</v>
      </c>
      <c r="T189">
        <v>0.06</v>
      </c>
      <c r="U189">
        <v>16</v>
      </c>
      <c r="V189">
        <v>98.3</v>
      </c>
      <c r="W189">
        <v>24.51</v>
      </c>
      <c r="X189">
        <v>3.41</v>
      </c>
      <c r="Y189">
        <v>6.3</v>
      </c>
      <c r="Z189">
        <v>43</v>
      </c>
      <c r="AA189">
        <v>7.0000000000000007E-2</v>
      </c>
      <c r="AB189">
        <v>29.6</v>
      </c>
      <c r="AC189">
        <v>1.52</v>
      </c>
      <c r="AD189">
        <v>371</v>
      </c>
      <c r="AE189">
        <v>0.23</v>
      </c>
      <c r="AF189">
        <v>1E-3</v>
      </c>
      <c r="AG189">
        <v>106.3</v>
      </c>
      <c r="AH189">
        <v>5.6000000000000001E-2</v>
      </c>
      <c r="AI189">
        <v>15.92</v>
      </c>
      <c r="AJ189">
        <v>5.0000000000000001E-3</v>
      </c>
      <c r="AK189">
        <v>0.35</v>
      </c>
      <c r="AL189">
        <v>2.8</v>
      </c>
      <c r="AM189">
        <v>0.3</v>
      </c>
      <c r="AN189">
        <v>6.9</v>
      </c>
      <c r="AO189">
        <v>0.03</v>
      </c>
      <c r="AP189">
        <v>4.5999999999999996</v>
      </c>
      <c r="AQ189">
        <v>120</v>
      </c>
      <c r="AR189">
        <v>0.06</v>
      </c>
      <c r="AS189">
        <v>0.5</v>
      </c>
      <c r="AT189">
        <v>36</v>
      </c>
      <c r="AU189">
        <v>0.1</v>
      </c>
      <c r="AV189">
        <v>60.4</v>
      </c>
      <c r="AW189">
        <v>15</v>
      </c>
    </row>
    <row r="190" spans="1:49" hidden="1" x14ac:dyDescent="0.3">
      <c r="A190" t="s">
        <v>786</v>
      </c>
      <c r="B190" t="s">
        <v>787</v>
      </c>
      <c r="C190" s="1" t="str">
        <f t="shared" si="8"/>
        <v>13:0041</v>
      </c>
      <c r="D190" s="1" t="str">
        <f t="shared" si="9"/>
        <v>13:0013</v>
      </c>
      <c r="E190" t="s">
        <v>788</v>
      </c>
      <c r="F190" t="s">
        <v>789</v>
      </c>
      <c r="H190">
        <v>47.669502799999997</v>
      </c>
      <c r="I190">
        <v>-67.331697500000004</v>
      </c>
      <c r="J190" s="1" t="str">
        <f t="shared" si="10"/>
        <v>Basal till</v>
      </c>
      <c r="K190" s="1" t="str">
        <f t="shared" si="11"/>
        <v>&lt;63 micron</v>
      </c>
      <c r="L190">
        <v>19</v>
      </c>
      <c r="M190">
        <v>2.78</v>
      </c>
      <c r="N190">
        <v>4</v>
      </c>
      <c r="O190">
        <v>0.7</v>
      </c>
      <c r="P190">
        <v>0.5</v>
      </c>
      <c r="Q190">
        <v>38.799999999999997</v>
      </c>
      <c r="R190">
        <v>0.13</v>
      </c>
      <c r="S190">
        <v>0.04</v>
      </c>
      <c r="T190">
        <v>0.05</v>
      </c>
      <c r="U190">
        <v>16.899999999999999</v>
      </c>
      <c r="V190">
        <v>123.4</v>
      </c>
      <c r="W190">
        <v>23.76</v>
      </c>
      <c r="X190">
        <v>3.47</v>
      </c>
      <c r="Y190">
        <v>7.1</v>
      </c>
      <c r="Z190">
        <v>36</v>
      </c>
      <c r="AA190">
        <v>0.06</v>
      </c>
      <c r="AB190">
        <v>33.1</v>
      </c>
      <c r="AC190">
        <v>2</v>
      </c>
      <c r="AD190">
        <v>428</v>
      </c>
      <c r="AE190">
        <v>0.13</v>
      </c>
      <c r="AF190">
        <v>1E-3</v>
      </c>
      <c r="AG190">
        <v>116.6</v>
      </c>
      <c r="AH190">
        <v>4.3999999999999997E-2</v>
      </c>
      <c r="AI190">
        <v>11.08</v>
      </c>
      <c r="AJ190">
        <v>5.0000000000000001E-3</v>
      </c>
      <c r="AK190">
        <v>0.28000000000000003</v>
      </c>
      <c r="AL190">
        <v>2.6</v>
      </c>
      <c r="AM190">
        <v>0.2</v>
      </c>
      <c r="AN190">
        <v>5.5</v>
      </c>
      <c r="AO190">
        <v>0.02</v>
      </c>
      <c r="AP190">
        <v>6.2</v>
      </c>
      <c r="AQ190">
        <v>150</v>
      </c>
      <c r="AR190">
        <v>0.04</v>
      </c>
      <c r="AS190">
        <v>0.4</v>
      </c>
      <c r="AT190">
        <v>35</v>
      </c>
      <c r="AU190">
        <v>0.1</v>
      </c>
      <c r="AV190">
        <v>64.599999999999994</v>
      </c>
      <c r="AW190">
        <v>15</v>
      </c>
    </row>
    <row r="191" spans="1:49" hidden="1" x14ac:dyDescent="0.3">
      <c r="A191" t="s">
        <v>790</v>
      </c>
      <c r="B191" t="s">
        <v>791</v>
      </c>
      <c r="C191" s="1" t="str">
        <f t="shared" si="8"/>
        <v>13:0041</v>
      </c>
      <c r="D191" s="1" t="str">
        <f t="shared" si="9"/>
        <v>13:0013</v>
      </c>
      <c r="E191" t="s">
        <v>788</v>
      </c>
      <c r="F191" t="s">
        <v>792</v>
      </c>
      <c r="H191">
        <v>47.669502799999997</v>
      </c>
      <c r="I191">
        <v>-67.331697500000004</v>
      </c>
      <c r="J191" s="1" t="str">
        <f t="shared" si="10"/>
        <v>Basal till</v>
      </c>
      <c r="K191" s="1" t="str">
        <f t="shared" si="11"/>
        <v>&lt;63 micron</v>
      </c>
      <c r="L191">
        <v>17</v>
      </c>
      <c r="M191">
        <v>2.5499999999999998</v>
      </c>
      <c r="N191">
        <v>3.8</v>
      </c>
      <c r="O191">
        <v>0.6</v>
      </c>
      <c r="P191">
        <v>0.5</v>
      </c>
      <c r="Q191">
        <v>35.299999999999997</v>
      </c>
      <c r="R191">
        <v>0.13</v>
      </c>
      <c r="S191">
        <v>0.04</v>
      </c>
      <c r="T191">
        <v>0.04</v>
      </c>
      <c r="U191">
        <v>15.1</v>
      </c>
      <c r="V191">
        <v>107.3</v>
      </c>
      <c r="W191">
        <v>21.46</v>
      </c>
      <c r="X191">
        <v>3.21</v>
      </c>
      <c r="Y191">
        <v>6.6</v>
      </c>
      <c r="Z191">
        <v>38</v>
      </c>
      <c r="AA191">
        <v>0.05</v>
      </c>
      <c r="AB191">
        <v>29.4</v>
      </c>
      <c r="AC191">
        <v>1.85</v>
      </c>
      <c r="AD191">
        <v>394</v>
      </c>
      <c r="AE191">
        <v>0.12</v>
      </c>
      <c r="AF191">
        <v>4.0000000000000001E-3</v>
      </c>
      <c r="AG191">
        <v>102.2</v>
      </c>
      <c r="AH191">
        <v>0.04</v>
      </c>
      <c r="AI191">
        <v>9.44</v>
      </c>
      <c r="AJ191">
        <v>0.03</v>
      </c>
      <c r="AK191">
        <v>0.22</v>
      </c>
      <c r="AL191">
        <v>2.2000000000000002</v>
      </c>
      <c r="AM191">
        <v>0.2</v>
      </c>
      <c r="AN191">
        <v>5.0999999999999996</v>
      </c>
      <c r="AO191">
        <v>0.02</v>
      </c>
      <c r="AP191">
        <v>5.3</v>
      </c>
      <c r="AQ191">
        <v>130</v>
      </c>
      <c r="AR191">
        <v>0.04</v>
      </c>
      <c r="AS191">
        <v>0.3</v>
      </c>
      <c r="AT191">
        <v>33</v>
      </c>
      <c r="AU191">
        <v>0.1</v>
      </c>
      <c r="AV191">
        <v>60.4</v>
      </c>
      <c r="AW191">
        <v>15</v>
      </c>
    </row>
    <row r="192" spans="1:49" hidden="1" x14ac:dyDescent="0.3">
      <c r="A192" t="s">
        <v>793</v>
      </c>
      <c r="B192" t="s">
        <v>794</v>
      </c>
      <c r="C192" s="1" t="str">
        <f t="shared" si="8"/>
        <v>13:0041</v>
      </c>
      <c r="D192" s="1" t="str">
        <f t="shared" si="9"/>
        <v>13:0013</v>
      </c>
      <c r="E192" t="s">
        <v>795</v>
      </c>
      <c r="F192" t="s">
        <v>796</v>
      </c>
      <c r="H192">
        <v>47.723525500000001</v>
      </c>
      <c r="I192">
        <v>-67.458309299999996</v>
      </c>
      <c r="J192" s="1" t="str">
        <f t="shared" si="10"/>
        <v>Basal till</v>
      </c>
      <c r="K192" s="1" t="str">
        <f t="shared" si="11"/>
        <v>&lt;63 micron</v>
      </c>
      <c r="L192">
        <v>25</v>
      </c>
      <c r="M192">
        <v>2.6</v>
      </c>
      <c r="N192">
        <v>8.8000000000000007</v>
      </c>
      <c r="O192">
        <v>0.8</v>
      </c>
      <c r="P192">
        <v>2</v>
      </c>
      <c r="Q192">
        <v>73.7</v>
      </c>
      <c r="R192">
        <v>0.23</v>
      </c>
      <c r="S192">
        <v>0.03</v>
      </c>
      <c r="T192">
        <v>0.03</v>
      </c>
      <c r="U192">
        <v>18.8</v>
      </c>
      <c r="V192">
        <v>59</v>
      </c>
      <c r="W192">
        <v>28.4</v>
      </c>
      <c r="X192">
        <v>4.0999999999999996</v>
      </c>
      <c r="Y192">
        <v>7.1</v>
      </c>
      <c r="Z192">
        <v>145</v>
      </c>
      <c r="AA192">
        <v>0.12</v>
      </c>
      <c r="AB192">
        <v>21.6</v>
      </c>
      <c r="AC192">
        <v>1.28</v>
      </c>
      <c r="AD192">
        <v>520</v>
      </c>
      <c r="AE192">
        <v>0.43</v>
      </c>
      <c r="AF192">
        <v>1E-3</v>
      </c>
      <c r="AG192">
        <v>83.8</v>
      </c>
      <c r="AH192">
        <v>2.8000000000000001E-2</v>
      </c>
      <c r="AI192">
        <v>19.600000000000001</v>
      </c>
      <c r="AJ192">
        <v>5.0000000000000001E-3</v>
      </c>
      <c r="AK192">
        <v>0.28000000000000003</v>
      </c>
      <c r="AL192">
        <v>3.3</v>
      </c>
      <c r="AM192">
        <v>0.3</v>
      </c>
      <c r="AN192">
        <v>7.5</v>
      </c>
      <c r="AO192">
        <v>0.02</v>
      </c>
      <c r="AP192">
        <v>5.0999999999999996</v>
      </c>
      <c r="AQ192">
        <v>40</v>
      </c>
      <c r="AR192">
        <v>7.0000000000000007E-2</v>
      </c>
      <c r="AS192">
        <v>0.4</v>
      </c>
      <c r="AT192">
        <v>38</v>
      </c>
      <c r="AU192">
        <v>0.1</v>
      </c>
      <c r="AV192">
        <v>84.4</v>
      </c>
      <c r="AW192">
        <v>15</v>
      </c>
    </row>
    <row r="193" spans="1:49" hidden="1" x14ac:dyDescent="0.3">
      <c r="A193" t="s">
        <v>797</v>
      </c>
      <c r="B193" t="s">
        <v>798</v>
      </c>
      <c r="C193" s="1" t="str">
        <f t="shared" si="8"/>
        <v>13:0041</v>
      </c>
      <c r="D193" s="1" t="str">
        <f t="shared" si="9"/>
        <v>13:0013</v>
      </c>
      <c r="E193" t="s">
        <v>795</v>
      </c>
      <c r="F193" t="s">
        <v>799</v>
      </c>
      <c r="H193">
        <v>47.723525500000001</v>
      </c>
      <c r="I193">
        <v>-67.458309299999996</v>
      </c>
      <c r="J193" s="1" t="str">
        <f t="shared" si="10"/>
        <v>Basal till</v>
      </c>
      <c r="K193" s="1" t="str">
        <f t="shared" si="11"/>
        <v>&lt;63 micron</v>
      </c>
      <c r="L193">
        <v>20</v>
      </c>
      <c r="M193">
        <v>2.5299999999999998</v>
      </c>
      <c r="N193">
        <v>8.5</v>
      </c>
      <c r="O193">
        <v>1.1000000000000001</v>
      </c>
      <c r="P193">
        <v>4</v>
      </c>
      <c r="Q193">
        <v>71.7</v>
      </c>
      <c r="R193">
        <v>0.22</v>
      </c>
      <c r="S193">
        <v>0.03</v>
      </c>
      <c r="T193">
        <v>0.03</v>
      </c>
      <c r="U193">
        <v>19.3</v>
      </c>
      <c r="V193">
        <v>58.7</v>
      </c>
      <c r="W193">
        <v>27.86</v>
      </c>
      <c r="X193">
        <v>4.0199999999999996</v>
      </c>
      <c r="Y193">
        <v>6.7</v>
      </c>
      <c r="Z193">
        <v>129</v>
      </c>
      <c r="AA193">
        <v>0.11</v>
      </c>
      <c r="AB193">
        <v>21.3</v>
      </c>
      <c r="AC193">
        <v>1.27</v>
      </c>
      <c r="AD193">
        <v>518</v>
      </c>
      <c r="AE193">
        <v>0.31</v>
      </c>
      <c r="AF193">
        <v>2E-3</v>
      </c>
      <c r="AG193">
        <v>81.900000000000006</v>
      </c>
      <c r="AH193">
        <v>2.5999999999999999E-2</v>
      </c>
      <c r="AI193">
        <v>18.440000000000001</v>
      </c>
      <c r="AJ193">
        <v>0.02</v>
      </c>
      <c r="AK193">
        <v>0.28000000000000003</v>
      </c>
      <c r="AL193">
        <v>3.1</v>
      </c>
      <c r="AM193">
        <v>0.3</v>
      </c>
      <c r="AN193">
        <v>7.3</v>
      </c>
      <c r="AO193">
        <v>0.03</v>
      </c>
      <c r="AP193">
        <v>5</v>
      </c>
      <c r="AQ193">
        <v>30</v>
      </c>
      <c r="AR193">
        <v>7.0000000000000007E-2</v>
      </c>
      <c r="AS193">
        <v>0.4</v>
      </c>
      <c r="AT193">
        <v>37</v>
      </c>
      <c r="AU193">
        <v>0.1</v>
      </c>
      <c r="AV193">
        <v>80.099999999999994</v>
      </c>
      <c r="AW193">
        <v>15</v>
      </c>
    </row>
    <row r="194" spans="1:49" hidden="1" x14ac:dyDescent="0.3">
      <c r="A194" t="s">
        <v>800</v>
      </c>
      <c r="B194" t="s">
        <v>801</v>
      </c>
      <c r="C194" s="1" t="str">
        <f t="shared" ref="C194:C257" si="12">HYPERLINK("http://geochem.nrcan.gc.ca/cdogs/content/bdl/bdl130041_e.htm", "13:0041")</f>
        <v>13:0041</v>
      </c>
      <c r="D194" s="1" t="str">
        <f t="shared" ref="D194:D257" si="13">HYPERLINK("http://geochem.nrcan.gc.ca/cdogs/content/svy/svy130013_e.htm", "13:0013")</f>
        <v>13:0013</v>
      </c>
      <c r="E194" t="s">
        <v>802</v>
      </c>
      <c r="F194" t="s">
        <v>803</v>
      </c>
      <c r="H194">
        <v>47.731253899999999</v>
      </c>
      <c r="I194">
        <v>-67.448905300000007</v>
      </c>
      <c r="J194" s="1" t="str">
        <f t="shared" ref="J194:J257" si="14">HYPERLINK("http://geochem.nrcan.gc.ca/cdogs/content/kwd/kwd020045_e.htm", "Basal till")</f>
        <v>Basal till</v>
      </c>
      <c r="K194" s="1" t="str">
        <f t="shared" ref="K194:K257" si="15">HYPERLINK("http://geochem.nrcan.gc.ca/cdogs/content/kwd/kwd080004_e.htm", "&lt;63 micron")</f>
        <v>&lt;63 micron</v>
      </c>
      <c r="L194">
        <v>26</v>
      </c>
      <c r="M194">
        <v>2.6</v>
      </c>
      <c r="N194">
        <v>7.2</v>
      </c>
      <c r="O194">
        <v>0.7</v>
      </c>
      <c r="P194">
        <v>4</v>
      </c>
      <c r="Q194">
        <v>115</v>
      </c>
      <c r="R194">
        <v>0.23</v>
      </c>
      <c r="S194">
        <v>0.27</v>
      </c>
      <c r="T194">
        <v>0.06</v>
      </c>
      <c r="U194">
        <v>24.5</v>
      </c>
      <c r="V194">
        <v>76.400000000000006</v>
      </c>
      <c r="W194">
        <v>29.75</v>
      </c>
      <c r="X194">
        <v>3.88</v>
      </c>
      <c r="Y194">
        <v>6.9</v>
      </c>
      <c r="Z194">
        <v>215</v>
      </c>
      <c r="AA194">
        <v>0.11</v>
      </c>
      <c r="AB194">
        <v>40</v>
      </c>
      <c r="AC194">
        <v>1.55</v>
      </c>
      <c r="AD194">
        <v>766</v>
      </c>
      <c r="AE194">
        <v>0.39</v>
      </c>
      <c r="AF194">
        <v>2E-3</v>
      </c>
      <c r="AG194">
        <v>97</v>
      </c>
      <c r="AH194">
        <v>0.04</v>
      </c>
      <c r="AI194">
        <v>22.24</v>
      </c>
      <c r="AJ194">
        <v>0.02</v>
      </c>
      <c r="AK194">
        <v>0.2</v>
      </c>
      <c r="AL194">
        <v>3.8</v>
      </c>
      <c r="AM194">
        <v>0.3</v>
      </c>
      <c r="AN194">
        <v>31.4</v>
      </c>
      <c r="AO194">
        <v>0.03</v>
      </c>
      <c r="AP194">
        <v>5.7</v>
      </c>
      <c r="AQ194">
        <v>30</v>
      </c>
      <c r="AR194">
        <v>7.0000000000000007E-2</v>
      </c>
      <c r="AS194">
        <v>0.5</v>
      </c>
      <c r="AT194">
        <v>42</v>
      </c>
      <c r="AU194">
        <v>0.1</v>
      </c>
      <c r="AV194">
        <v>71.5</v>
      </c>
      <c r="AW194">
        <v>15</v>
      </c>
    </row>
    <row r="195" spans="1:49" hidden="1" x14ac:dyDescent="0.3">
      <c r="A195" t="s">
        <v>804</v>
      </c>
      <c r="B195" t="s">
        <v>805</v>
      </c>
      <c r="C195" s="1" t="str">
        <f t="shared" si="12"/>
        <v>13:0041</v>
      </c>
      <c r="D195" s="1" t="str">
        <f t="shared" si="13"/>
        <v>13:0013</v>
      </c>
      <c r="E195" t="s">
        <v>806</v>
      </c>
      <c r="F195" t="s">
        <v>807</v>
      </c>
      <c r="H195">
        <v>47.693278100000001</v>
      </c>
      <c r="I195">
        <v>-67.460600600000006</v>
      </c>
      <c r="J195" s="1" t="str">
        <f t="shared" si="14"/>
        <v>Basal till</v>
      </c>
      <c r="K195" s="1" t="str">
        <f t="shared" si="15"/>
        <v>&lt;63 micron</v>
      </c>
      <c r="L195">
        <v>22</v>
      </c>
      <c r="M195">
        <v>2.37</v>
      </c>
      <c r="N195">
        <v>7</v>
      </c>
      <c r="O195">
        <v>0.2</v>
      </c>
      <c r="P195">
        <v>3</v>
      </c>
      <c r="Q195">
        <v>56.4</v>
      </c>
      <c r="R195">
        <v>0.18</v>
      </c>
      <c r="S195">
        <v>7.0000000000000007E-2</v>
      </c>
      <c r="T195">
        <v>0.03</v>
      </c>
      <c r="U195">
        <v>17.100000000000001</v>
      </c>
      <c r="V195">
        <v>64.5</v>
      </c>
      <c r="W195">
        <v>22.77</v>
      </c>
      <c r="X195">
        <v>3.66</v>
      </c>
      <c r="Y195">
        <v>6.6</v>
      </c>
      <c r="Z195">
        <v>155</v>
      </c>
      <c r="AA195">
        <v>0.11</v>
      </c>
      <c r="AB195">
        <v>25</v>
      </c>
      <c r="AC195">
        <v>1.26</v>
      </c>
      <c r="AD195">
        <v>462</v>
      </c>
      <c r="AE195">
        <v>0.24</v>
      </c>
      <c r="AF195">
        <v>2E-3</v>
      </c>
      <c r="AG195">
        <v>81.8</v>
      </c>
      <c r="AH195">
        <v>3.4000000000000002E-2</v>
      </c>
      <c r="AI195">
        <v>14.99</v>
      </c>
      <c r="AJ195">
        <v>5.0000000000000001E-3</v>
      </c>
      <c r="AK195">
        <v>0.26</v>
      </c>
      <c r="AL195">
        <v>3</v>
      </c>
      <c r="AM195">
        <v>0.2</v>
      </c>
      <c r="AN195">
        <v>9.1</v>
      </c>
      <c r="AO195">
        <v>0.03</v>
      </c>
      <c r="AP195">
        <v>4.8</v>
      </c>
      <c r="AQ195">
        <v>40</v>
      </c>
      <c r="AR195">
        <v>0.06</v>
      </c>
      <c r="AS195">
        <v>0.4</v>
      </c>
      <c r="AT195">
        <v>37</v>
      </c>
      <c r="AU195">
        <v>0.1</v>
      </c>
      <c r="AV195">
        <v>63.8</v>
      </c>
      <c r="AW195">
        <v>15</v>
      </c>
    </row>
    <row r="196" spans="1:49" hidden="1" x14ac:dyDescent="0.3">
      <c r="A196" t="s">
        <v>808</v>
      </c>
      <c r="B196" t="s">
        <v>809</v>
      </c>
      <c r="C196" s="1" t="str">
        <f t="shared" si="12"/>
        <v>13:0041</v>
      </c>
      <c r="D196" s="1" t="str">
        <f t="shared" si="13"/>
        <v>13:0013</v>
      </c>
      <c r="E196" t="s">
        <v>810</v>
      </c>
      <c r="F196" t="s">
        <v>811</v>
      </c>
      <c r="H196">
        <v>47.7137022</v>
      </c>
      <c r="I196">
        <v>-67.453146099999998</v>
      </c>
      <c r="J196" s="1" t="str">
        <f t="shared" si="14"/>
        <v>Basal till</v>
      </c>
      <c r="K196" s="1" t="str">
        <f t="shared" si="15"/>
        <v>&lt;63 micron</v>
      </c>
      <c r="L196">
        <v>17</v>
      </c>
      <c r="M196">
        <v>2.31</v>
      </c>
      <c r="N196">
        <v>6.2</v>
      </c>
      <c r="O196">
        <v>0.7</v>
      </c>
      <c r="P196">
        <v>3</v>
      </c>
      <c r="Q196">
        <v>47.3</v>
      </c>
      <c r="R196">
        <v>0.17</v>
      </c>
      <c r="S196">
        <v>0.03</v>
      </c>
      <c r="T196">
        <v>0.04</v>
      </c>
      <c r="U196">
        <v>15.3</v>
      </c>
      <c r="V196">
        <v>67.099999999999994</v>
      </c>
      <c r="W196">
        <v>21.01</v>
      </c>
      <c r="X196">
        <v>3.43</v>
      </c>
      <c r="Y196">
        <v>6.8</v>
      </c>
      <c r="Z196">
        <v>56</v>
      </c>
      <c r="AA196">
        <v>0.1</v>
      </c>
      <c r="AB196">
        <v>29.6</v>
      </c>
      <c r="AC196">
        <v>1.36</v>
      </c>
      <c r="AD196">
        <v>438</v>
      </c>
      <c r="AE196">
        <v>0.21</v>
      </c>
      <c r="AF196">
        <v>4.0000000000000001E-3</v>
      </c>
      <c r="AG196">
        <v>80</v>
      </c>
      <c r="AH196">
        <v>2.8000000000000001E-2</v>
      </c>
      <c r="AI196">
        <v>12.67</v>
      </c>
      <c r="AJ196">
        <v>0.01</v>
      </c>
      <c r="AK196">
        <v>0.23</v>
      </c>
      <c r="AL196">
        <v>2.6</v>
      </c>
      <c r="AM196">
        <v>0.2</v>
      </c>
      <c r="AN196">
        <v>6.4</v>
      </c>
      <c r="AO196">
        <v>0.03</v>
      </c>
      <c r="AP196">
        <v>4.3</v>
      </c>
      <c r="AQ196">
        <v>80</v>
      </c>
      <c r="AR196">
        <v>0.05</v>
      </c>
      <c r="AS196">
        <v>0.3</v>
      </c>
      <c r="AT196">
        <v>39</v>
      </c>
      <c r="AU196">
        <v>0.1</v>
      </c>
      <c r="AV196">
        <v>69</v>
      </c>
      <c r="AW196">
        <v>15</v>
      </c>
    </row>
    <row r="197" spans="1:49" hidden="1" x14ac:dyDescent="0.3">
      <c r="A197" t="s">
        <v>812</v>
      </c>
      <c r="B197" t="s">
        <v>813</v>
      </c>
      <c r="C197" s="1" t="str">
        <f t="shared" si="12"/>
        <v>13:0041</v>
      </c>
      <c r="D197" s="1" t="str">
        <f t="shared" si="13"/>
        <v>13:0013</v>
      </c>
      <c r="E197" t="s">
        <v>814</v>
      </c>
      <c r="F197" t="s">
        <v>815</v>
      </c>
      <c r="H197">
        <v>47.710516800000001</v>
      </c>
      <c r="I197">
        <v>-67.4712648</v>
      </c>
      <c r="J197" s="1" t="str">
        <f t="shared" si="14"/>
        <v>Basal till</v>
      </c>
      <c r="K197" s="1" t="str">
        <f t="shared" si="15"/>
        <v>&lt;63 micron</v>
      </c>
      <c r="L197">
        <v>22</v>
      </c>
      <c r="M197">
        <v>3.1</v>
      </c>
      <c r="N197">
        <v>9.6999999999999993</v>
      </c>
      <c r="O197">
        <v>0.8</v>
      </c>
      <c r="P197">
        <v>2</v>
      </c>
      <c r="Q197">
        <v>86.6</v>
      </c>
      <c r="R197">
        <v>0.22</v>
      </c>
      <c r="S197">
        <v>0.03</v>
      </c>
      <c r="T197">
        <v>0.05</v>
      </c>
      <c r="U197">
        <v>19</v>
      </c>
      <c r="V197">
        <v>78.7</v>
      </c>
      <c r="W197">
        <v>27.2</v>
      </c>
      <c r="X197">
        <v>4.3</v>
      </c>
      <c r="Y197">
        <v>8.1999999999999993</v>
      </c>
      <c r="Z197">
        <v>100</v>
      </c>
      <c r="AA197">
        <v>0.13</v>
      </c>
      <c r="AB197">
        <v>24</v>
      </c>
      <c r="AC197">
        <v>1.51</v>
      </c>
      <c r="AD197">
        <v>557</v>
      </c>
      <c r="AE197">
        <v>0.44</v>
      </c>
      <c r="AF197">
        <v>2E-3</v>
      </c>
      <c r="AG197">
        <v>93.4</v>
      </c>
      <c r="AH197">
        <v>2.8000000000000001E-2</v>
      </c>
      <c r="AI197">
        <v>18.670000000000002</v>
      </c>
      <c r="AJ197">
        <v>0.01</v>
      </c>
      <c r="AK197">
        <v>0.36</v>
      </c>
      <c r="AL197">
        <v>3.4</v>
      </c>
      <c r="AM197">
        <v>0.3</v>
      </c>
      <c r="AN197">
        <v>6.1</v>
      </c>
      <c r="AO197">
        <v>0.04</v>
      </c>
      <c r="AP197">
        <v>5.6</v>
      </c>
      <c r="AQ197">
        <v>40</v>
      </c>
      <c r="AR197">
        <v>0.09</v>
      </c>
      <c r="AS197">
        <v>0.4</v>
      </c>
      <c r="AT197">
        <v>45</v>
      </c>
      <c r="AU197">
        <v>0.1</v>
      </c>
      <c r="AV197">
        <v>79.8</v>
      </c>
      <c r="AW197">
        <v>15</v>
      </c>
    </row>
    <row r="198" spans="1:49" hidden="1" x14ac:dyDescent="0.3">
      <c r="A198" t="s">
        <v>816</v>
      </c>
      <c r="B198" t="s">
        <v>817</v>
      </c>
      <c r="C198" s="1" t="str">
        <f t="shared" si="12"/>
        <v>13:0041</v>
      </c>
      <c r="D198" s="1" t="str">
        <f t="shared" si="13"/>
        <v>13:0013</v>
      </c>
      <c r="E198" t="s">
        <v>818</v>
      </c>
      <c r="F198" t="s">
        <v>819</v>
      </c>
      <c r="H198">
        <v>47.679162599999998</v>
      </c>
      <c r="I198">
        <v>-67.482387099999997</v>
      </c>
      <c r="J198" s="1" t="str">
        <f t="shared" si="14"/>
        <v>Basal till</v>
      </c>
      <c r="K198" s="1" t="str">
        <f t="shared" si="15"/>
        <v>&lt;63 micron</v>
      </c>
      <c r="L198">
        <v>37</v>
      </c>
      <c r="M198">
        <v>2.33</v>
      </c>
      <c r="N198">
        <v>10.5</v>
      </c>
      <c r="O198">
        <v>1.5</v>
      </c>
      <c r="P198">
        <v>3</v>
      </c>
      <c r="Q198">
        <v>67.8</v>
      </c>
      <c r="R198">
        <v>0.19</v>
      </c>
      <c r="S198">
        <v>0.04</v>
      </c>
      <c r="T198">
        <v>0.04</v>
      </c>
      <c r="U198">
        <v>21.3</v>
      </c>
      <c r="V198">
        <v>59</v>
      </c>
      <c r="W198">
        <v>26.46</v>
      </c>
      <c r="X198">
        <v>3.73</v>
      </c>
      <c r="Y198">
        <v>5.9</v>
      </c>
      <c r="Z198">
        <v>194</v>
      </c>
      <c r="AA198">
        <v>0.11</v>
      </c>
      <c r="AB198">
        <v>19.8</v>
      </c>
      <c r="AC198">
        <v>1.25</v>
      </c>
      <c r="AD198">
        <v>949</v>
      </c>
      <c r="AE198">
        <v>0.27</v>
      </c>
      <c r="AF198">
        <v>3.0000000000000001E-3</v>
      </c>
      <c r="AG198">
        <v>90.3</v>
      </c>
      <c r="AH198">
        <v>3.5999999999999997E-2</v>
      </c>
      <c r="AI198">
        <v>20.07</v>
      </c>
      <c r="AJ198">
        <v>5.0000000000000001E-3</v>
      </c>
      <c r="AK198">
        <v>2.77</v>
      </c>
      <c r="AL198">
        <v>3.1</v>
      </c>
      <c r="AM198">
        <v>0.2</v>
      </c>
      <c r="AN198">
        <v>7.1</v>
      </c>
      <c r="AO198">
        <v>0.05</v>
      </c>
      <c r="AP198">
        <v>5.6</v>
      </c>
      <c r="AQ198">
        <v>40</v>
      </c>
      <c r="AR198">
        <v>0.06</v>
      </c>
      <c r="AS198">
        <v>0.3</v>
      </c>
      <c r="AT198">
        <v>35</v>
      </c>
      <c r="AU198">
        <v>0.1</v>
      </c>
      <c r="AV198">
        <v>68.099999999999994</v>
      </c>
      <c r="AW198">
        <v>15</v>
      </c>
    </row>
    <row r="199" spans="1:49" hidden="1" x14ac:dyDescent="0.3">
      <c r="A199" t="s">
        <v>820</v>
      </c>
      <c r="B199" t="s">
        <v>821</v>
      </c>
      <c r="C199" s="1" t="str">
        <f t="shared" si="12"/>
        <v>13:0041</v>
      </c>
      <c r="D199" s="1" t="str">
        <f t="shared" si="13"/>
        <v>13:0013</v>
      </c>
      <c r="E199" t="s">
        <v>822</v>
      </c>
      <c r="F199" t="s">
        <v>823</v>
      </c>
      <c r="H199">
        <v>47.664953699999998</v>
      </c>
      <c r="I199">
        <v>-67.498716599999995</v>
      </c>
      <c r="J199" s="1" t="str">
        <f t="shared" si="14"/>
        <v>Basal till</v>
      </c>
      <c r="K199" s="1" t="str">
        <f t="shared" si="15"/>
        <v>&lt;63 micron</v>
      </c>
      <c r="L199">
        <v>23</v>
      </c>
      <c r="M199">
        <v>3.28</v>
      </c>
      <c r="N199">
        <v>5.2</v>
      </c>
      <c r="O199">
        <v>0.7</v>
      </c>
      <c r="P199">
        <v>4</v>
      </c>
      <c r="Q199">
        <v>66</v>
      </c>
      <c r="R199">
        <v>0.21</v>
      </c>
      <c r="S199">
        <v>0.11</v>
      </c>
      <c r="T199">
        <v>7.0000000000000007E-2</v>
      </c>
      <c r="U199">
        <v>23.7</v>
      </c>
      <c r="V199">
        <v>88.6</v>
      </c>
      <c r="W199">
        <v>31.37</v>
      </c>
      <c r="X199">
        <v>4.5999999999999996</v>
      </c>
      <c r="Y199">
        <v>8.6999999999999993</v>
      </c>
      <c r="Z199">
        <v>60</v>
      </c>
      <c r="AA199">
        <v>0.14000000000000001</v>
      </c>
      <c r="AB199">
        <v>15</v>
      </c>
      <c r="AC199">
        <v>2.4700000000000002</v>
      </c>
      <c r="AD199">
        <v>1060</v>
      </c>
      <c r="AE199">
        <v>0.14000000000000001</v>
      </c>
      <c r="AF199">
        <v>4.0000000000000001E-3</v>
      </c>
      <c r="AG199">
        <v>126.9</v>
      </c>
      <c r="AH199">
        <v>5.8999999999999997E-2</v>
      </c>
      <c r="AI199">
        <v>18.09</v>
      </c>
      <c r="AJ199">
        <v>5.0000000000000001E-3</v>
      </c>
      <c r="AK199">
        <v>0.13</v>
      </c>
      <c r="AL199">
        <v>4.9000000000000004</v>
      </c>
      <c r="AM199">
        <v>0.3</v>
      </c>
      <c r="AN199">
        <v>10.8</v>
      </c>
      <c r="AO199">
        <v>0.03</v>
      </c>
      <c r="AP199">
        <v>6.2</v>
      </c>
      <c r="AQ199">
        <v>30</v>
      </c>
      <c r="AR199">
        <v>0.08</v>
      </c>
      <c r="AS199">
        <v>0.3</v>
      </c>
      <c r="AT199">
        <v>46</v>
      </c>
      <c r="AU199">
        <v>0.1</v>
      </c>
      <c r="AV199">
        <v>79</v>
      </c>
      <c r="AW199">
        <v>15</v>
      </c>
    </row>
    <row r="200" spans="1:49" hidden="1" x14ac:dyDescent="0.3">
      <c r="A200" t="s">
        <v>824</v>
      </c>
      <c r="B200" t="s">
        <v>825</v>
      </c>
      <c r="C200" s="1" t="str">
        <f t="shared" si="12"/>
        <v>13:0041</v>
      </c>
      <c r="D200" s="1" t="str">
        <f t="shared" si="13"/>
        <v>13:0013</v>
      </c>
      <c r="E200" t="s">
        <v>826</v>
      </c>
      <c r="F200" t="s">
        <v>827</v>
      </c>
      <c r="H200">
        <v>47.674876099999999</v>
      </c>
      <c r="I200">
        <v>-67.455160199999995</v>
      </c>
      <c r="J200" s="1" t="str">
        <f t="shared" si="14"/>
        <v>Basal till</v>
      </c>
      <c r="K200" s="1" t="str">
        <f t="shared" si="15"/>
        <v>&lt;63 micron</v>
      </c>
      <c r="L200">
        <v>40</v>
      </c>
      <c r="M200">
        <v>2.76</v>
      </c>
      <c r="N200">
        <v>9.8000000000000007</v>
      </c>
      <c r="O200">
        <v>1.9</v>
      </c>
      <c r="P200">
        <v>4</v>
      </c>
      <c r="Q200">
        <v>177.6</v>
      </c>
      <c r="R200">
        <v>0.23</v>
      </c>
      <c r="S200">
        <v>0.42</v>
      </c>
      <c r="T200">
        <v>0.09</v>
      </c>
      <c r="U200">
        <v>24.6</v>
      </c>
      <c r="V200">
        <v>86.3</v>
      </c>
      <c r="W200">
        <v>28.86</v>
      </c>
      <c r="X200">
        <v>4.37</v>
      </c>
      <c r="Y200">
        <v>8</v>
      </c>
      <c r="Z200">
        <v>104</v>
      </c>
      <c r="AA200">
        <v>0.16</v>
      </c>
      <c r="AB200">
        <v>30.5</v>
      </c>
      <c r="AC200">
        <v>1.76</v>
      </c>
      <c r="AD200">
        <v>974</v>
      </c>
      <c r="AE200">
        <v>0.47</v>
      </c>
      <c r="AF200">
        <v>5.0000000000000001E-3</v>
      </c>
      <c r="AG200">
        <v>105.8</v>
      </c>
      <c r="AH200">
        <v>5.2999999999999999E-2</v>
      </c>
      <c r="AI200">
        <v>21.55</v>
      </c>
      <c r="AJ200">
        <v>0.02</v>
      </c>
      <c r="AK200">
        <v>1.25</v>
      </c>
      <c r="AL200">
        <v>5.8</v>
      </c>
      <c r="AM200">
        <v>0.4</v>
      </c>
      <c r="AN200">
        <v>61.8</v>
      </c>
      <c r="AO200">
        <v>0.03</v>
      </c>
      <c r="AP200">
        <v>6.5</v>
      </c>
      <c r="AQ200">
        <v>100</v>
      </c>
      <c r="AR200">
        <v>0.08</v>
      </c>
      <c r="AS200">
        <v>0.6</v>
      </c>
      <c r="AT200">
        <v>44</v>
      </c>
      <c r="AU200">
        <v>0.1</v>
      </c>
      <c r="AV200">
        <v>80</v>
      </c>
      <c r="AW200">
        <v>15</v>
      </c>
    </row>
    <row r="201" spans="1:49" hidden="1" x14ac:dyDescent="0.3">
      <c r="A201" t="s">
        <v>828</v>
      </c>
      <c r="B201" t="s">
        <v>829</v>
      </c>
      <c r="C201" s="1" t="str">
        <f t="shared" si="12"/>
        <v>13:0041</v>
      </c>
      <c r="D201" s="1" t="str">
        <f t="shared" si="13"/>
        <v>13:0013</v>
      </c>
      <c r="E201" t="s">
        <v>830</v>
      </c>
      <c r="F201" t="s">
        <v>831</v>
      </c>
      <c r="H201">
        <v>47.6545931</v>
      </c>
      <c r="I201">
        <v>-67.449712599999998</v>
      </c>
      <c r="J201" s="1" t="str">
        <f t="shared" si="14"/>
        <v>Basal till</v>
      </c>
      <c r="K201" s="1" t="str">
        <f t="shared" si="15"/>
        <v>&lt;63 micron</v>
      </c>
      <c r="L201">
        <v>26</v>
      </c>
      <c r="M201">
        <v>3.33</v>
      </c>
      <c r="N201">
        <v>6.4</v>
      </c>
      <c r="O201">
        <v>0.9</v>
      </c>
      <c r="P201">
        <v>3</v>
      </c>
      <c r="Q201">
        <v>103.4</v>
      </c>
      <c r="R201">
        <v>0.19</v>
      </c>
      <c r="S201">
        <v>0.05</v>
      </c>
      <c r="T201">
        <v>0.05</v>
      </c>
      <c r="U201">
        <v>22</v>
      </c>
      <c r="V201">
        <v>102.6</v>
      </c>
      <c r="W201">
        <v>25.7</v>
      </c>
      <c r="X201">
        <v>4.12</v>
      </c>
      <c r="Y201">
        <v>8.1999999999999993</v>
      </c>
      <c r="Z201">
        <v>40</v>
      </c>
      <c r="AA201">
        <v>0.12</v>
      </c>
      <c r="AB201">
        <v>17.8</v>
      </c>
      <c r="AC201">
        <v>1.97</v>
      </c>
      <c r="AD201">
        <v>501</v>
      </c>
      <c r="AE201">
        <v>0.23</v>
      </c>
      <c r="AF201">
        <v>1E-3</v>
      </c>
      <c r="AG201">
        <v>131.19999999999999</v>
      </c>
      <c r="AH201">
        <v>3.5000000000000003E-2</v>
      </c>
      <c r="AI201">
        <v>16.66</v>
      </c>
      <c r="AJ201">
        <v>0.01</v>
      </c>
      <c r="AK201">
        <v>0.17</v>
      </c>
      <c r="AL201">
        <v>4</v>
      </c>
      <c r="AM201">
        <v>0.2</v>
      </c>
      <c r="AN201">
        <v>6.9</v>
      </c>
      <c r="AO201">
        <v>0.02</v>
      </c>
      <c r="AP201">
        <v>5</v>
      </c>
      <c r="AQ201">
        <v>60</v>
      </c>
      <c r="AR201">
        <v>0.1</v>
      </c>
      <c r="AS201">
        <v>0.3</v>
      </c>
      <c r="AT201">
        <v>44</v>
      </c>
      <c r="AU201">
        <v>0.1</v>
      </c>
      <c r="AV201">
        <v>75.099999999999994</v>
      </c>
      <c r="AW201">
        <v>15</v>
      </c>
    </row>
    <row r="202" spans="1:49" hidden="1" x14ac:dyDescent="0.3">
      <c r="A202" t="s">
        <v>832</v>
      </c>
      <c r="B202" t="s">
        <v>833</v>
      </c>
      <c r="C202" s="1" t="str">
        <f t="shared" si="12"/>
        <v>13:0041</v>
      </c>
      <c r="D202" s="1" t="str">
        <f t="shared" si="13"/>
        <v>13:0013</v>
      </c>
      <c r="E202" t="s">
        <v>834</v>
      </c>
      <c r="F202" t="s">
        <v>835</v>
      </c>
      <c r="H202">
        <v>47.723093900000002</v>
      </c>
      <c r="I202">
        <v>-67.418664000000007</v>
      </c>
      <c r="J202" s="1" t="str">
        <f t="shared" si="14"/>
        <v>Basal till</v>
      </c>
      <c r="K202" s="1" t="str">
        <f t="shared" si="15"/>
        <v>&lt;63 micron</v>
      </c>
      <c r="L202">
        <v>41</v>
      </c>
      <c r="M202">
        <v>2.78</v>
      </c>
      <c r="N202">
        <v>6</v>
      </c>
      <c r="O202">
        <v>0.8</v>
      </c>
      <c r="P202">
        <v>2</v>
      </c>
      <c r="Q202">
        <v>47</v>
      </c>
      <c r="R202">
        <v>0.15</v>
      </c>
      <c r="S202">
        <v>0.03</v>
      </c>
      <c r="T202">
        <v>0.05</v>
      </c>
      <c r="U202">
        <v>15.2</v>
      </c>
      <c r="V202">
        <v>62.3</v>
      </c>
      <c r="W202">
        <v>22.31</v>
      </c>
      <c r="X202">
        <v>3.14</v>
      </c>
      <c r="Y202">
        <v>5.7</v>
      </c>
      <c r="Z202">
        <v>49</v>
      </c>
      <c r="AA202">
        <v>0.06</v>
      </c>
      <c r="AB202">
        <v>21.9</v>
      </c>
      <c r="AC202">
        <v>1.07</v>
      </c>
      <c r="AD202">
        <v>255</v>
      </c>
      <c r="AE202">
        <v>0.32</v>
      </c>
      <c r="AF202">
        <v>2E-3</v>
      </c>
      <c r="AG202">
        <v>74.900000000000006</v>
      </c>
      <c r="AH202">
        <v>4.2000000000000003E-2</v>
      </c>
      <c r="AI202">
        <v>12.39</v>
      </c>
      <c r="AJ202">
        <v>0.01</v>
      </c>
      <c r="AK202">
        <v>0.24</v>
      </c>
      <c r="AL202">
        <v>2.2000000000000002</v>
      </c>
      <c r="AM202">
        <v>0.3</v>
      </c>
      <c r="AN202">
        <v>4.5999999999999996</v>
      </c>
      <c r="AO202">
        <v>0.02</v>
      </c>
      <c r="AP202">
        <v>4.8</v>
      </c>
      <c r="AQ202">
        <v>80</v>
      </c>
      <c r="AR202">
        <v>7.0000000000000007E-2</v>
      </c>
      <c r="AS202">
        <v>0.3</v>
      </c>
      <c r="AT202">
        <v>32</v>
      </c>
      <c r="AU202">
        <v>0.1</v>
      </c>
      <c r="AV202">
        <v>53.8</v>
      </c>
      <c r="AW202">
        <v>15</v>
      </c>
    </row>
    <row r="203" spans="1:49" hidden="1" x14ac:dyDescent="0.3">
      <c r="A203" t="s">
        <v>836</v>
      </c>
      <c r="B203" t="s">
        <v>837</v>
      </c>
      <c r="C203" s="1" t="str">
        <f t="shared" si="12"/>
        <v>13:0041</v>
      </c>
      <c r="D203" s="1" t="str">
        <f t="shared" si="13"/>
        <v>13:0013</v>
      </c>
      <c r="E203" t="s">
        <v>838</v>
      </c>
      <c r="F203" t="s">
        <v>839</v>
      </c>
      <c r="H203">
        <v>47.662196700000003</v>
      </c>
      <c r="I203">
        <v>-67.423980799999995</v>
      </c>
      <c r="J203" s="1" t="str">
        <f t="shared" si="14"/>
        <v>Basal till</v>
      </c>
      <c r="K203" s="1" t="str">
        <f t="shared" si="15"/>
        <v>&lt;63 micron</v>
      </c>
      <c r="L203">
        <v>22</v>
      </c>
      <c r="M203">
        <v>2.2400000000000002</v>
      </c>
      <c r="N203">
        <v>6.3</v>
      </c>
      <c r="O203">
        <v>0.6</v>
      </c>
      <c r="P203">
        <v>2</v>
      </c>
      <c r="Q203">
        <v>39.200000000000003</v>
      </c>
      <c r="R203">
        <v>0.17</v>
      </c>
      <c r="S203">
        <v>0.08</v>
      </c>
      <c r="T203">
        <v>0.04</v>
      </c>
      <c r="U203">
        <v>21.2</v>
      </c>
      <c r="V203">
        <v>85</v>
      </c>
      <c r="W203">
        <v>24.28</v>
      </c>
      <c r="X203">
        <v>3.13</v>
      </c>
      <c r="Y203">
        <v>6.1</v>
      </c>
      <c r="Z203">
        <v>38</v>
      </c>
      <c r="AA203">
        <v>7.0000000000000007E-2</v>
      </c>
      <c r="AB203">
        <v>30.7</v>
      </c>
      <c r="AC203">
        <v>1.44</v>
      </c>
      <c r="AD203">
        <v>659</v>
      </c>
      <c r="AE203">
        <v>0.17</v>
      </c>
      <c r="AF203">
        <v>3.0000000000000001E-3</v>
      </c>
      <c r="AG203">
        <v>86.1</v>
      </c>
      <c r="AH203">
        <v>5.3999999999999999E-2</v>
      </c>
      <c r="AI203">
        <v>18.25</v>
      </c>
      <c r="AJ203">
        <v>5.0000000000000001E-3</v>
      </c>
      <c r="AK203">
        <v>0.28999999999999998</v>
      </c>
      <c r="AL203">
        <v>2.9</v>
      </c>
      <c r="AM203">
        <v>0.2</v>
      </c>
      <c r="AN203">
        <v>9.8000000000000007</v>
      </c>
      <c r="AO203">
        <v>0.03</v>
      </c>
      <c r="AP203">
        <v>5.6</v>
      </c>
      <c r="AQ203">
        <v>80</v>
      </c>
      <c r="AR203">
        <v>0.05</v>
      </c>
      <c r="AS203">
        <v>0.4</v>
      </c>
      <c r="AT203">
        <v>38</v>
      </c>
      <c r="AU203">
        <v>0.1</v>
      </c>
      <c r="AV203">
        <v>51.5</v>
      </c>
      <c r="AW203">
        <v>15</v>
      </c>
    </row>
    <row r="204" spans="1:49" hidden="1" x14ac:dyDescent="0.3">
      <c r="A204" t="s">
        <v>840</v>
      </c>
      <c r="B204" t="s">
        <v>841</v>
      </c>
      <c r="C204" s="1" t="str">
        <f t="shared" si="12"/>
        <v>13:0041</v>
      </c>
      <c r="D204" s="1" t="str">
        <f t="shared" si="13"/>
        <v>13:0013</v>
      </c>
      <c r="E204" t="s">
        <v>842</v>
      </c>
      <c r="F204" t="s">
        <v>843</v>
      </c>
      <c r="H204">
        <v>47.675465299999999</v>
      </c>
      <c r="I204">
        <v>-67.428324099999998</v>
      </c>
      <c r="J204" s="1" t="str">
        <f t="shared" si="14"/>
        <v>Basal till</v>
      </c>
      <c r="K204" s="1" t="str">
        <f t="shared" si="15"/>
        <v>&lt;63 micron</v>
      </c>
      <c r="L204">
        <v>16</v>
      </c>
      <c r="M204">
        <v>2.41</v>
      </c>
      <c r="N204">
        <v>4.3</v>
      </c>
      <c r="O204">
        <v>0.7</v>
      </c>
      <c r="P204">
        <v>2</v>
      </c>
      <c r="Q204">
        <v>57.1</v>
      </c>
      <c r="R204">
        <v>0.11</v>
      </c>
      <c r="S204">
        <v>0.04</v>
      </c>
      <c r="T204">
        <v>0.04</v>
      </c>
      <c r="U204">
        <v>14.2</v>
      </c>
      <c r="V204">
        <v>83.4</v>
      </c>
      <c r="W204">
        <v>15.56</v>
      </c>
      <c r="X204">
        <v>2.96</v>
      </c>
      <c r="Y204">
        <v>6.3</v>
      </c>
      <c r="Z204">
        <v>35</v>
      </c>
      <c r="AA204">
        <v>0.08</v>
      </c>
      <c r="AB204">
        <v>31.5</v>
      </c>
      <c r="AC204">
        <v>1.36</v>
      </c>
      <c r="AD204">
        <v>310</v>
      </c>
      <c r="AE204">
        <v>0.16</v>
      </c>
      <c r="AF204">
        <v>1E-3</v>
      </c>
      <c r="AG204">
        <v>88.6</v>
      </c>
      <c r="AH204">
        <v>2.3E-2</v>
      </c>
      <c r="AI204">
        <v>10.72</v>
      </c>
      <c r="AJ204">
        <v>5.0000000000000001E-3</v>
      </c>
      <c r="AK204">
        <v>0.15</v>
      </c>
      <c r="AL204">
        <v>3.5</v>
      </c>
      <c r="AM204">
        <v>0.2</v>
      </c>
      <c r="AN204">
        <v>7.9</v>
      </c>
      <c r="AO204">
        <v>0.03</v>
      </c>
      <c r="AP204">
        <v>5.0999999999999996</v>
      </c>
      <c r="AQ204">
        <v>70</v>
      </c>
      <c r="AR204">
        <v>7.0000000000000007E-2</v>
      </c>
      <c r="AS204">
        <v>0.4</v>
      </c>
      <c r="AT204">
        <v>34</v>
      </c>
      <c r="AU204">
        <v>0.1</v>
      </c>
      <c r="AV204">
        <v>55.5</v>
      </c>
      <c r="AW204">
        <v>15</v>
      </c>
    </row>
    <row r="205" spans="1:49" hidden="1" x14ac:dyDescent="0.3">
      <c r="A205" t="s">
        <v>844</v>
      </c>
      <c r="B205" t="s">
        <v>845</v>
      </c>
      <c r="C205" s="1" t="str">
        <f t="shared" si="12"/>
        <v>13:0041</v>
      </c>
      <c r="D205" s="1" t="str">
        <f t="shared" si="13"/>
        <v>13:0013</v>
      </c>
      <c r="E205" t="s">
        <v>846</v>
      </c>
      <c r="F205" t="s">
        <v>847</v>
      </c>
      <c r="H205">
        <v>47.703364000000001</v>
      </c>
      <c r="I205">
        <v>-67.434603699999997</v>
      </c>
      <c r="J205" s="1" t="str">
        <f t="shared" si="14"/>
        <v>Basal till</v>
      </c>
      <c r="K205" s="1" t="str">
        <f t="shared" si="15"/>
        <v>&lt;63 micron</v>
      </c>
      <c r="L205">
        <v>13</v>
      </c>
      <c r="M205">
        <v>2.2400000000000002</v>
      </c>
      <c r="N205">
        <v>7.8</v>
      </c>
      <c r="O205">
        <v>0.9</v>
      </c>
      <c r="P205">
        <v>3</v>
      </c>
      <c r="Q205">
        <v>63.1</v>
      </c>
      <c r="R205">
        <v>0.18</v>
      </c>
      <c r="S205">
        <v>0.03</v>
      </c>
      <c r="T205">
        <v>0.04</v>
      </c>
      <c r="U205">
        <v>19</v>
      </c>
      <c r="V205">
        <v>67.599999999999994</v>
      </c>
      <c r="W205">
        <v>25.85</v>
      </c>
      <c r="X205">
        <v>3.55</v>
      </c>
      <c r="Y205">
        <v>6.6</v>
      </c>
      <c r="Z205">
        <v>49</v>
      </c>
      <c r="AA205">
        <v>0.11</v>
      </c>
      <c r="AB205">
        <v>29.8</v>
      </c>
      <c r="AC205">
        <v>1.34</v>
      </c>
      <c r="AD205">
        <v>630</v>
      </c>
      <c r="AE205">
        <v>0.26</v>
      </c>
      <c r="AF205">
        <v>3.0000000000000001E-3</v>
      </c>
      <c r="AG205">
        <v>81.2</v>
      </c>
      <c r="AH205">
        <v>2.5000000000000001E-2</v>
      </c>
      <c r="AI205">
        <v>18.399999999999999</v>
      </c>
      <c r="AJ205">
        <v>5.0000000000000001E-3</v>
      </c>
      <c r="AK205">
        <v>0.35</v>
      </c>
      <c r="AL205">
        <v>3.3</v>
      </c>
      <c r="AM205">
        <v>0.2</v>
      </c>
      <c r="AN205">
        <v>7.1</v>
      </c>
      <c r="AO205">
        <v>0.02</v>
      </c>
      <c r="AP205">
        <v>6</v>
      </c>
      <c r="AQ205">
        <v>110</v>
      </c>
      <c r="AR205">
        <v>0.05</v>
      </c>
      <c r="AS205">
        <v>0.4</v>
      </c>
      <c r="AT205">
        <v>37</v>
      </c>
      <c r="AU205">
        <v>0.1</v>
      </c>
      <c r="AV205">
        <v>71.400000000000006</v>
      </c>
      <c r="AW205">
        <v>15</v>
      </c>
    </row>
    <row r="206" spans="1:49" hidden="1" x14ac:dyDescent="0.3">
      <c r="A206" t="s">
        <v>848</v>
      </c>
      <c r="B206" t="s">
        <v>849</v>
      </c>
      <c r="C206" s="1" t="str">
        <f t="shared" si="12"/>
        <v>13:0041</v>
      </c>
      <c r="D206" s="1" t="str">
        <f t="shared" si="13"/>
        <v>13:0013</v>
      </c>
      <c r="E206" t="s">
        <v>850</v>
      </c>
      <c r="F206" t="s">
        <v>851</v>
      </c>
      <c r="H206">
        <v>47.688386199999997</v>
      </c>
      <c r="I206">
        <v>-67.415222799999995</v>
      </c>
      <c r="J206" s="1" t="str">
        <f t="shared" si="14"/>
        <v>Basal till</v>
      </c>
      <c r="K206" s="1" t="str">
        <f t="shared" si="15"/>
        <v>&lt;63 micron</v>
      </c>
      <c r="L206">
        <v>31</v>
      </c>
      <c r="M206">
        <v>2.4900000000000002</v>
      </c>
      <c r="N206">
        <v>9.5</v>
      </c>
      <c r="O206">
        <v>0.3</v>
      </c>
      <c r="P206">
        <v>3</v>
      </c>
      <c r="Q206">
        <v>63.1</v>
      </c>
      <c r="R206">
        <v>0.19</v>
      </c>
      <c r="S206">
        <v>0.02</v>
      </c>
      <c r="T206">
        <v>7.0000000000000007E-2</v>
      </c>
      <c r="U206">
        <v>20.5</v>
      </c>
      <c r="V206">
        <v>95.8</v>
      </c>
      <c r="W206">
        <v>27.78</v>
      </c>
      <c r="X206">
        <v>3.57</v>
      </c>
      <c r="Y206">
        <v>6.3</v>
      </c>
      <c r="Z206">
        <v>60</v>
      </c>
      <c r="AA206">
        <v>0.08</v>
      </c>
      <c r="AB206">
        <v>28.9</v>
      </c>
      <c r="AC206">
        <v>1.42</v>
      </c>
      <c r="AD206">
        <v>712</v>
      </c>
      <c r="AE206">
        <v>0.45</v>
      </c>
      <c r="AF206">
        <v>1E-3</v>
      </c>
      <c r="AG206">
        <v>96.9</v>
      </c>
      <c r="AH206">
        <v>4.3999999999999997E-2</v>
      </c>
      <c r="AI206">
        <v>21.53</v>
      </c>
      <c r="AJ206">
        <v>5.0000000000000001E-3</v>
      </c>
      <c r="AK206">
        <v>0.49</v>
      </c>
      <c r="AL206">
        <v>3.4</v>
      </c>
      <c r="AM206">
        <v>0.2</v>
      </c>
      <c r="AN206">
        <v>4.9000000000000004</v>
      </c>
      <c r="AO206">
        <v>0.02</v>
      </c>
      <c r="AP206">
        <v>5.3</v>
      </c>
      <c r="AQ206">
        <v>420</v>
      </c>
      <c r="AR206">
        <v>0.06</v>
      </c>
      <c r="AS206">
        <v>0.5</v>
      </c>
      <c r="AT206">
        <v>41</v>
      </c>
      <c r="AU206">
        <v>0.1</v>
      </c>
      <c r="AV206">
        <v>62.5</v>
      </c>
      <c r="AW206">
        <v>15</v>
      </c>
    </row>
    <row r="207" spans="1:49" hidden="1" x14ac:dyDescent="0.3">
      <c r="A207" t="s">
        <v>852</v>
      </c>
      <c r="B207" t="s">
        <v>853</v>
      </c>
      <c r="C207" s="1" t="str">
        <f t="shared" si="12"/>
        <v>13:0041</v>
      </c>
      <c r="D207" s="1" t="str">
        <f t="shared" si="13"/>
        <v>13:0013</v>
      </c>
      <c r="E207" t="s">
        <v>854</v>
      </c>
      <c r="F207" t="s">
        <v>855</v>
      </c>
      <c r="H207">
        <v>47.685272900000001</v>
      </c>
      <c r="I207">
        <v>-67.430934300000004</v>
      </c>
      <c r="J207" s="1" t="str">
        <f t="shared" si="14"/>
        <v>Basal till</v>
      </c>
      <c r="K207" s="1" t="str">
        <f t="shared" si="15"/>
        <v>&lt;63 micron</v>
      </c>
      <c r="L207">
        <v>40</v>
      </c>
      <c r="M207">
        <v>2.5</v>
      </c>
      <c r="N207">
        <v>6.4</v>
      </c>
      <c r="O207">
        <v>0.7</v>
      </c>
      <c r="P207">
        <v>2</v>
      </c>
      <c r="Q207">
        <v>51.2</v>
      </c>
      <c r="R207">
        <v>0.15</v>
      </c>
      <c r="S207">
        <v>0.03</v>
      </c>
      <c r="T207">
        <v>0.04</v>
      </c>
      <c r="U207">
        <v>15.3</v>
      </c>
      <c r="V207">
        <v>91</v>
      </c>
      <c r="W207">
        <v>21.14</v>
      </c>
      <c r="X207">
        <v>3.39</v>
      </c>
      <c r="Y207">
        <v>6.7</v>
      </c>
      <c r="Z207">
        <v>52</v>
      </c>
      <c r="AA207">
        <v>0.08</v>
      </c>
      <c r="AB207">
        <v>24.7</v>
      </c>
      <c r="AC207">
        <v>1.59</v>
      </c>
      <c r="AD207">
        <v>423</v>
      </c>
      <c r="AE207">
        <v>0.2</v>
      </c>
      <c r="AF207">
        <v>1E-3</v>
      </c>
      <c r="AG207">
        <v>90.6</v>
      </c>
      <c r="AH207">
        <v>4.1000000000000002E-2</v>
      </c>
      <c r="AI207">
        <v>14.35</v>
      </c>
      <c r="AJ207">
        <v>5.0000000000000001E-3</v>
      </c>
      <c r="AK207">
        <v>0.2</v>
      </c>
      <c r="AL207">
        <v>2.8</v>
      </c>
      <c r="AM207">
        <v>0.3</v>
      </c>
      <c r="AN207">
        <v>5.8</v>
      </c>
      <c r="AO207">
        <v>0.04</v>
      </c>
      <c r="AP207">
        <v>4.4000000000000004</v>
      </c>
      <c r="AQ207">
        <v>160</v>
      </c>
      <c r="AR207">
        <v>0.06</v>
      </c>
      <c r="AS207">
        <v>0.3</v>
      </c>
      <c r="AT207">
        <v>39</v>
      </c>
      <c r="AU207">
        <v>0.1</v>
      </c>
      <c r="AV207">
        <v>61</v>
      </c>
      <c r="AW207">
        <v>15</v>
      </c>
    </row>
    <row r="208" spans="1:49" hidden="1" x14ac:dyDescent="0.3">
      <c r="A208" t="s">
        <v>856</v>
      </c>
      <c r="B208" t="s">
        <v>857</v>
      </c>
      <c r="C208" s="1" t="str">
        <f t="shared" si="12"/>
        <v>13:0041</v>
      </c>
      <c r="D208" s="1" t="str">
        <f t="shared" si="13"/>
        <v>13:0013</v>
      </c>
      <c r="E208" t="s">
        <v>854</v>
      </c>
      <c r="F208" t="s">
        <v>858</v>
      </c>
      <c r="H208">
        <v>47.685272900000001</v>
      </c>
      <c r="I208">
        <v>-67.430934300000004</v>
      </c>
      <c r="J208" s="1" t="str">
        <f t="shared" si="14"/>
        <v>Basal till</v>
      </c>
      <c r="K208" s="1" t="str">
        <f t="shared" si="15"/>
        <v>&lt;63 micron</v>
      </c>
      <c r="L208">
        <v>37</v>
      </c>
      <c r="M208">
        <v>2.39</v>
      </c>
      <c r="N208">
        <v>6.6</v>
      </c>
      <c r="O208">
        <v>0.3</v>
      </c>
      <c r="P208">
        <v>1</v>
      </c>
      <c r="Q208">
        <v>49.5</v>
      </c>
      <c r="R208">
        <v>0.15</v>
      </c>
      <c r="S208">
        <v>0.03</v>
      </c>
      <c r="T208">
        <v>0.04</v>
      </c>
      <c r="U208">
        <v>15.8</v>
      </c>
      <c r="V208">
        <v>90.2</v>
      </c>
      <c r="W208">
        <v>21.43</v>
      </c>
      <c r="X208">
        <v>3.27</v>
      </c>
      <c r="Y208">
        <v>6.6</v>
      </c>
      <c r="Z208">
        <v>52</v>
      </c>
      <c r="AA208">
        <v>7.0000000000000007E-2</v>
      </c>
      <c r="AB208">
        <v>23.6</v>
      </c>
      <c r="AC208">
        <v>1.53</v>
      </c>
      <c r="AD208">
        <v>406</v>
      </c>
      <c r="AE208">
        <v>0.2</v>
      </c>
      <c r="AF208">
        <v>3.0000000000000001E-3</v>
      </c>
      <c r="AG208">
        <v>91.8</v>
      </c>
      <c r="AH208">
        <v>3.7999999999999999E-2</v>
      </c>
      <c r="AI208">
        <v>14.5</v>
      </c>
      <c r="AJ208">
        <v>0.01</v>
      </c>
      <c r="AK208">
        <v>0.19</v>
      </c>
      <c r="AL208">
        <v>2.8</v>
      </c>
      <c r="AM208">
        <v>0.3</v>
      </c>
      <c r="AN208">
        <v>5.8</v>
      </c>
      <c r="AO208">
        <v>0.04</v>
      </c>
      <c r="AP208">
        <v>4</v>
      </c>
      <c r="AQ208">
        <v>120</v>
      </c>
      <c r="AR208">
        <v>0.06</v>
      </c>
      <c r="AS208">
        <v>0.3</v>
      </c>
      <c r="AT208">
        <v>37</v>
      </c>
      <c r="AU208">
        <v>0.1</v>
      </c>
      <c r="AV208">
        <v>61.4</v>
      </c>
      <c r="AW208">
        <v>15</v>
      </c>
    </row>
    <row r="209" spans="1:49" hidden="1" x14ac:dyDescent="0.3">
      <c r="A209" t="s">
        <v>859</v>
      </c>
      <c r="B209" t="s">
        <v>860</v>
      </c>
      <c r="C209" s="1" t="str">
        <f t="shared" si="12"/>
        <v>13:0041</v>
      </c>
      <c r="D209" s="1" t="str">
        <f t="shared" si="13"/>
        <v>13:0013</v>
      </c>
      <c r="E209" t="s">
        <v>861</v>
      </c>
      <c r="F209" t="s">
        <v>862</v>
      </c>
      <c r="H209">
        <v>47.651907899999998</v>
      </c>
      <c r="I209">
        <v>-67.382968500000004</v>
      </c>
      <c r="J209" s="1" t="str">
        <f t="shared" si="14"/>
        <v>Basal till</v>
      </c>
      <c r="K209" s="1" t="str">
        <f t="shared" si="15"/>
        <v>&lt;63 micron</v>
      </c>
      <c r="L209">
        <v>78</v>
      </c>
      <c r="M209">
        <v>2.4500000000000002</v>
      </c>
      <c r="N209">
        <v>5.3</v>
      </c>
      <c r="O209">
        <v>0.5</v>
      </c>
      <c r="P209">
        <v>1</v>
      </c>
      <c r="Q209">
        <v>47.4</v>
      </c>
      <c r="R209">
        <v>0.14000000000000001</v>
      </c>
      <c r="S209">
        <v>0.04</v>
      </c>
      <c r="T209">
        <v>0.05</v>
      </c>
      <c r="U209">
        <v>11.9</v>
      </c>
      <c r="V209">
        <v>84.2</v>
      </c>
      <c r="W209">
        <v>17.97</v>
      </c>
      <c r="X209">
        <v>3.03</v>
      </c>
      <c r="Y209">
        <v>5.9</v>
      </c>
      <c r="Z209">
        <v>64</v>
      </c>
      <c r="AA209">
        <v>0.05</v>
      </c>
      <c r="AB209">
        <v>22.2</v>
      </c>
      <c r="AC209">
        <v>1.32</v>
      </c>
      <c r="AD209">
        <v>185</v>
      </c>
      <c r="AE209">
        <v>0.23</v>
      </c>
      <c r="AF209">
        <v>1E-3</v>
      </c>
      <c r="AG209">
        <v>76.5</v>
      </c>
      <c r="AH209">
        <v>5.8000000000000003E-2</v>
      </c>
      <c r="AI209">
        <v>9.35</v>
      </c>
      <c r="AJ209">
        <v>5.0000000000000001E-3</v>
      </c>
      <c r="AK209">
        <v>0.21</v>
      </c>
      <c r="AL209">
        <v>2.1</v>
      </c>
      <c r="AM209">
        <v>0.3</v>
      </c>
      <c r="AN209">
        <v>5.3</v>
      </c>
      <c r="AO209">
        <v>0.03</v>
      </c>
      <c r="AP209">
        <v>4.8</v>
      </c>
      <c r="AQ209">
        <v>40</v>
      </c>
      <c r="AR209">
        <v>0.06</v>
      </c>
      <c r="AS209">
        <v>0.3</v>
      </c>
      <c r="AT209">
        <v>31</v>
      </c>
      <c r="AU209">
        <v>0.1</v>
      </c>
      <c r="AV209">
        <v>45</v>
      </c>
      <c r="AW209">
        <v>15</v>
      </c>
    </row>
    <row r="210" spans="1:49" hidden="1" x14ac:dyDescent="0.3">
      <c r="A210" t="s">
        <v>863</v>
      </c>
      <c r="B210" t="s">
        <v>864</v>
      </c>
      <c r="C210" s="1" t="str">
        <f t="shared" si="12"/>
        <v>13:0041</v>
      </c>
      <c r="D210" s="1" t="str">
        <f t="shared" si="13"/>
        <v>13:0013</v>
      </c>
      <c r="E210" t="s">
        <v>865</v>
      </c>
      <c r="F210" t="s">
        <v>866</v>
      </c>
      <c r="H210">
        <v>47.657470400000001</v>
      </c>
      <c r="I210">
        <v>-67.400416699999994</v>
      </c>
      <c r="J210" s="1" t="str">
        <f t="shared" si="14"/>
        <v>Basal till</v>
      </c>
      <c r="K210" s="1" t="str">
        <f t="shared" si="15"/>
        <v>&lt;63 micron</v>
      </c>
      <c r="L210">
        <v>40</v>
      </c>
      <c r="M210">
        <v>3.29</v>
      </c>
      <c r="N210">
        <v>7.5</v>
      </c>
      <c r="O210">
        <v>1.4</v>
      </c>
      <c r="P210">
        <v>1</v>
      </c>
      <c r="Q210">
        <v>50.8</v>
      </c>
      <c r="R210">
        <v>0.2</v>
      </c>
      <c r="S210">
        <v>0.02</v>
      </c>
      <c r="T210">
        <v>0.04</v>
      </c>
      <c r="U210">
        <v>15.1</v>
      </c>
      <c r="V210">
        <v>101.6</v>
      </c>
      <c r="W210">
        <v>27.22</v>
      </c>
      <c r="X210">
        <v>4.13</v>
      </c>
      <c r="Y210">
        <v>8.6999999999999993</v>
      </c>
      <c r="Z210">
        <v>49</v>
      </c>
      <c r="AA210">
        <v>7.0000000000000007E-2</v>
      </c>
      <c r="AB210">
        <v>28.4</v>
      </c>
      <c r="AC210">
        <v>1.73</v>
      </c>
      <c r="AD210">
        <v>406</v>
      </c>
      <c r="AE210">
        <v>0.35</v>
      </c>
      <c r="AF210">
        <v>1E-3</v>
      </c>
      <c r="AG210">
        <v>87.1</v>
      </c>
      <c r="AH210">
        <v>0.08</v>
      </c>
      <c r="AI210">
        <v>14.31</v>
      </c>
      <c r="AJ210">
        <v>5.0000000000000001E-3</v>
      </c>
      <c r="AK210">
        <v>1.05</v>
      </c>
      <c r="AL210">
        <v>2.8</v>
      </c>
      <c r="AM210">
        <v>0.4</v>
      </c>
      <c r="AN210">
        <v>4.9000000000000004</v>
      </c>
      <c r="AO210">
        <v>0.01</v>
      </c>
      <c r="AP210">
        <v>5.7</v>
      </c>
      <c r="AQ210">
        <v>20</v>
      </c>
      <c r="AR210">
        <v>0.1</v>
      </c>
      <c r="AS210">
        <v>0.4</v>
      </c>
      <c r="AT210">
        <v>43</v>
      </c>
      <c r="AU210">
        <v>0.1</v>
      </c>
      <c r="AV210">
        <v>68.099999999999994</v>
      </c>
      <c r="AW210">
        <v>15</v>
      </c>
    </row>
    <row r="211" spans="1:49" hidden="1" x14ac:dyDescent="0.3">
      <c r="A211" t="s">
        <v>867</v>
      </c>
      <c r="B211" t="s">
        <v>868</v>
      </c>
      <c r="C211" s="1" t="str">
        <f t="shared" si="12"/>
        <v>13:0041</v>
      </c>
      <c r="D211" s="1" t="str">
        <f t="shared" si="13"/>
        <v>13:0013</v>
      </c>
      <c r="E211" t="s">
        <v>869</v>
      </c>
      <c r="F211" t="s">
        <v>870</v>
      </c>
      <c r="H211">
        <v>47.648216599999998</v>
      </c>
      <c r="I211">
        <v>-67.494535799999994</v>
      </c>
      <c r="J211" s="1" t="str">
        <f t="shared" si="14"/>
        <v>Basal till</v>
      </c>
      <c r="K211" s="1" t="str">
        <f t="shared" si="15"/>
        <v>&lt;63 micron</v>
      </c>
      <c r="L211">
        <v>24</v>
      </c>
      <c r="M211">
        <v>1.88</v>
      </c>
      <c r="N211">
        <v>8.1</v>
      </c>
      <c r="O211">
        <v>0.7</v>
      </c>
      <c r="P211">
        <v>2</v>
      </c>
      <c r="Q211">
        <v>57.5</v>
      </c>
      <c r="R211">
        <v>0.15</v>
      </c>
      <c r="S211">
        <v>0.05</v>
      </c>
      <c r="T211">
        <v>0.04</v>
      </c>
      <c r="U211">
        <v>16.600000000000001</v>
      </c>
      <c r="V211">
        <v>47.8</v>
      </c>
      <c r="W211">
        <v>25.93</v>
      </c>
      <c r="X211">
        <v>3.62</v>
      </c>
      <c r="Y211">
        <v>4.8</v>
      </c>
      <c r="Z211">
        <v>144</v>
      </c>
      <c r="AA211">
        <v>0.06</v>
      </c>
      <c r="AB211">
        <v>23.8</v>
      </c>
      <c r="AC211">
        <v>1.02</v>
      </c>
      <c r="AD211">
        <v>903</v>
      </c>
      <c r="AE211">
        <v>0.46</v>
      </c>
      <c r="AF211">
        <v>1E-3</v>
      </c>
      <c r="AG211">
        <v>62.4</v>
      </c>
      <c r="AH211">
        <v>4.4999999999999998E-2</v>
      </c>
      <c r="AI211">
        <v>16.18</v>
      </c>
      <c r="AJ211">
        <v>5.0000000000000001E-3</v>
      </c>
      <c r="AK211">
        <v>0.31</v>
      </c>
      <c r="AL211">
        <v>3.3</v>
      </c>
      <c r="AM211">
        <v>0.4</v>
      </c>
      <c r="AN211">
        <v>5.5</v>
      </c>
      <c r="AO211">
        <v>0.02</v>
      </c>
      <c r="AP211">
        <v>5.9</v>
      </c>
      <c r="AQ211">
        <v>50</v>
      </c>
      <c r="AR211">
        <v>0.06</v>
      </c>
      <c r="AS211">
        <v>0.4</v>
      </c>
      <c r="AT211">
        <v>25</v>
      </c>
      <c r="AU211">
        <v>0.1</v>
      </c>
      <c r="AV211">
        <v>65.900000000000006</v>
      </c>
      <c r="AW211">
        <v>15</v>
      </c>
    </row>
    <row r="212" spans="1:49" hidden="1" x14ac:dyDescent="0.3">
      <c r="A212" t="s">
        <v>871</v>
      </c>
      <c r="B212" t="s">
        <v>872</v>
      </c>
      <c r="C212" s="1" t="str">
        <f t="shared" si="12"/>
        <v>13:0041</v>
      </c>
      <c r="D212" s="1" t="str">
        <f t="shared" si="13"/>
        <v>13:0013</v>
      </c>
      <c r="E212" t="s">
        <v>873</v>
      </c>
      <c r="F212" t="s">
        <v>874</v>
      </c>
      <c r="H212">
        <v>47.648667699999997</v>
      </c>
      <c r="I212">
        <v>-67.474868599999994</v>
      </c>
      <c r="J212" s="1" t="str">
        <f t="shared" si="14"/>
        <v>Basal till</v>
      </c>
      <c r="K212" s="1" t="str">
        <f t="shared" si="15"/>
        <v>&lt;63 micron</v>
      </c>
      <c r="L212">
        <v>25</v>
      </c>
      <c r="M212">
        <v>2</v>
      </c>
      <c r="N212">
        <v>7.4</v>
      </c>
      <c r="O212">
        <v>0.1</v>
      </c>
      <c r="P212">
        <v>2</v>
      </c>
      <c r="Q212">
        <v>49.1</v>
      </c>
      <c r="R212">
        <v>0.2</v>
      </c>
      <c r="S212">
        <v>7.0000000000000007E-2</v>
      </c>
      <c r="T212">
        <v>0.03</v>
      </c>
      <c r="U212">
        <v>19.8</v>
      </c>
      <c r="V212">
        <v>51.8</v>
      </c>
      <c r="W212">
        <v>30.36</v>
      </c>
      <c r="X212">
        <v>3.82</v>
      </c>
      <c r="Y212">
        <v>5.5</v>
      </c>
      <c r="Z212">
        <v>91</v>
      </c>
      <c r="AA212">
        <v>0.1</v>
      </c>
      <c r="AB212">
        <v>10.9</v>
      </c>
      <c r="AC212">
        <v>1.1299999999999999</v>
      </c>
      <c r="AD212">
        <v>887</v>
      </c>
      <c r="AE212">
        <v>0.56999999999999995</v>
      </c>
      <c r="AF212">
        <v>1E-3</v>
      </c>
      <c r="AG212">
        <v>72.099999999999994</v>
      </c>
      <c r="AH212">
        <v>2.3E-2</v>
      </c>
      <c r="AI212">
        <v>18.78</v>
      </c>
      <c r="AJ212">
        <v>5.0000000000000001E-3</v>
      </c>
      <c r="AK212">
        <v>0.28999999999999998</v>
      </c>
      <c r="AL212">
        <v>3.1</v>
      </c>
      <c r="AM212">
        <v>0.3</v>
      </c>
      <c r="AN212">
        <v>10.6</v>
      </c>
      <c r="AO212">
        <v>0.03</v>
      </c>
      <c r="AP212">
        <v>5</v>
      </c>
      <c r="AQ212">
        <v>20</v>
      </c>
      <c r="AR212">
        <v>7.0000000000000007E-2</v>
      </c>
      <c r="AS212">
        <v>0.3</v>
      </c>
      <c r="AT212">
        <v>29</v>
      </c>
      <c r="AU212">
        <v>0.1</v>
      </c>
      <c r="AV212">
        <v>67.2</v>
      </c>
      <c r="AW212">
        <v>15</v>
      </c>
    </row>
    <row r="213" spans="1:49" hidden="1" x14ac:dyDescent="0.3">
      <c r="A213" t="s">
        <v>875</v>
      </c>
      <c r="B213" t="s">
        <v>876</v>
      </c>
      <c r="C213" s="1" t="str">
        <f t="shared" si="12"/>
        <v>13:0041</v>
      </c>
      <c r="D213" s="1" t="str">
        <f t="shared" si="13"/>
        <v>13:0013</v>
      </c>
      <c r="E213" t="s">
        <v>877</v>
      </c>
      <c r="F213" t="s">
        <v>878</v>
      </c>
      <c r="H213">
        <v>47.660806299999997</v>
      </c>
      <c r="I213">
        <v>-67.472863500000003</v>
      </c>
      <c r="J213" s="1" t="str">
        <f t="shared" si="14"/>
        <v>Basal till</v>
      </c>
      <c r="K213" s="1" t="str">
        <f t="shared" si="15"/>
        <v>&lt;63 micron</v>
      </c>
      <c r="L213">
        <v>63</v>
      </c>
      <c r="M213">
        <v>2.2999999999999998</v>
      </c>
      <c r="N213">
        <v>5.8</v>
      </c>
      <c r="O213">
        <v>0.5</v>
      </c>
      <c r="P213">
        <v>3</v>
      </c>
      <c r="Q213">
        <v>110.7</v>
      </c>
      <c r="R213">
        <v>0.15</v>
      </c>
      <c r="S213">
        <v>0.17</v>
      </c>
      <c r="T213">
        <v>7.0000000000000007E-2</v>
      </c>
      <c r="U213">
        <v>15.7</v>
      </c>
      <c r="V213">
        <v>59.7</v>
      </c>
      <c r="W213">
        <v>18.940000000000001</v>
      </c>
      <c r="X213">
        <v>3.4</v>
      </c>
      <c r="Y213">
        <v>6.3</v>
      </c>
      <c r="Z213">
        <v>79</v>
      </c>
      <c r="AA213">
        <v>0.1</v>
      </c>
      <c r="AB213">
        <v>27.6</v>
      </c>
      <c r="AC213">
        <v>1.19</v>
      </c>
      <c r="AD213">
        <v>530</v>
      </c>
      <c r="AE213">
        <v>0.28999999999999998</v>
      </c>
      <c r="AF213">
        <v>3.0000000000000001E-3</v>
      </c>
      <c r="AG213">
        <v>71.8</v>
      </c>
      <c r="AH213">
        <v>4.2999999999999997E-2</v>
      </c>
      <c r="AI213">
        <v>11.29</v>
      </c>
      <c r="AJ213">
        <v>5.0000000000000001E-3</v>
      </c>
      <c r="AK213">
        <v>0.37</v>
      </c>
      <c r="AL213">
        <v>3.5</v>
      </c>
      <c r="AM213">
        <v>0.4</v>
      </c>
      <c r="AN213">
        <v>16.7</v>
      </c>
      <c r="AO213">
        <v>0.01</v>
      </c>
      <c r="AP213">
        <v>4.9000000000000004</v>
      </c>
      <c r="AQ213">
        <v>50</v>
      </c>
      <c r="AR213">
        <v>0.06</v>
      </c>
      <c r="AS213">
        <v>0.4</v>
      </c>
      <c r="AT213">
        <v>32</v>
      </c>
      <c r="AU213">
        <v>0.1</v>
      </c>
      <c r="AV213">
        <v>115.2</v>
      </c>
      <c r="AW213">
        <v>15</v>
      </c>
    </row>
    <row r="214" spans="1:49" hidden="1" x14ac:dyDescent="0.3">
      <c r="A214" t="s">
        <v>879</v>
      </c>
      <c r="B214" t="s">
        <v>880</v>
      </c>
      <c r="C214" s="1" t="str">
        <f t="shared" si="12"/>
        <v>13:0041</v>
      </c>
      <c r="D214" s="1" t="str">
        <f t="shared" si="13"/>
        <v>13:0013</v>
      </c>
      <c r="E214" t="s">
        <v>881</v>
      </c>
      <c r="F214" t="s">
        <v>882</v>
      </c>
      <c r="H214">
        <v>47.631153599999998</v>
      </c>
      <c r="I214">
        <v>-67.473900799999996</v>
      </c>
      <c r="J214" s="1" t="str">
        <f t="shared" si="14"/>
        <v>Basal till</v>
      </c>
      <c r="K214" s="1" t="str">
        <f t="shared" si="15"/>
        <v>&lt;63 micron</v>
      </c>
      <c r="L214">
        <v>41</v>
      </c>
      <c r="M214">
        <v>2.81</v>
      </c>
      <c r="N214">
        <v>10.8</v>
      </c>
      <c r="O214">
        <v>0.6</v>
      </c>
      <c r="P214">
        <v>2</v>
      </c>
      <c r="Q214">
        <v>81.8</v>
      </c>
      <c r="R214">
        <v>0.22</v>
      </c>
      <c r="S214">
        <v>0.06</v>
      </c>
      <c r="T214">
        <v>0.03</v>
      </c>
      <c r="U214">
        <v>20.399999999999999</v>
      </c>
      <c r="V214">
        <v>73.2</v>
      </c>
      <c r="W214">
        <v>25.73</v>
      </c>
      <c r="X214">
        <v>4.47</v>
      </c>
      <c r="Y214">
        <v>8.3000000000000007</v>
      </c>
      <c r="Z214">
        <v>46</v>
      </c>
      <c r="AA214">
        <v>0.12</v>
      </c>
      <c r="AB214">
        <v>22.9</v>
      </c>
      <c r="AC214">
        <v>1.52</v>
      </c>
      <c r="AD214">
        <v>688</v>
      </c>
      <c r="AE214">
        <v>0.41</v>
      </c>
      <c r="AF214">
        <v>3.0000000000000001E-3</v>
      </c>
      <c r="AG214">
        <v>89.9</v>
      </c>
      <c r="AH214">
        <v>2.9000000000000001E-2</v>
      </c>
      <c r="AI214">
        <v>18.87</v>
      </c>
      <c r="AJ214">
        <v>5.0000000000000001E-3</v>
      </c>
      <c r="AK214">
        <v>0.47</v>
      </c>
      <c r="AL214">
        <v>2.8</v>
      </c>
      <c r="AM214">
        <v>0.3</v>
      </c>
      <c r="AN214">
        <v>8.3000000000000007</v>
      </c>
      <c r="AO214">
        <v>0.02</v>
      </c>
      <c r="AP214">
        <v>5.4</v>
      </c>
      <c r="AQ214">
        <v>40</v>
      </c>
      <c r="AR214">
        <v>7.0000000000000007E-2</v>
      </c>
      <c r="AS214">
        <v>0.4</v>
      </c>
      <c r="AT214">
        <v>39</v>
      </c>
      <c r="AU214">
        <v>0.1</v>
      </c>
      <c r="AV214">
        <v>94.2</v>
      </c>
      <c r="AW214">
        <v>15</v>
      </c>
    </row>
    <row r="215" spans="1:49" hidden="1" x14ac:dyDescent="0.3">
      <c r="A215" t="s">
        <v>883</v>
      </c>
      <c r="B215" t="s">
        <v>884</v>
      </c>
      <c r="C215" s="1" t="str">
        <f t="shared" si="12"/>
        <v>13:0041</v>
      </c>
      <c r="D215" s="1" t="str">
        <f t="shared" si="13"/>
        <v>13:0013</v>
      </c>
      <c r="E215" t="s">
        <v>885</v>
      </c>
      <c r="F215" t="s">
        <v>886</v>
      </c>
      <c r="H215">
        <v>47.637081600000002</v>
      </c>
      <c r="I215">
        <v>-67.455622500000004</v>
      </c>
      <c r="J215" s="1" t="str">
        <f t="shared" si="14"/>
        <v>Basal till</v>
      </c>
      <c r="K215" s="1" t="str">
        <f t="shared" si="15"/>
        <v>&lt;63 micron</v>
      </c>
      <c r="L215">
        <v>24</v>
      </c>
      <c r="M215">
        <v>2.86</v>
      </c>
      <c r="N215">
        <v>10.7</v>
      </c>
      <c r="O215">
        <v>1</v>
      </c>
      <c r="P215">
        <v>2</v>
      </c>
      <c r="Q215">
        <v>87.3</v>
      </c>
      <c r="R215">
        <v>0.22</v>
      </c>
      <c r="S215">
        <v>0.11</v>
      </c>
      <c r="T215">
        <v>0.04</v>
      </c>
      <c r="U215">
        <v>24.7</v>
      </c>
      <c r="V215">
        <v>72.400000000000006</v>
      </c>
      <c r="W215">
        <v>31.56</v>
      </c>
      <c r="X215">
        <v>4.45</v>
      </c>
      <c r="Y215">
        <v>7.8</v>
      </c>
      <c r="Z215">
        <v>119</v>
      </c>
      <c r="AA215">
        <v>0.12</v>
      </c>
      <c r="AB215">
        <v>22.9</v>
      </c>
      <c r="AC215">
        <v>1.5</v>
      </c>
      <c r="AD215">
        <v>992</v>
      </c>
      <c r="AE215">
        <v>0.39</v>
      </c>
      <c r="AF215">
        <v>3.0000000000000001E-3</v>
      </c>
      <c r="AG215">
        <v>92.3</v>
      </c>
      <c r="AH215">
        <v>2.5999999999999999E-2</v>
      </c>
      <c r="AI215">
        <v>23.81</v>
      </c>
      <c r="AJ215">
        <v>5.0000000000000001E-3</v>
      </c>
      <c r="AK215">
        <v>0.41</v>
      </c>
      <c r="AL215">
        <v>4.2</v>
      </c>
      <c r="AM215">
        <v>0.3</v>
      </c>
      <c r="AN215">
        <v>24.8</v>
      </c>
      <c r="AO215">
        <v>0.02</v>
      </c>
      <c r="AP215">
        <v>6.4</v>
      </c>
      <c r="AQ215">
        <v>60</v>
      </c>
      <c r="AR215">
        <v>0.09</v>
      </c>
      <c r="AS215">
        <v>0.4</v>
      </c>
      <c r="AT215">
        <v>39</v>
      </c>
      <c r="AU215">
        <v>0.1</v>
      </c>
      <c r="AV215">
        <v>81.8</v>
      </c>
      <c r="AW215">
        <v>15</v>
      </c>
    </row>
    <row r="216" spans="1:49" hidden="1" x14ac:dyDescent="0.3">
      <c r="A216" t="s">
        <v>887</v>
      </c>
      <c r="B216" t="s">
        <v>888</v>
      </c>
      <c r="C216" s="1" t="str">
        <f t="shared" si="12"/>
        <v>13:0041</v>
      </c>
      <c r="D216" s="1" t="str">
        <f t="shared" si="13"/>
        <v>13:0013</v>
      </c>
      <c r="E216" t="s">
        <v>889</v>
      </c>
      <c r="F216" t="s">
        <v>890</v>
      </c>
      <c r="H216">
        <v>47.616744500000003</v>
      </c>
      <c r="I216">
        <v>-67.450179800000001</v>
      </c>
      <c r="J216" s="1" t="str">
        <f t="shared" si="14"/>
        <v>Basal till</v>
      </c>
      <c r="K216" s="1" t="str">
        <f t="shared" si="15"/>
        <v>&lt;63 micron</v>
      </c>
      <c r="L216">
        <v>27</v>
      </c>
      <c r="M216">
        <v>2.34</v>
      </c>
      <c r="N216">
        <v>6.6</v>
      </c>
      <c r="O216">
        <v>1</v>
      </c>
      <c r="P216">
        <v>3</v>
      </c>
      <c r="Q216">
        <v>72.900000000000006</v>
      </c>
      <c r="R216">
        <v>0.19</v>
      </c>
      <c r="S216">
        <v>0.18</v>
      </c>
      <c r="T216">
        <v>0.06</v>
      </c>
      <c r="U216">
        <v>19.899999999999999</v>
      </c>
      <c r="V216">
        <v>58.2</v>
      </c>
      <c r="W216">
        <v>29.54</v>
      </c>
      <c r="X216">
        <v>3.97</v>
      </c>
      <c r="Y216">
        <v>6.5</v>
      </c>
      <c r="Z216">
        <v>112</v>
      </c>
      <c r="AA216">
        <v>0.1</v>
      </c>
      <c r="AB216">
        <v>43.8</v>
      </c>
      <c r="AC216">
        <v>1.64</v>
      </c>
      <c r="AD216">
        <v>1121</v>
      </c>
      <c r="AE216">
        <v>0.21</v>
      </c>
      <c r="AF216">
        <v>1E-3</v>
      </c>
      <c r="AG216">
        <v>78.599999999999994</v>
      </c>
      <c r="AH216">
        <v>5.2999999999999999E-2</v>
      </c>
      <c r="AI216">
        <v>17.78</v>
      </c>
      <c r="AJ216">
        <v>5.0000000000000001E-3</v>
      </c>
      <c r="AK216">
        <v>0.21</v>
      </c>
      <c r="AL216">
        <v>6.8</v>
      </c>
      <c r="AM216">
        <v>0.3</v>
      </c>
      <c r="AN216">
        <v>21.4</v>
      </c>
      <c r="AO216">
        <v>0.04</v>
      </c>
      <c r="AP216">
        <v>7.3</v>
      </c>
      <c r="AQ216">
        <v>50</v>
      </c>
      <c r="AR216">
        <v>0.06</v>
      </c>
      <c r="AS216">
        <v>0.4</v>
      </c>
      <c r="AT216">
        <v>30</v>
      </c>
      <c r="AU216">
        <v>0.1</v>
      </c>
      <c r="AV216">
        <v>73.3</v>
      </c>
      <c r="AW216">
        <v>15</v>
      </c>
    </row>
    <row r="217" spans="1:49" hidden="1" x14ac:dyDescent="0.3">
      <c r="A217" t="s">
        <v>891</v>
      </c>
      <c r="B217" t="s">
        <v>892</v>
      </c>
      <c r="C217" s="1" t="str">
        <f t="shared" si="12"/>
        <v>13:0041</v>
      </c>
      <c r="D217" s="1" t="str">
        <f t="shared" si="13"/>
        <v>13:0013</v>
      </c>
      <c r="E217" t="s">
        <v>893</v>
      </c>
      <c r="F217" t="s">
        <v>894</v>
      </c>
      <c r="H217">
        <v>47.591639999999998</v>
      </c>
      <c r="I217">
        <v>-67.432977699999995</v>
      </c>
      <c r="J217" s="1" t="str">
        <f t="shared" si="14"/>
        <v>Basal till</v>
      </c>
      <c r="K217" s="1" t="str">
        <f t="shared" si="15"/>
        <v>&lt;63 micron</v>
      </c>
      <c r="L217">
        <v>30</v>
      </c>
      <c r="M217">
        <v>2.38</v>
      </c>
      <c r="N217">
        <v>7.2</v>
      </c>
      <c r="O217">
        <v>0.1</v>
      </c>
      <c r="P217">
        <v>3</v>
      </c>
      <c r="Q217">
        <v>99</v>
      </c>
      <c r="R217">
        <v>0.18</v>
      </c>
      <c r="S217">
        <v>0.28999999999999998</v>
      </c>
      <c r="T217">
        <v>7.0000000000000007E-2</v>
      </c>
      <c r="U217">
        <v>18.5</v>
      </c>
      <c r="V217">
        <v>71</v>
      </c>
      <c r="W217">
        <v>22.29</v>
      </c>
      <c r="X217">
        <v>3.71</v>
      </c>
      <c r="Y217">
        <v>7.1</v>
      </c>
      <c r="Z217">
        <v>55</v>
      </c>
      <c r="AA217">
        <v>0.11</v>
      </c>
      <c r="AB217">
        <v>26.5</v>
      </c>
      <c r="AC217">
        <v>1.43</v>
      </c>
      <c r="AD217">
        <v>917</v>
      </c>
      <c r="AE217">
        <v>0.66</v>
      </c>
      <c r="AF217">
        <v>1E-3</v>
      </c>
      <c r="AG217">
        <v>75.400000000000006</v>
      </c>
      <c r="AH217">
        <v>4.1000000000000002E-2</v>
      </c>
      <c r="AI217">
        <v>16.47</v>
      </c>
      <c r="AJ217">
        <v>5.0000000000000001E-3</v>
      </c>
      <c r="AK217">
        <v>0.28000000000000003</v>
      </c>
      <c r="AL217">
        <v>4.2</v>
      </c>
      <c r="AM217">
        <v>0.3</v>
      </c>
      <c r="AN217">
        <v>32.700000000000003</v>
      </c>
      <c r="AO217">
        <v>0.02</v>
      </c>
      <c r="AP217">
        <v>6.1</v>
      </c>
      <c r="AQ217">
        <v>50</v>
      </c>
      <c r="AR217">
        <v>7.0000000000000007E-2</v>
      </c>
      <c r="AS217">
        <v>0.5</v>
      </c>
      <c r="AT217">
        <v>35</v>
      </c>
      <c r="AU217">
        <v>0.1</v>
      </c>
      <c r="AV217">
        <v>71</v>
      </c>
      <c r="AW217">
        <v>15</v>
      </c>
    </row>
    <row r="218" spans="1:49" hidden="1" x14ac:dyDescent="0.3">
      <c r="A218" t="s">
        <v>895</v>
      </c>
      <c r="B218" t="s">
        <v>896</v>
      </c>
      <c r="C218" s="1" t="str">
        <f t="shared" si="12"/>
        <v>13:0041</v>
      </c>
      <c r="D218" s="1" t="str">
        <f t="shared" si="13"/>
        <v>13:0013</v>
      </c>
      <c r="E218" t="s">
        <v>897</v>
      </c>
      <c r="F218" t="s">
        <v>898</v>
      </c>
      <c r="H218">
        <v>47.605616699999999</v>
      </c>
      <c r="I218">
        <v>-67.432507000000001</v>
      </c>
      <c r="J218" s="1" t="str">
        <f t="shared" si="14"/>
        <v>Basal till</v>
      </c>
      <c r="K218" s="1" t="str">
        <f t="shared" si="15"/>
        <v>&lt;63 micron</v>
      </c>
      <c r="L218">
        <v>45</v>
      </c>
      <c r="M218">
        <v>2.52</v>
      </c>
      <c r="N218">
        <v>10.6</v>
      </c>
      <c r="O218">
        <v>0.3</v>
      </c>
      <c r="P218">
        <v>2</v>
      </c>
      <c r="Q218">
        <v>65.400000000000006</v>
      </c>
      <c r="R218">
        <v>0.16</v>
      </c>
      <c r="S218">
        <v>0.03</v>
      </c>
      <c r="T218">
        <v>0.05</v>
      </c>
      <c r="U218">
        <v>15.2</v>
      </c>
      <c r="V218">
        <v>57.2</v>
      </c>
      <c r="W218">
        <v>24.64</v>
      </c>
      <c r="X218">
        <v>3.45</v>
      </c>
      <c r="Y218">
        <v>5.6</v>
      </c>
      <c r="Z218">
        <v>66</v>
      </c>
      <c r="AA218">
        <v>0.08</v>
      </c>
      <c r="AB218">
        <v>18.5</v>
      </c>
      <c r="AC218">
        <v>1.1299999999999999</v>
      </c>
      <c r="AD218">
        <v>429</v>
      </c>
      <c r="AE218">
        <v>0.3</v>
      </c>
      <c r="AF218">
        <v>1E-3</v>
      </c>
      <c r="AG218">
        <v>82.7</v>
      </c>
      <c r="AH218">
        <v>3.7999999999999999E-2</v>
      </c>
      <c r="AI218">
        <v>15.32</v>
      </c>
      <c r="AJ218">
        <v>5.0000000000000001E-3</v>
      </c>
      <c r="AK218">
        <v>0.83</v>
      </c>
      <c r="AL218">
        <v>2.7</v>
      </c>
      <c r="AM218">
        <v>0.4</v>
      </c>
      <c r="AN218">
        <v>6.6</v>
      </c>
      <c r="AO218">
        <v>0.01</v>
      </c>
      <c r="AP218">
        <v>5.0999999999999996</v>
      </c>
      <c r="AQ218">
        <v>40</v>
      </c>
      <c r="AR218">
        <v>0.06</v>
      </c>
      <c r="AS218">
        <v>0.3</v>
      </c>
      <c r="AT218">
        <v>28</v>
      </c>
      <c r="AU218">
        <v>0.1</v>
      </c>
      <c r="AV218">
        <v>63.8</v>
      </c>
      <c r="AW218">
        <v>15</v>
      </c>
    </row>
    <row r="219" spans="1:49" hidden="1" x14ac:dyDescent="0.3">
      <c r="A219" t="s">
        <v>899</v>
      </c>
      <c r="B219" t="s">
        <v>900</v>
      </c>
      <c r="C219" s="1" t="str">
        <f t="shared" si="12"/>
        <v>13:0041</v>
      </c>
      <c r="D219" s="1" t="str">
        <f t="shared" si="13"/>
        <v>13:0013</v>
      </c>
      <c r="E219" t="s">
        <v>901</v>
      </c>
      <c r="F219" t="s">
        <v>902</v>
      </c>
      <c r="H219">
        <v>47.609887700000002</v>
      </c>
      <c r="I219">
        <v>-67.493374299999999</v>
      </c>
      <c r="J219" s="1" t="str">
        <f t="shared" si="14"/>
        <v>Basal till</v>
      </c>
      <c r="K219" s="1" t="str">
        <f t="shared" si="15"/>
        <v>&lt;63 micron</v>
      </c>
      <c r="L219">
        <v>45</v>
      </c>
      <c r="M219">
        <v>2.92</v>
      </c>
      <c r="N219">
        <v>6.6</v>
      </c>
      <c r="O219">
        <v>0.1</v>
      </c>
      <c r="P219">
        <v>3</v>
      </c>
      <c r="Q219">
        <v>102.6</v>
      </c>
      <c r="R219">
        <v>0.14000000000000001</v>
      </c>
      <c r="S219">
        <v>0.05</v>
      </c>
      <c r="T219">
        <v>0.06</v>
      </c>
      <c r="U219">
        <v>14.5</v>
      </c>
      <c r="V219">
        <v>62.9</v>
      </c>
      <c r="W219">
        <v>18.239999999999998</v>
      </c>
      <c r="X219">
        <v>3.55</v>
      </c>
      <c r="Y219">
        <v>7.5</v>
      </c>
      <c r="Z219">
        <v>63</v>
      </c>
      <c r="AA219">
        <v>0.11</v>
      </c>
      <c r="AB219">
        <v>16.399999999999999</v>
      </c>
      <c r="AC219">
        <v>1.18</v>
      </c>
      <c r="AD219">
        <v>328</v>
      </c>
      <c r="AE219">
        <v>0.27</v>
      </c>
      <c r="AF219">
        <v>1E-3</v>
      </c>
      <c r="AG219">
        <v>78.900000000000006</v>
      </c>
      <c r="AH219">
        <v>4.9000000000000002E-2</v>
      </c>
      <c r="AI219">
        <v>10.77</v>
      </c>
      <c r="AJ219">
        <v>5.0000000000000001E-3</v>
      </c>
      <c r="AK219">
        <v>0.23</v>
      </c>
      <c r="AL219">
        <v>2.5</v>
      </c>
      <c r="AM219">
        <v>0.4</v>
      </c>
      <c r="AN219">
        <v>5.0999999999999996</v>
      </c>
      <c r="AO219">
        <v>0.03</v>
      </c>
      <c r="AP219">
        <v>5.0999999999999996</v>
      </c>
      <c r="AQ219">
        <v>40</v>
      </c>
      <c r="AR219">
        <v>0.1</v>
      </c>
      <c r="AS219">
        <v>0.4</v>
      </c>
      <c r="AT219">
        <v>36</v>
      </c>
      <c r="AU219">
        <v>0.1</v>
      </c>
      <c r="AV219">
        <v>73.5</v>
      </c>
      <c r="AW219">
        <v>15</v>
      </c>
    </row>
    <row r="220" spans="1:49" hidden="1" x14ac:dyDescent="0.3">
      <c r="A220" t="s">
        <v>903</v>
      </c>
      <c r="B220" t="s">
        <v>904</v>
      </c>
      <c r="C220" s="1" t="str">
        <f t="shared" si="12"/>
        <v>13:0041</v>
      </c>
      <c r="D220" s="1" t="str">
        <f t="shared" si="13"/>
        <v>13:0013</v>
      </c>
      <c r="E220" t="s">
        <v>905</v>
      </c>
      <c r="F220" t="s">
        <v>906</v>
      </c>
      <c r="H220">
        <v>47.631683899999999</v>
      </c>
      <c r="I220">
        <v>-67.495649799999995</v>
      </c>
      <c r="J220" s="1" t="str">
        <f t="shared" si="14"/>
        <v>Basal till</v>
      </c>
      <c r="K220" s="1" t="str">
        <f t="shared" si="15"/>
        <v>&lt;63 micron</v>
      </c>
      <c r="L220">
        <v>23</v>
      </c>
      <c r="M220">
        <v>2.67</v>
      </c>
      <c r="N220">
        <v>9.1</v>
      </c>
      <c r="O220">
        <v>1</v>
      </c>
      <c r="P220">
        <v>3</v>
      </c>
      <c r="Q220">
        <v>89.4</v>
      </c>
      <c r="R220">
        <v>0.2</v>
      </c>
      <c r="S220">
        <v>0.06</v>
      </c>
      <c r="T220">
        <v>0.05</v>
      </c>
      <c r="U220">
        <v>22.6</v>
      </c>
      <c r="V220">
        <v>65.099999999999994</v>
      </c>
      <c r="W220">
        <v>29.59</v>
      </c>
      <c r="X220">
        <v>4.2300000000000004</v>
      </c>
      <c r="Y220">
        <v>6.9</v>
      </c>
      <c r="Z220">
        <v>82</v>
      </c>
      <c r="AA220">
        <v>0.13</v>
      </c>
      <c r="AB220">
        <v>23</v>
      </c>
      <c r="AC220">
        <v>1.36</v>
      </c>
      <c r="AD220">
        <v>879</v>
      </c>
      <c r="AE220">
        <v>0.44</v>
      </c>
      <c r="AF220">
        <v>3.0000000000000001E-3</v>
      </c>
      <c r="AG220">
        <v>88.5</v>
      </c>
      <c r="AH220">
        <v>2.5000000000000001E-2</v>
      </c>
      <c r="AI220">
        <v>21.29</v>
      </c>
      <c r="AJ220">
        <v>5.0000000000000001E-3</v>
      </c>
      <c r="AK220">
        <v>0.4</v>
      </c>
      <c r="AL220">
        <v>3.1</v>
      </c>
      <c r="AM220">
        <v>0.3</v>
      </c>
      <c r="AN220">
        <v>12.6</v>
      </c>
      <c r="AO220">
        <v>0.03</v>
      </c>
      <c r="AP220">
        <v>6.1</v>
      </c>
      <c r="AQ220">
        <v>50</v>
      </c>
      <c r="AR220">
        <v>7.0000000000000007E-2</v>
      </c>
      <c r="AS220">
        <v>0.4</v>
      </c>
      <c r="AT220">
        <v>35</v>
      </c>
      <c r="AU220">
        <v>0.1</v>
      </c>
      <c r="AV220">
        <v>82.8</v>
      </c>
      <c r="AW220">
        <v>15</v>
      </c>
    </row>
    <row r="221" spans="1:49" hidden="1" x14ac:dyDescent="0.3">
      <c r="A221" t="s">
        <v>907</v>
      </c>
      <c r="B221" t="s">
        <v>908</v>
      </c>
      <c r="C221" s="1" t="str">
        <f t="shared" si="12"/>
        <v>13:0041</v>
      </c>
      <c r="D221" s="1" t="str">
        <f t="shared" si="13"/>
        <v>13:0013</v>
      </c>
      <c r="E221" t="s">
        <v>905</v>
      </c>
      <c r="F221" t="s">
        <v>909</v>
      </c>
      <c r="H221">
        <v>47.631683899999999</v>
      </c>
      <c r="I221">
        <v>-67.495649799999995</v>
      </c>
      <c r="J221" s="1" t="str">
        <f t="shared" si="14"/>
        <v>Basal till</v>
      </c>
      <c r="K221" s="1" t="str">
        <f t="shared" si="15"/>
        <v>&lt;63 micron</v>
      </c>
      <c r="L221">
        <v>23</v>
      </c>
      <c r="M221">
        <v>2.62</v>
      </c>
      <c r="N221">
        <v>9.1999999999999993</v>
      </c>
      <c r="O221">
        <v>0.4</v>
      </c>
      <c r="P221">
        <v>2</v>
      </c>
      <c r="Q221">
        <v>84.4</v>
      </c>
      <c r="R221">
        <v>0.2</v>
      </c>
      <c r="S221">
        <v>0.06</v>
      </c>
      <c r="T221">
        <v>0.05</v>
      </c>
      <c r="U221">
        <v>22.3</v>
      </c>
      <c r="V221">
        <v>62.2</v>
      </c>
      <c r="W221">
        <v>27.91</v>
      </c>
      <c r="X221">
        <v>4.1399999999999997</v>
      </c>
      <c r="Y221">
        <v>7.1</v>
      </c>
      <c r="Z221">
        <v>77</v>
      </c>
      <c r="AA221">
        <v>0.12</v>
      </c>
      <c r="AB221">
        <v>21.9</v>
      </c>
      <c r="AC221">
        <v>1.35</v>
      </c>
      <c r="AD221">
        <v>871</v>
      </c>
      <c r="AE221">
        <v>0.36</v>
      </c>
      <c r="AF221">
        <v>3.0000000000000001E-3</v>
      </c>
      <c r="AG221">
        <v>87.1</v>
      </c>
      <c r="AH221">
        <v>2.4E-2</v>
      </c>
      <c r="AI221">
        <v>21.35</v>
      </c>
      <c r="AJ221">
        <v>5.0000000000000001E-3</v>
      </c>
      <c r="AK221">
        <v>0.38</v>
      </c>
      <c r="AL221">
        <v>2.9</v>
      </c>
      <c r="AM221">
        <v>0.3</v>
      </c>
      <c r="AN221">
        <v>12.9</v>
      </c>
      <c r="AO221">
        <v>0.04</v>
      </c>
      <c r="AP221">
        <v>6.3</v>
      </c>
      <c r="AQ221">
        <v>60</v>
      </c>
      <c r="AR221">
        <v>7.0000000000000007E-2</v>
      </c>
      <c r="AS221">
        <v>0.3</v>
      </c>
      <c r="AT221">
        <v>34</v>
      </c>
      <c r="AU221">
        <v>0.1</v>
      </c>
      <c r="AV221">
        <v>80</v>
      </c>
      <c r="AW221">
        <v>15</v>
      </c>
    </row>
    <row r="222" spans="1:49" hidden="1" x14ac:dyDescent="0.3">
      <c r="A222" t="s">
        <v>910</v>
      </c>
      <c r="B222" t="s">
        <v>911</v>
      </c>
      <c r="C222" s="1" t="str">
        <f t="shared" si="12"/>
        <v>13:0041</v>
      </c>
      <c r="D222" s="1" t="str">
        <f t="shared" si="13"/>
        <v>13:0013</v>
      </c>
      <c r="E222" t="s">
        <v>912</v>
      </c>
      <c r="F222" t="s">
        <v>913</v>
      </c>
      <c r="H222">
        <v>47.599638800000001</v>
      </c>
      <c r="I222">
        <v>-67.470933099999996</v>
      </c>
      <c r="J222" s="1" t="str">
        <f t="shared" si="14"/>
        <v>Basal till</v>
      </c>
      <c r="K222" s="1" t="str">
        <f t="shared" si="15"/>
        <v>&lt;63 micron</v>
      </c>
      <c r="L222">
        <v>21</v>
      </c>
      <c r="M222">
        <v>2.59</v>
      </c>
      <c r="N222">
        <v>6.5</v>
      </c>
      <c r="O222">
        <v>0.9</v>
      </c>
      <c r="P222">
        <v>3</v>
      </c>
      <c r="Q222">
        <v>73.900000000000006</v>
      </c>
      <c r="R222">
        <v>0.2</v>
      </c>
      <c r="S222">
        <v>0.13</v>
      </c>
      <c r="T222">
        <v>0.05</v>
      </c>
      <c r="U222">
        <v>21.8</v>
      </c>
      <c r="V222">
        <v>77.3</v>
      </c>
      <c r="W222">
        <v>30.7</v>
      </c>
      <c r="X222">
        <v>4.07</v>
      </c>
      <c r="Y222">
        <v>7.3</v>
      </c>
      <c r="Z222">
        <v>92</v>
      </c>
      <c r="AA222">
        <v>0.13</v>
      </c>
      <c r="AB222">
        <v>32.5</v>
      </c>
      <c r="AC222">
        <v>1.72</v>
      </c>
      <c r="AD222">
        <v>1095</v>
      </c>
      <c r="AE222">
        <v>0.36</v>
      </c>
      <c r="AF222">
        <v>5.0000000000000001E-3</v>
      </c>
      <c r="AG222">
        <v>94</v>
      </c>
      <c r="AH222">
        <v>5.0999999999999997E-2</v>
      </c>
      <c r="AI222">
        <v>17.010000000000002</v>
      </c>
      <c r="AJ222">
        <v>5.0000000000000001E-3</v>
      </c>
      <c r="AK222">
        <v>0.24</v>
      </c>
      <c r="AL222">
        <v>7.1</v>
      </c>
      <c r="AM222">
        <v>0.4</v>
      </c>
      <c r="AN222">
        <v>25.4</v>
      </c>
      <c r="AO222">
        <v>0.04</v>
      </c>
      <c r="AP222">
        <v>6.8</v>
      </c>
      <c r="AQ222">
        <v>50</v>
      </c>
      <c r="AR222">
        <v>0.09</v>
      </c>
      <c r="AS222">
        <v>0.5</v>
      </c>
      <c r="AT222">
        <v>37</v>
      </c>
      <c r="AU222">
        <v>0.1</v>
      </c>
      <c r="AV222">
        <v>67.8</v>
      </c>
      <c r="AW222">
        <v>15</v>
      </c>
    </row>
    <row r="223" spans="1:49" hidden="1" x14ac:dyDescent="0.3">
      <c r="A223" t="s">
        <v>914</v>
      </c>
      <c r="B223" t="s">
        <v>915</v>
      </c>
      <c r="C223" s="1" t="str">
        <f t="shared" si="12"/>
        <v>13:0041</v>
      </c>
      <c r="D223" s="1" t="str">
        <f t="shared" si="13"/>
        <v>13:0013</v>
      </c>
      <c r="E223" t="s">
        <v>916</v>
      </c>
      <c r="F223" t="s">
        <v>917</v>
      </c>
      <c r="H223">
        <v>47.596182499999998</v>
      </c>
      <c r="I223">
        <v>-67.496721100000002</v>
      </c>
      <c r="J223" s="1" t="str">
        <f t="shared" si="14"/>
        <v>Basal till</v>
      </c>
      <c r="K223" s="1" t="str">
        <f t="shared" si="15"/>
        <v>&lt;63 micron</v>
      </c>
      <c r="L223">
        <v>26</v>
      </c>
      <c r="M223">
        <v>2.11</v>
      </c>
      <c r="N223">
        <v>8.6999999999999993</v>
      </c>
      <c r="O223">
        <v>0.6</v>
      </c>
      <c r="P223">
        <v>2</v>
      </c>
      <c r="Q223">
        <v>81.5</v>
      </c>
      <c r="R223">
        <v>0.2</v>
      </c>
      <c r="S223">
        <v>0.08</v>
      </c>
      <c r="T223">
        <v>0.04</v>
      </c>
      <c r="U223">
        <v>20.5</v>
      </c>
      <c r="V223">
        <v>49.7</v>
      </c>
      <c r="W223">
        <v>25.94</v>
      </c>
      <c r="X223">
        <v>3.55</v>
      </c>
      <c r="Y223">
        <v>5.8</v>
      </c>
      <c r="Z223">
        <v>102</v>
      </c>
      <c r="AA223">
        <v>0.11</v>
      </c>
      <c r="AB223">
        <v>20.3</v>
      </c>
      <c r="AC223">
        <v>0.98</v>
      </c>
      <c r="AD223">
        <v>1097</v>
      </c>
      <c r="AE223">
        <v>0.53</v>
      </c>
      <c r="AF223">
        <v>1E-3</v>
      </c>
      <c r="AG223">
        <v>67.2</v>
      </c>
      <c r="AH223">
        <v>4.2000000000000003E-2</v>
      </c>
      <c r="AI223">
        <v>18.12</v>
      </c>
      <c r="AJ223">
        <v>5.0000000000000001E-3</v>
      </c>
      <c r="AK223">
        <v>0.35</v>
      </c>
      <c r="AL223">
        <v>3.3</v>
      </c>
      <c r="AM223">
        <v>0.3</v>
      </c>
      <c r="AN223">
        <v>11.6</v>
      </c>
      <c r="AO223">
        <v>0.03</v>
      </c>
      <c r="AP223">
        <v>5.7</v>
      </c>
      <c r="AQ223">
        <v>40</v>
      </c>
      <c r="AR223">
        <v>0.08</v>
      </c>
      <c r="AS223">
        <v>0.4</v>
      </c>
      <c r="AT223">
        <v>32</v>
      </c>
      <c r="AU223">
        <v>0.1</v>
      </c>
      <c r="AV223">
        <v>67.400000000000006</v>
      </c>
      <c r="AW223">
        <v>15</v>
      </c>
    </row>
    <row r="224" spans="1:49" hidden="1" x14ac:dyDescent="0.3">
      <c r="A224" t="s">
        <v>918</v>
      </c>
      <c r="B224" t="s">
        <v>919</v>
      </c>
      <c r="C224" s="1" t="str">
        <f t="shared" si="12"/>
        <v>13:0041</v>
      </c>
      <c r="D224" s="1" t="str">
        <f t="shared" si="13"/>
        <v>13:0013</v>
      </c>
      <c r="E224" t="s">
        <v>920</v>
      </c>
      <c r="F224" t="s">
        <v>921</v>
      </c>
      <c r="H224">
        <v>47.586089800000003</v>
      </c>
      <c r="I224">
        <v>-67.490798999999996</v>
      </c>
      <c r="J224" s="1" t="str">
        <f t="shared" si="14"/>
        <v>Basal till</v>
      </c>
      <c r="K224" s="1" t="str">
        <f t="shared" si="15"/>
        <v>&lt;63 micron</v>
      </c>
      <c r="L224">
        <v>23</v>
      </c>
      <c r="M224">
        <v>2.12</v>
      </c>
      <c r="N224">
        <v>9.6</v>
      </c>
      <c r="O224">
        <v>0.5</v>
      </c>
      <c r="P224">
        <v>2</v>
      </c>
      <c r="Q224">
        <v>69.900000000000006</v>
      </c>
      <c r="R224">
        <v>0.18</v>
      </c>
      <c r="S224">
        <v>0.17</v>
      </c>
      <c r="T224">
        <v>0.11</v>
      </c>
      <c r="U224">
        <v>19.100000000000001</v>
      </c>
      <c r="V224">
        <v>53.6</v>
      </c>
      <c r="W224">
        <v>24.72</v>
      </c>
      <c r="X224">
        <v>3.77</v>
      </c>
      <c r="Y224">
        <v>5.6</v>
      </c>
      <c r="Z224">
        <v>108</v>
      </c>
      <c r="AA224">
        <v>0.09</v>
      </c>
      <c r="AB224">
        <v>35</v>
      </c>
      <c r="AC224">
        <v>1.03</v>
      </c>
      <c r="AD224">
        <v>1098</v>
      </c>
      <c r="AE224">
        <v>0.38</v>
      </c>
      <c r="AF224">
        <v>2E-3</v>
      </c>
      <c r="AG224">
        <v>66.2</v>
      </c>
      <c r="AH224">
        <v>4.9000000000000002E-2</v>
      </c>
      <c r="AI224">
        <v>18.739999999999998</v>
      </c>
      <c r="AJ224">
        <v>5.0000000000000001E-3</v>
      </c>
      <c r="AK224">
        <v>0.27</v>
      </c>
      <c r="AL224">
        <v>5.8</v>
      </c>
      <c r="AM224">
        <v>0.3</v>
      </c>
      <c r="AN224">
        <v>15.3</v>
      </c>
      <c r="AO224">
        <v>0.02</v>
      </c>
      <c r="AP224">
        <v>7.8</v>
      </c>
      <c r="AQ224">
        <v>60</v>
      </c>
      <c r="AR224">
        <v>0.08</v>
      </c>
      <c r="AS224">
        <v>0.5</v>
      </c>
      <c r="AT224">
        <v>29</v>
      </c>
      <c r="AU224">
        <v>0.1</v>
      </c>
      <c r="AV224">
        <v>62.7</v>
      </c>
      <c r="AW224">
        <v>15</v>
      </c>
    </row>
    <row r="225" spans="1:49" hidden="1" x14ac:dyDescent="0.3">
      <c r="A225" t="s">
        <v>922</v>
      </c>
      <c r="B225" t="s">
        <v>923</v>
      </c>
      <c r="C225" s="1" t="str">
        <f t="shared" si="12"/>
        <v>13:0041</v>
      </c>
      <c r="D225" s="1" t="str">
        <f t="shared" si="13"/>
        <v>13:0013</v>
      </c>
      <c r="E225" t="s">
        <v>924</v>
      </c>
      <c r="F225" t="s">
        <v>925</v>
      </c>
      <c r="H225">
        <v>47.583121200000001</v>
      </c>
      <c r="I225">
        <v>-67.459724199999997</v>
      </c>
      <c r="J225" s="1" t="str">
        <f t="shared" si="14"/>
        <v>Basal till</v>
      </c>
      <c r="K225" s="1" t="str">
        <f t="shared" si="15"/>
        <v>&lt;63 micron</v>
      </c>
      <c r="L225">
        <v>33</v>
      </c>
      <c r="M225">
        <v>2.2999999999999998</v>
      </c>
      <c r="N225">
        <v>31.5</v>
      </c>
      <c r="O225">
        <v>0.2</v>
      </c>
      <c r="P225">
        <v>3</v>
      </c>
      <c r="Q225">
        <v>85.4</v>
      </c>
      <c r="R225">
        <v>0.16</v>
      </c>
      <c r="S225">
        <v>0.11</v>
      </c>
      <c r="T225">
        <v>0.09</v>
      </c>
      <c r="U225">
        <v>18.2</v>
      </c>
      <c r="V225">
        <v>58.3</v>
      </c>
      <c r="W225">
        <v>19.41</v>
      </c>
      <c r="X225">
        <v>3.7</v>
      </c>
      <c r="Y225">
        <v>5.8</v>
      </c>
      <c r="Z225">
        <v>74</v>
      </c>
      <c r="AA225">
        <v>0.1</v>
      </c>
      <c r="AB225">
        <v>34.200000000000003</v>
      </c>
      <c r="AC225">
        <v>1.36</v>
      </c>
      <c r="AD225">
        <v>834</v>
      </c>
      <c r="AE225">
        <v>0.25</v>
      </c>
      <c r="AF225">
        <v>2E-3</v>
      </c>
      <c r="AG225">
        <v>84</v>
      </c>
      <c r="AH225">
        <v>5.2999999999999999E-2</v>
      </c>
      <c r="AI225">
        <v>20.43</v>
      </c>
      <c r="AJ225">
        <v>0.01</v>
      </c>
      <c r="AK225">
        <v>0.28000000000000003</v>
      </c>
      <c r="AL225">
        <v>5.4</v>
      </c>
      <c r="AM225">
        <v>0.3</v>
      </c>
      <c r="AN225">
        <v>9.4</v>
      </c>
      <c r="AO225">
        <v>0.03</v>
      </c>
      <c r="AP225">
        <v>7.8</v>
      </c>
      <c r="AQ225">
        <v>50</v>
      </c>
      <c r="AR225">
        <v>0.09</v>
      </c>
      <c r="AS225">
        <v>0.4</v>
      </c>
      <c r="AT225">
        <v>29</v>
      </c>
      <c r="AU225">
        <v>0.1</v>
      </c>
      <c r="AV225">
        <v>64.099999999999994</v>
      </c>
      <c r="AW225">
        <v>15</v>
      </c>
    </row>
    <row r="226" spans="1:49" hidden="1" x14ac:dyDescent="0.3">
      <c r="A226" t="s">
        <v>926</v>
      </c>
      <c r="B226" t="s">
        <v>927</v>
      </c>
      <c r="C226" s="1" t="str">
        <f t="shared" si="12"/>
        <v>13:0041</v>
      </c>
      <c r="D226" s="1" t="str">
        <f t="shared" si="13"/>
        <v>13:0013</v>
      </c>
      <c r="E226" t="s">
        <v>924</v>
      </c>
      <c r="F226" t="s">
        <v>928</v>
      </c>
      <c r="H226">
        <v>47.583121200000001</v>
      </c>
      <c r="I226">
        <v>-67.459724199999997</v>
      </c>
      <c r="J226" s="1" t="str">
        <f t="shared" si="14"/>
        <v>Basal till</v>
      </c>
      <c r="K226" s="1" t="str">
        <f t="shared" si="15"/>
        <v>&lt;63 micron</v>
      </c>
      <c r="L226">
        <v>35</v>
      </c>
      <c r="M226">
        <v>2.14</v>
      </c>
      <c r="N226">
        <v>30.9</v>
      </c>
      <c r="O226">
        <v>0.5</v>
      </c>
      <c r="P226">
        <v>1</v>
      </c>
      <c r="Q226">
        <v>81.7</v>
      </c>
      <c r="R226">
        <v>0.16</v>
      </c>
      <c r="S226">
        <v>0.11</v>
      </c>
      <c r="T226">
        <v>7.0000000000000007E-2</v>
      </c>
      <c r="U226">
        <v>19</v>
      </c>
      <c r="V226">
        <v>61.1</v>
      </c>
      <c r="W226">
        <v>19.09</v>
      </c>
      <c r="X226">
        <v>3.43</v>
      </c>
      <c r="Y226">
        <v>5.6</v>
      </c>
      <c r="Z226">
        <v>78</v>
      </c>
      <c r="AA226">
        <v>0.1</v>
      </c>
      <c r="AB226">
        <v>33</v>
      </c>
      <c r="AC226">
        <v>1.27</v>
      </c>
      <c r="AD226">
        <v>778</v>
      </c>
      <c r="AE226">
        <v>0.23</v>
      </c>
      <c r="AF226">
        <v>3.0000000000000001E-3</v>
      </c>
      <c r="AG226">
        <v>80</v>
      </c>
      <c r="AH226">
        <v>4.8000000000000001E-2</v>
      </c>
      <c r="AI226">
        <v>21.07</v>
      </c>
      <c r="AJ226">
        <v>0.03</v>
      </c>
      <c r="AK226">
        <v>0.2</v>
      </c>
      <c r="AL226">
        <v>5.3</v>
      </c>
      <c r="AM226">
        <v>0.4</v>
      </c>
      <c r="AN226">
        <v>9.5</v>
      </c>
      <c r="AO226">
        <v>0.02</v>
      </c>
      <c r="AP226">
        <v>6.9</v>
      </c>
      <c r="AQ226">
        <v>40</v>
      </c>
      <c r="AR226">
        <v>0.08</v>
      </c>
      <c r="AS226">
        <v>0.4</v>
      </c>
      <c r="AT226">
        <v>28</v>
      </c>
      <c r="AU226">
        <v>0.1</v>
      </c>
      <c r="AV226">
        <v>61.9</v>
      </c>
      <c r="AW226">
        <v>15</v>
      </c>
    </row>
    <row r="227" spans="1:49" hidden="1" x14ac:dyDescent="0.3">
      <c r="A227" t="s">
        <v>929</v>
      </c>
      <c r="B227" t="s">
        <v>930</v>
      </c>
      <c r="C227" s="1" t="str">
        <f t="shared" si="12"/>
        <v>13:0041</v>
      </c>
      <c r="D227" s="1" t="str">
        <f t="shared" si="13"/>
        <v>13:0013</v>
      </c>
      <c r="E227" t="s">
        <v>931</v>
      </c>
      <c r="F227" t="s">
        <v>932</v>
      </c>
      <c r="H227">
        <v>47.593554400000002</v>
      </c>
      <c r="I227">
        <v>-67.449361699999997</v>
      </c>
      <c r="J227" s="1" t="str">
        <f t="shared" si="14"/>
        <v>Basal till</v>
      </c>
      <c r="K227" s="1" t="str">
        <f t="shared" si="15"/>
        <v>&lt;63 micron</v>
      </c>
      <c r="L227">
        <v>38</v>
      </c>
      <c r="M227">
        <v>2.52</v>
      </c>
      <c r="N227">
        <v>11.6</v>
      </c>
      <c r="O227">
        <v>1.1000000000000001</v>
      </c>
      <c r="P227">
        <v>3</v>
      </c>
      <c r="Q227">
        <v>66.400000000000006</v>
      </c>
      <c r="R227">
        <v>0.23</v>
      </c>
      <c r="S227">
        <v>0.06</v>
      </c>
      <c r="T227">
        <v>0.12</v>
      </c>
      <c r="U227">
        <v>21.7</v>
      </c>
      <c r="V227">
        <v>57.1</v>
      </c>
      <c r="W227">
        <v>34.340000000000003</v>
      </c>
      <c r="X227">
        <v>4.5</v>
      </c>
      <c r="Y227">
        <v>6.4</v>
      </c>
      <c r="Z227">
        <v>155</v>
      </c>
      <c r="AA227">
        <v>0.1</v>
      </c>
      <c r="AB227">
        <v>22.8</v>
      </c>
      <c r="AC227">
        <v>1.3</v>
      </c>
      <c r="AD227">
        <v>1256</v>
      </c>
      <c r="AE227">
        <v>0.88</v>
      </c>
      <c r="AF227">
        <v>1E-3</v>
      </c>
      <c r="AG227">
        <v>85.9</v>
      </c>
      <c r="AH227">
        <v>3.7999999999999999E-2</v>
      </c>
      <c r="AI227">
        <v>20.12</v>
      </c>
      <c r="AJ227">
        <v>5.0000000000000001E-3</v>
      </c>
      <c r="AK227">
        <v>1.07</v>
      </c>
      <c r="AL227">
        <v>5.3</v>
      </c>
      <c r="AM227">
        <v>0.4</v>
      </c>
      <c r="AN227">
        <v>10.9</v>
      </c>
      <c r="AO227">
        <v>0.06</v>
      </c>
      <c r="AP227">
        <v>7.3</v>
      </c>
      <c r="AQ227">
        <v>10</v>
      </c>
      <c r="AR227">
        <v>0.1</v>
      </c>
      <c r="AS227">
        <v>0.5</v>
      </c>
      <c r="AT227">
        <v>31</v>
      </c>
      <c r="AU227">
        <v>0.1</v>
      </c>
      <c r="AV227">
        <v>91.8</v>
      </c>
      <c r="AW227">
        <v>15</v>
      </c>
    </row>
    <row r="228" spans="1:49" hidden="1" x14ac:dyDescent="0.3">
      <c r="A228" t="s">
        <v>933</v>
      </c>
      <c r="B228" t="s">
        <v>934</v>
      </c>
      <c r="C228" s="1" t="str">
        <f t="shared" si="12"/>
        <v>13:0041</v>
      </c>
      <c r="D228" s="1" t="str">
        <f t="shared" si="13"/>
        <v>13:0013</v>
      </c>
      <c r="E228" t="s">
        <v>935</v>
      </c>
      <c r="F228" t="s">
        <v>936</v>
      </c>
      <c r="H228">
        <v>47.569585099999998</v>
      </c>
      <c r="I228">
        <v>-67.470265900000001</v>
      </c>
      <c r="J228" s="1" t="str">
        <f t="shared" si="14"/>
        <v>Basal till</v>
      </c>
      <c r="K228" s="1" t="str">
        <f t="shared" si="15"/>
        <v>&lt;63 micron</v>
      </c>
      <c r="L228">
        <v>32</v>
      </c>
      <c r="M228">
        <v>2.25</v>
      </c>
      <c r="N228">
        <v>6.3</v>
      </c>
      <c r="O228">
        <v>0.3</v>
      </c>
      <c r="P228">
        <v>2</v>
      </c>
      <c r="Q228">
        <v>67.900000000000006</v>
      </c>
      <c r="R228">
        <v>0.14000000000000001</v>
      </c>
      <c r="S228">
        <v>0.03</v>
      </c>
      <c r="T228">
        <v>0.06</v>
      </c>
      <c r="U228">
        <v>13.1</v>
      </c>
      <c r="V228">
        <v>52.3</v>
      </c>
      <c r="W228">
        <v>16.93</v>
      </c>
      <c r="X228">
        <v>3.11</v>
      </c>
      <c r="Y228">
        <v>5.0999999999999996</v>
      </c>
      <c r="Z228">
        <v>66</v>
      </c>
      <c r="AA228">
        <v>0.06</v>
      </c>
      <c r="AB228">
        <v>21.3</v>
      </c>
      <c r="AC228">
        <v>1.01</v>
      </c>
      <c r="AD228">
        <v>298</v>
      </c>
      <c r="AE228">
        <v>0.28999999999999998</v>
      </c>
      <c r="AF228">
        <v>1E-3</v>
      </c>
      <c r="AG228">
        <v>65</v>
      </c>
      <c r="AH228">
        <v>3.9E-2</v>
      </c>
      <c r="AI228">
        <v>12.77</v>
      </c>
      <c r="AJ228">
        <v>0.01</v>
      </c>
      <c r="AK228">
        <v>0.3</v>
      </c>
      <c r="AL228">
        <v>2.6</v>
      </c>
      <c r="AM228">
        <v>0.4</v>
      </c>
      <c r="AN228">
        <v>4.4000000000000004</v>
      </c>
      <c r="AO228">
        <v>0.03</v>
      </c>
      <c r="AP228">
        <v>5.9</v>
      </c>
      <c r="AQ228">
        <v>70</v>
      </c>
      <c r="AR228">
        <v>7.0000000000000007E-2</v>
      </c>
      <c r="AS228">
        <v>0.4</v>
      </c>
      <c r="AT228">
        <v>28</v>
      </c>
      <c r="AU228">
        <v>0.1</v>
      </c>
      <c r="AV228">
        <v>49</v>
      </c>
      <c r="AW228">
        <v>15</v>
      </c>
    </row>
    <row r="229" spans="1:49" hidden="1" x14ac:dyDescent="0.3">
      <c r="A229" t="s">
        <v>937</v>
      </c>
      <c r="B229" t="s">
        <v>938</v>
      </c>
      <c r="C229" s="1" t="str">
        <f t="shared" si="12"/>
        <v>13:0041</v>
      </c>
      <c r="D229" s="1" t="str">
        <f t="shared" si="13"/>
        <v>13:0013</v>
      </c>
      <c r="E229" t="s">
        <v>939</v>
      </c>
      <c r="F229" t="s">
        <v>940</v>
      </c>
      <c r="H229">
        <v>47.5678184</v>
      </c>
      <c r="I229">
        <v>-67.495193</v>
      </c>
      <c r="J229" s="1" t="str">
        <f t="shared" si="14"/>
        <v>Basal till</v>
      </c>
      <c r="K229" s="1" t="str">
        <f t="shared" si="15"/>
        <v>&lt;63 micron</v>
      </c>
      <c r="L229">
        <v>14</v>
      </c>
      <c r="M229">
        <v>1.68</v>
      </c>
      <c r="N229">
        <v>8.3000000000000007</v>
      </c>
      <c r="O229">
        <v>1.1000000000000001</v>
      </c>
      <c r="P229">
        <v>1</v>
      </c>
      <c r="Q229">
        <v>49.2</v>
      </c>
      <c r="R229">
        <v>0.16</v>
      </c>
      <c r="S229">
        <v>0.06</v>
      </c>
      <c r="T229">
        <v>0.05</v>
      </c>
      <c r="U229">
        <v>16.7</v>
      </c>
      <c r="V229">
        <v>41</v>
      </c>
      <c r="W229">
        <v>21.87</v>
      </c>
      <c r="X229">
        <v>3.25</v>
      </c>
      <c r="Y229">
        <v>4.5999999999999996</v>
      </c>
      <c r="Z229">
        <v>49</v>
      </c>
      <c r="AA229">
        <v>0.08</v>
      </c>
      <c r="AB229">
        <v>22.2</v>
      </c>
      <c r="AC229">
        <v>0.77</v>
      </c>
      <c r="AD229">
        <v>809</v>
      </c>
      <c r="AE229">
        <v>0.41</v>
      </c>
      <c r="AF229">
        <v>3.0000000000000001E-3</v>
      </c>
      <c r="AG229">
        <v>55.3</v>
      </c>
      <c r="AH229">
        <v>2.5999999999999999E-2</v>
      </c>
      <c r="AI229">
        <v>16.97</v>
      </c>
      <c r="AJ229">
        <v>5.0000000000000001E-3</v>
      </c>
      <c r="AK229">
        <v>0.24</v>
      </c>
      <c r="AL229">
        <v>3.2</v>
      </c>
      <c r="AM229">
        <v>0.2</v>
      </c>
      <c r="AN229">
        <v>10.6</v>
      </c>
      <c r="AO229">
        <v>0.03</v>
      </c>
      <c r="AP229">
        <v>6</v>
      </c>
      <c r="AQ229">
        <v>50</v>
      </c>
      <c r="AR229">
        <v>0.06</v>
      </c>
      <c r="AS229">
        <v>0.3</v>
      </c>
      <c r="AT229">
        <v>26</v>
      </c>
      <c r="AU229">
        <v>0.1</v>
      </c>
      <c r="AV229">
        <v>53.6</v>
      </c>
      <c r="AW229">
        <v>15</v>
      </c>
    </row>
    <row r="230" spans="1:49" hidden="1" x14ac:dyDescent="0.3">
      <c r="A230" t="s">
        <v>941</v>
      </c>
      <c r="B230" t="s">
        <v>942</v>
      </c>
      <c r="C230" s="1" t="str">
        <f t="shared" si="12"/>
        <v>13:0041</v>
      </c>
      <c r="D230" s="1" t="str">
        <f t="shared" si="13"/>
        <v>13:0013</v>
      </c>
      <c r="E230" t="s">
        <v>943</v>
      </c>
      <c r="F230" t="s">
        <v>944</v>
      </c>
      <c r="H230">
        <v>47.553943500000003</v>
      </c>
      <c r="I230">
        <v>-67.497956299999998</v>
      </c>
      <c r="J230" s="1" t="str">
        <f t="shared" si="14"/>
        <v>Basal till</v>
      </c>
      <c r="K230" s="1" t="str">
        <f t="shared" si="15"/>
        <v>&lt;63 micron</v>
      </c>
      <c r="L230">
        <v>25</v>
      </c>
      <c r="M230">
        <v>2.23</v>
      </c>
      <c r="N230">
        <v>6.9</v>
      </c>
      <c r="O230">
        <v>0.5</v>
      </c>
      <c r="P230">
        <v>2</v>
      </c>
      <c r="Q230">
        <v>57.3</v>
      </c>
      <c r="R230">
        <v>0.18</v>
      </c>
      <c r="S230">
        <v>0.06</v>
      </c>
      <c r="T230">
        <v>0.04</v>
      </c>
      <c r="U230">
        <v>15.9</v>
      </c>
      <c r="V230">
        <v>45.7</v>
      </c>
      <c r="W230">
        <v>21.63</v>
      </c>
      <c r="X230">
        <v>3.43</v>
      </c>
      <c r="Y230">
        <v>5.3</v>
      </c>
      <c r="Z230">
        <v>49</v>
      </c>
      <c r="AA230">
        <v>0.09</v>
      </c>
      <c r="AB230">
        <v>18.3</v>
      </c>
      <c r="AC230">
        <v>0.9</v>
      </c>
      <c r="AD230">
        <v>487</v>
      </c>
      <c r="AE230">
        <v>0.38</v>
      </c>
      <c r="AF230">
        <v>2E-3</v>
      </c>
      <c r="AG230">
        <v>76.099999999999994</v>
      </c>
      <c r="AH230">
        <v>5.5E-2</v>
      </c>
      <c r="AI230">
        <v>16.16</v>
      </c>
      <c r="AJ230">
        <v>5.0000000000000001E-3</v>
      </c>
      <c r="AK230">
        <v>0.28000000000000003</v>
      </c>
      <c r="AL230">
        <v>2.4</v>
      </c>
      <c r="AM230">
        <v>0.3</v>
      </c>
      <c r="AN230">
        <v>6.4</v>
      </c>
      <c r="AO230">
        <v>0.03</v>
      </c>
      <c r="AP230">
        <v>5.4</v>
      </c>
      <c r="AQ230">
        <v>60</v>
      </c>
      <c r="AR230">
        <v>0.06</v>
      </c>
      <c r="AS230">
        <v>0.3</v>
      </c>
      <c r="AT230">
        <v>29</v>
      </c>
      <c r="AU230">
        <v>0.1</v>
      </c>
      <c r="AV230">
        <v>69</v>
      </c>
      <c r="AW230">
        <v>15</v>
      </c>
    </row>
    <row r="231" spans="1:49" hidden="1" x14ac:dyDescent="0.3">
      <c r="A231" t="s">
        <v>945</v>
      </c>
      <c r="B231" t="s">
        <v>946</v>
      </c>
      <c r="C231" s="1" t="str">
        <f t="shared" si="12"/>
        <v>13:0041</v>
      </c>
      <c r="D231" s="1" t="str">
        <f t="shared" si="13"/>
        <v>13:0013</v>
      </c>
      <c r="E231" t="s">
        <v>947</v>
      </c>
      <c r="F231" t="s">
        <v>948</v>
      </c>
      <c r="H231">
        <v>47.551924800000002</v>
      </c>
      <c r="I231">
        <v>-67.471843300000003</v>
      </c>
      <c r="J231" s="1" t="str">
        <f t="shared" si="14"/>
        <v>Basal till</v>
      </c>
      <c r="K231" s="1" t="str">
        <f t="shared" si="15"/>
        <v>&lt;63 micron</v>
      </c>
      <c r="L231">
        <v>28</v>
      </c>
      <c r="M231">
        <v>2.08</v>
      </c>
      <c r="N231">
        <v>5.8</v>
      </c>
      <c r="O231">
        <v>0.1</v>
      </c>
      <c r="P231">
        <v>2</v>
      </c>
      <c r="Q231">
        <v>83.8</v>
      </c>
      <c r="R231">
        <v>0.18</v>
      </c>
      <c r="S231">
        <v>0.24</v>
      </c>
      <c r="T231">
        <v>0.15</v>
      </c>
      <c r="U231">
        <v>17</v>
      </c>
      <c r="V231">
        <v>53.2</v>
      </c>
      <c r="W231">
        <v>22.34</v>
      </c>
      <c r="X231">
        <v>3.68</v>
      </c>
      <c r="Y231">
        <v>5.0999999999999996</v>
      </c>
      <c r="Z231">
        <v>102</v>
      </c>
      <c r="AA231">
        <v>0.1</v>
      </c>
      <c r="AB231">
        <v>52.9</v>
      </c>
      <c r="AC231">
        <v>1.24</v>
      </c>
      <c r="AD231">
        <v>952</v>
      </c>
      <c r="AE231">
        <v>0.28000000000000003</v>
      </c>
      <c r="AF231">
        <v>2E-3</v>
      </c>
      <c r="AG231">
        <v>75.400000000000006</v>
      </c>
      <c r="AH231">
        <v>5.3999999999999999E-2</v>
      </c>
      <c r="AI231">
        <v>15.48</v>
      </c>
      <c r="AJ231">
        <v>5.0000000000000001E-3</v>
      </c>
      <c r="AK231">
        <v>0.3</v>
      </c>
      <c r="AL231">
        <v>7.1</v>
      </c>
      <c r="AM231">
        <v>0.3</v>
      </c>
      <c r="AN231">
        <v>17.2</v>
      </c>
      <c r="AO231">
        <v>0.02</v>
      </c>
      <c r="AP231">
        <v>7.7</v>
      </c>
      <c r="AQ231">
        <v>30</v>
      </c>
      <c r="AR231">
        <v>7.0000000000000007E-2</v>
      </c>
      <c r="AS231">
        <v>0.4</v>
      </c>
      <c r="AT231">
        <v>26</v>
      </c>
      <c r="AU231">
        <v>0.1</v>
      </c>
      <c r="AV231">
        <v>69.599999999999994</v>
      </c>
      <c r="AW231">
        <v>15</v>
      </c>
    </row>
    <row r="232" spans="1:49" hidden="1" x14ac:dyDescent="0.3">
      <c r="A232" t="s">
        <v>949</v>
      </c>
      <c r="B232" t="s">
        <v>950</v>
      </c>
      <c r="C232" s="1" t="str">
        <f t="shared" si="12"/>
        <v>13:0041</v>
      </c>
      <c r="D232" s="1" t="str">
        <f t="shared" si="13"/>
        <v>13:0013</v>
      </c>
      <c r="E232" t="s">
        <v>951</v>
      </c>
      <c r="F232" t="s">
        <v>952</v>
      </c>
      <c r="H232">
        <v>47.6021523</v>
      </c>
      <c r="I232">
        <v>-67.407678599999997</v>
      </c>
      <c r="J232" s="1" t="str">
        <f t="shared" si="14"/>
        <v>Basal till</v>
      </c>
      <c r="K232" s="1" t="str">
        <f t="shared" si="15"/>
        <v>&lt;63 micron</v>
      </c>
      <c r="L232">
        <v>40</v>
      </c>
      <c r="M232">
        <v>3.78</v>
      </c>
      <c r="N232">
        <v>5.4</v>
      </c>
      <c r="O232">
        <v>0.7</v>
      </c>
      <c r="P232">
        <v>2</v>
      </c>
      <c r="Q232">
        <v>78.400000000000006</v>
      </c>
      <c r="R232">
        <v>0.14000000000000001</v>
      </c>
      <c r="S232">
        <v>0.05</v>
      </c>
      <c r="T232">
        <v>0.05</v>
      </c>
      <c r="U232">
        <v>19.8</v>
      </c>
      <c r="V232">
        <v>109.6</v>
      </c>
      <c r="W232">
        <v>22</v>
      </c>
      <c r="X232">
        <v>3.88</v>
      </c>
      <c r="Y232">
        <v>8.4</v>
      </c>
      <c r="Z232">
        <v>66</v>
      </c>
      <c r="AA232">
        <v>0.08</v>
      </c>
      <c r="AB232">
        <v>21.8</v>
      </c>
      <c r="AC232">
        <v>1.91</v>
      </c>
      <c r="AD232">
        <v>317</v>
      </c>
      <c r="AE232">
        <v>0.32</v>
      </c>
      <c r="AF232">
        <v>1E-3</v>
      </c>
      <c r="AG232">
        <v>125.4</v>
      </c>
      <c r="AH232">
        <v>4.2999999999999997E-2</v>
      </c>
      <c r="AI232">
        <v>12.18</v>
      </c>
      <c r="AJ232">
        <v>5.0000000000000001E-3</v>
      </c>
      <c r="AK232">
        <v>0.22</v>
      </c>
      <c r="AL232">
        <v>3.2</v>
      </c>
      <c r="AM232">
        <v>0.4</v>
      </c>
      <c r="AN232">
        <v>5.6</v>
      </c>
      <c r="AO232">
        <v>0.02</v>
      </c>
      <c r="AP232">
        <v>5.3</v>
      </c>
      <c r="AQ232">
        <v>50</v>
      </c>
      <c r="AR232">
        <v>0.09</v>
      </c>
      <c r="AS232">
        <v>0.3</v>
      </c>
      <c r="AT232">
        <v>41</v>
      </c>
      <c r="AU232">
        <v>0.1</v>
      </c>
      <c r="AV232">
        <v>56.7</v>
      </c>
      <c r="AW232">
        <v>15</v>
      </c>
    </row>
    <row r="233" spans="1:49" hidden="1" x14ac:dyDescent="0.3">
      <c r="A233" t="s">
        <v>953</v>
      </c>
      <c r="B233" t="s">
        <v>954</v>
      </c>
      <c r="C233" s="1" t="str">
        <f t="shared" si="12"/>
        <v>13:0041</v>
      </c>
      <c r="D233" s="1" t="str">
        <f t="shared" si="13"/>
        <v>13:0013</v>
      </c>
      <c r="E233" t="s">
        <v>955</v>
      </c>
      <c r="F233" t="s">
        <v>956</v>
      </c>
      <c r="H233">
        <v>47.617475399999996</v>
      </c>
      <c r="I233">
        <v>-67.422610700000007</v>
      </c>
      <c r="J233" s="1" t="str">
        <f t="shared" si="14"/>
        <v>Basal till</v>
      </c>
      <c r="K233" s="1" t="str">
        <f t="shared" si="15"/>
        <v>&lt;63 micron</v>
      </c>
      <c r="L233">
        <v>12</v>
      </c>
      <c r="M233">
        <v>2.0699999999999998</v>
      </c>
      <c r="N233">
        <v>7.3</v>
      </c>
      <c r="O233">
        <v>0.9</v>
      </c>
      <c r="P233">
        <v>2</v>
      </c>
      <c r="Q233">
        <v>52.3</v>
      </c>
      <c r="R233">
        <v>0.15</v>
      </c>
      <c r="S233">
        <v>0.27</v>
      </c>
      <c r="T233">
        <v>0.06</v>
      </c>
      <c r="U233">
        <v>15.2</v>
      </c>
      <c r="V233">
        <v>65.099999999999994</v>
      </c>
      <c r="W233">
        <v>20.100000000000001</v>
      </c>
      <c r="X233">
        <v>3.28</v>
      </c>
      <c r="Y233">
        <v>6</v>
      </c>
      <c r="Z233">
        <v>26</v>
      </c>
      <c r="AA233">
        <v>0.08</v>
      </c>
      <c r="AB233">
        <v>23.6</v>
      </c>
      <c r="AC233">
        <v>1.43</v>
      </c>
      <c r="AD233">
        <v>764</v>
      </c>
      <c r="AE233">
        <v>0.19</v>
      </c>
      <c r="AF233">
        <v>1E-3</v>
      </c>
      <c r="AG233">
        <v>77.2</v>
      </c>
      <c r="AH233">
        <v>6.7000000000000004E-2</v>
      </c>
      <c r="AI233">
        <v>12.42</v>
      </c>
      <c r="AJ233">
        <v>5.0000000000000001E-3</v>
      </c>
      <c r="AK233">
        <v>0.39</v>
      </c>
      <c r="AL233">
        <v>2.9</v>
      </c>
      <c r="AM233">
        <v>0.2</v>
      </c>
      <c r="AN233">
        <v>52.8</v>
      </c>
      <c r="AO233">
        <v>0.03</v>
      </c>
      <c r="AP233">
        <v>5.5</v>
      </c>
      <c r="AQ233">
        <v>50</v>
      </c>
      <c r="AR233">
        <v>0.04</v>
      </c>
      <c r="AS233">
        <v>0.3</v>
      </c>
      <c r="AT233">
        <v>30</v>
      </c>
      <c r="AU233">
        <v>0.1</v>
      </c>
      <c r="AV233">
        <v>58.7</v>
      </c>
      <c r="AW233">
        <v>15</v>
      </c>
    </row>
    <row r="234" spans="1:49" hidden="1" x14ac:dyDescent="0.3">
      <c r="A234" t="s">
        <v>957</v>
      </c>
      <c r="B234" t="s">
        <v>958</v>
      </c>
      <c r="C234" s="1" t="str">
        <f t="shared" si="12"/>
        <v>13:0041</v>
      </c>
      <c r="D234" s="1" t="str">
        <f t="shared" si="13"/>
        <v>13:0013</v>
      </c>
      <c r="E234" t="s">
        <v>959</v>
      </c>
      <c r="F234" t="s">
        <v>960</v>
      </c>
      <c r="H234">
        <v>47.6191928</v>
      </c>
      <c r="I234">
        <v>-67.398497300000002</v>
      </c>
      <c r="J234" s="1" t="str">
        <f t="shared" si="14"/>
        <v>Basal till</v>
      </c>
      <c r="K234" s="1" t="str">
        <f t="shared" si="15"/>
        <v>&lt;63 micron</v>
      </c>
      <c r="L234">
        <v>11</v>
      </c>
      <c r="M234">
        <v>2.3199999999999998</v>
      </c>
      <c r="N234">
        <v>6.2</v>
      </c>
      <c r="O234">
        <v>0.6</v>
      </c>
      <c r="P234">
        <v>2</v>
      </c>
      <c r="Q234">
        <v>38.200000000000003</v>
      </c>
      <c r="R234">
        <v>0.17</v>
      </c>
      <c r="S234">
        <v>0.1</v>
      </c>
      <c r="T234">
        <v>0.08</v>
      </c>
      <c r="U234">
        <v>18.899999999999999</v>
      </c>
      <c r="V234">
        <v>70.900000000000006</v>
      </c>
      <c r="W234">
        <v>23.54</v>
      </c>
      <c r="X234">
        <v>3.38</v>
      </c>
      <c r="Y234">
        <v>6.1</v>
      </c>
      <c r="Z234">
        <v>45</v>
      </c>
      <c r="AA234">
        <v>7.0000000000000007E-2</v>
      </c>
      <c r="AB234">
        <v>24.4</v>
      </c>
      <c r="AC234">
        <v>1.53</v>
      </c>
      <c r="AD234">
        <v>699</v>
      </c>
      <c r="AE234">
        <v>0.2</v>
      </c>
      <c r="AF234">
        <v>4.0000000000000001E-3</v>
      </c>
      <c r="AG234">
        <v>84.4</v>
      </c>
      <c r="AH234">
        <v>4.4999999999999998E-2</v>
      </c>
      <c r="AI234">
        <v>16.260000000000002</v>
      </c>
      <c r="AJ234">
        <v>5.0000000000000001E-3</v>
      </c>
      <c r="AK234">
        <v>0.31</v>
      </c>
      <c r="AL234">
        <v>2.9</v>
      </c>
      <c r="AM234">
        <v>0.2</v>
      </c>
      <c r="AN234">
        <v>11</v>
      </c>
      <c r="AO234">
        <v>0.04</v>
      </c>
      <c r="AP234">
        <v>5.7</v>
      </c>
      <c r="AQ234">
        <v>240</v>
      </c>
      <c r="AR234">
        <v>0.05</v>
      </c>
      <c r="AS234">
        <v>0.4</v>
      </c>
      <c r="AT234">
        <v>29</v>
      </c>
      <c r="AU234">
        <v>0.1</v>
      </c>
      <c r="AV234">
        <v>60.1</v>
      </c>
      <c r="AW234">
        <v>15</v>
      </c>
    </row>
    <row r="235" spans="1:49" hidden="1" x14ac:dyDescent="0.3">
      <c r="A235" t="s">
        <v>961</v>
      </c>
      <c r="B235" t="s">
        <v>962</v>
      </c>
      <c r="C235" s="1" t="str">
        <f t="shared" si="12"/>
        <v>13:0041</v>
      </c>
      <c r="D235" s="1" t="str">
        <f t="shared" si="13"/>
        <v>13:0013</v>
      </c>
      <c r="E235" t="s">
        <v>963</v>
      </c>
      <c r="F235" t="s">
        <v>964</v>
      </c>
      <c r="H235">
        <v>47.6316317</v>
      </c>
      <c r="I235">
        <v>-67.430650799999995</v>
      </c>
      <c r="J235" s="1" t="str">
        <f t="shared" si="14"/>
        <v>Basal till</v>
      </c>
      <c r="K235" s="1" t="str">
        <f t="shared" si="15"/>
        <v>&lt;63 micron</v>
      </c>
      <c r="L235">
        <v>43</v>
      </c>
      <c r="M235">
        <v>2.4700000000000002</v>
      </c>
      <c r="N235">
        <v>7.1</v>
      </c>
      <c r="O235">
        <v>0.7</v>
      </c>
      <c r="P235">
        <v>3</v>
      </c>
      <c r="Q235">
        <v>100.6</v>
      </c>
      <c r="R235">
        <v>0.17</v>
      </c>
      <c r="S235">
        <v>0.41</v>
      </c>
      <c r="T235">
        <v>0.1</v>
      </c>
      <c r="U235">
        <v>19.5</v>
      </c>
      <c r="V235">
        <v>97.8</v>
      </c>
      <c r="W235">
        <v>26.78</v>
      </c>
      <c r="X235">
        <v>3.82</v>
      </c>
      <c r="Y235">
        <v>7.7</v>
      </c>
      <c r="Z235">
        <v>71</v>
      </c>
      <c r="AA235">
        <v>0.11</v>
      </c>
      <c r="AB235">
        <v>40.6</v>
      </c>
      <c r="AC235">
        <v>1.86</v>
      </c>
      <c r="AD235">
        <v>1217</v>
      </c>
      <c r="AE235">
        <v>0.41</v>
      </c>
      <c r="AF235">
        <v>1E-3</v>
      </c>
      <c r="AG235">
        <v>93.3</v>
      </c>
      <c r="AH235">
        <v>5.7000000000000002E-2</v>
      </c>
      <c r="AI235">
        <v>16.93</v>
      </c>
      <c r="AJ235">
        <v>5.0000000000000001E-3</v>
      </c>
      <c r="AK235">
        <v>0.3</v>
      </c>
      <c r="AL235">
        <v>6.9</v>
      </c>
      <c r="AM235">
        <v>0.4</v>
      </c>
      <c r="AN235">
        <v>83.3</v>
      </c>
      <c r="AO235">
        <v>0.06</v>
      </c>
      <c r="AP235">
        <v>5.5</v>
      </c>
      <c r="AQ235">
        <v>70</v>
      </c>
      <c r="AR235">
        <v>7.0000000000000007E-2</v>
      </c>
      <c r="AS235">
        <v>0.6</v>
      </c>
      <c r="AT235">
        <v>41</v>
      </c>
      <c r="AU235">
        <v>0.1</v>
      </c>
      <c r="AV235">
        <v>65.599999999999994</v>
      </c>
      <c r="AW235">
        <v>15</v>
      </c>
    </row>
    <row r="236" spans="1:49" hidden="1" x14ac:dyDescent="0.3">
      <c r="A236" t="s">
        <v>965</v>
      </c>
      <c r="B236" t="s">
        <v>966</v>
      </c>
      <c r="C236" s="1" t="str">
        <f t="shared" si="12"/>
        <v>13:0041</v>
      </c>
      <c r="D236" s="1" t="str">
        <f t="shared" si="13"/>
        <v>13:0013</v>
      </c>
      <c r="E236" t="s">
        <v>967</v>
      </c>
      <c r="F236" t="s">
        <v>968</v>
      </c>
      <c r="H236">
        <v>47.646076800000003</v>
      </c>
      <c r="I236">
        <v>-67.435490900000005</v>
      </c>
      <c r="J236" s="1" t="str">
        <f t="shared" si="14"/>
        <v>Basal till</v>
      </c>
      <c r="K236" s="1" t="str">
        <f t="shared" si="15"/>
        <v>&lt;63 micron</v>
      </c>
      <c r="L236">
        <v>36</v>
      </c>
      <c r="M236">
        <v>2.4900000000000002</v>
      </c>
      <c r="N236">
        <v>5.2</v>
      </c>
      <c r="O236">
        <v>1</v>
      </c>
      <c r="P236">
        <v>2</v>
      </c>
      <c r="Q236">
        <v>49.6</v>
      </c>
      <c r="R236">
        <v>0.15</v>
      </c>
      <c r="S236">
        <v>0.09</v>
      </c>
      <c r="T236">
        <v>0.05</v>
      </c>
      <c r="U236">
        <v>19.3</v>
      </c>
      <c r="V236">
        <v>96.8</v>
      </c>
      <c r="W236">
        <v>23.52</v>
      </c>
      <c r="X236">
        <v>3.39</v>
      </c>
      <c r="Y236">
        <v>6.9</v>
      </c>
      <c r="Z236">
        <v>70</v>
      </c>
      <c r="AA236">
        <v>7.0000000000000007E-2</v>
      </c>
      <c r="AB236">
        <v>22</v>
      </c>
      <c r="AC236">
        <v>1.8</v>
      </c>
      <c r="AD236">
        <v>590</v>
      </c>
      <c r="AE236">
        <v>0.33</v>
      </c>
      <c r="AF236">
        <v>2E-3</v>
      </c>
      <c r="AG236">
        <v>100.7</v>
      </c>
      <c r="AH236">
        <v>5.0999999999999997E-2</v>
      </c>
      <c r="AI236">
        <v>14.53</v>
      </c>
      <c r="AJ236">
        <v>5.0000000000000001E-3</v>
      </c>
      <c r="AK236">
        <v>0.19</v>
      </c>
      <c r="AL236">
        <v>4.7</v>
      </c>
      <c r="AM236">
        <v>0.4</v>
      </c>
      <c r="AN236">
        <v>8.9</v>
      </c>
      <c r="AO236">
        <v>0.01</v>
      </c>
      <c r="AP236">
        <v>6</v>
      </c>
      <c r="AQ236">
        <v>70</v>
      </c>
      <c r="AR236">
        <v>7.0000000000000007E-2</v>
      </c>
      <c r="AS236">
        <v>0.4</v>
      </c>
      <c r="AT236">
        <v>37</v>
      </c>
      <c r="AU236">
        <v>0.1</v>
      </c>
      <c r="AV236">
        <v>55.3</v>
      </c>
      <c r="AW236">
        <v>15</v>
      </c>
    </row>
    <row r="237" spans="1:49" hidden="1" x14ac:dyDescent="0.3">
      <c r="A237" t="s">
        <v>969</v>
      </c>
      <c r="B237" t="s">
        <v>970</v>
      </c>
      <c r="C237" s="1" t="str">
        <f t="shared" si="12"/>
        <v>13:0041</v>
      </c>
      <c r="D237" s="1" t="str">
        <f t="shared" si="13"/>
        <v>13:0013</v>
      </c>
      <c r="E237" t="s">
        <v>971</v>
      </c>
      <c r="F237" t="s">
        <v>972</v>
      </c>
      <c r="H237">
        <v>47.632099400000001</v>
      </c>
      <c r="I237">
        <v>-67.407780599999995</v>
      </c>
      <c r="J237" s="1" t="str">
        <f t="shared" si="14"/>
        <v>Basal till</v>
      </c>
      <c r="K237" s="1" t="str">
        <f t="shared" si="15"/>
        <v>&lt;63 micron</v>
      </c>
      <c r="L237">
        <v>27</v>
      </c>
      <c r="M237">
        <v>1.84</v>
      </c>
      <c r="N237">
        <v>5.2</v>
      </c>
      <c r="O237">
        <v>0.8</v>
      </c>
      <c r="P237">
        <v>2</v>
      </c>
      <c r="Q237">
        <v>36.4</v>
      </c>
      <c r="R237">
        <v>0.21</v>
      </c>
      <c r="S237">
        <v>2.42</v>
      </c>
      <c r="T237">
        <v>0.09</v>
      </c>
      <c r="U237">
        <v>16</v>
      </c>
      <c r="V237">
        <v>46.2</v>
      </c>
      <c r="W237">
        <v>27.73</v>
      </c>
      <c r="X237">
        <v>3.36</v>
      </c>
      <c r="Y237">
        <v>5.0999999999999996</v>
      </c>
      <c r="Z237">
        <v>60</v>
      </c>
      <c r="AA237">
        <v>0.08</v>
      </c>
      <c r="AB237">
        <v>47</v>
      </c>
      <c r="AC237">
        <v>1.38</v>
      </c>
      <c r="AD237">
        <v>712</v>
      </c>
      <c r="AE237">
        <v>0.19</v>
      </c>
      <c r="AF237">
        <v>4.0000000000000001E-3</v>
      </c>
      <c r="AG237">
        <v>59.6</v>
      </c>
      <c r="AH237">
        <v>7.1999999999999995E-2</v>
      </c>
      <c r="AI237">
        <v>15.32</v>
      </c>
      <c r="AJ237">
        <v>0.01</v>
      </c>
      <c r="AK237">
        <v>0.26</v>
      </c>
      <c r="AL237">
        <v>6</v>
      </c>
      <c r="AM237">
        <v>0.3</v>
      </c>
      <c r="AN237">
        <v>149.69999999999999</v>
      </c>
      <c r="AO237">
        <v>0.04</v>
      </c>
      <c r="AP237">
        <v>7</v>
      </c>
      <c r="AQ237">
        <v>60</v>
      </c>
      <c r="AR237">
        <v>0.05</v>
      </c>
      <c r="AS237">
        <v>0.4</v>
      </c>
      <c r="AT237">
        <v>24</v>
      </c>
      <c r="AU237">
        <v>0.1</v>
      </c>
      <c r="AV237">
        <v>64.900000000000006</v>
      </c>
      <c r="AW237">
        <v>15</v>
      </c>
    </row>
    <row r="238" spans="1:49" hidden="1" x14ac:dyDescent="0.3">
      <c r="A238" t="s">
        <v>973</v>
      </c>
      <c r="B238" t="s">
        <v>974</v>
      </c>
      <c r="C238" s="1" t="str">
        <f t="shared" si="12"/>
        <v>13:0041</v>
      </c>
      <c r="D238" s="1" t="str">
        <f t="shared" si="13"/>
        <v>13:0013</v>
      </c>
      <c r="E238" t="s">
        <v>975</v>
      </c>
      <c r="F238" t="s">
        <v>976</v>
      </c>
      <c r="H238">
        <v>47.6483937</v>
      </c>
      <c r="I238">
        <v>-67.409642199999993</v>
      </c>
      <c r="J238" s="1" t="str">
        <f t="shared" si="14"/>
        <v>Basal till</v>
      </c>
      <c r="K238" s="1" t="str">
        <f t="shared" si="15"/>
        <v>&lt;63 micron</v>
      </c>
      <c r="L238">
        <v>43</v>
      </c>
      <c r="M238">
        <v>3.25</v>
      </c>
      <c r="N238">
        <v>5.5</v>
      </c>
      <c r="O238">
        <v>0.9</v>
      </c>
      <c r="P238">
        <v>2</v>
      </c>
      <c r="Q238">
        <v>66.599999999999994</v>
      </c>
      <c r="R238">
        <v>0.17</v>
      </c>
      <c r="S238">
        <v>0.04</v>
      </c>
      <c r="T238">
        <v>0.04</v>
      </c>
      <c r="U238">
        <v>19.8</v>
      </c>
      <c r="V238">
        <v>76</v>
      </c>
      <c r="W238">
        <v>21.91</v>
      </c>
      <c r="X238">
        <v>3.61</v>
      </c>
      <c r="Y238">
        <v>6.9</v>
      </c>
      <c r="Z238">
        <v>55</v>
      </c>
      <c r="AA238">
        <v>7.0000000000000007E-2</v>
      </c>
      <c r="AB238">
        <v>24</v>
      </c>
      <c r="AC238">
        <v>1.67</v>
      </c>
      <c r="AD238">
        <v>237</v>
      </c>
      <c r="AE238">
        <v>0.26</v>
      </c>
      <c r="AF238">
        <v>1E-3</v>
      </c>
      <c r="AG238">
        <v>103.3</v>
      </c>
      <c r="AH238">
        <v>3.5000000000000003E-2</v>
      </c>
      <c r="AI238">
        <v>14.92</v>
      </c>
      <c r="AJ238">
        <v>5.0000000000000001E-3</v>
      </c>
      <c r="AK238">
        <v>0.26</v>
      </c>
      <c r="AL238">
        <v>2.5</v>
      </c>
      <c r="AM238">
        <v>0.3</v>
      </c>
      <c r="AN238">
        <v>5.2</v>
      </c>
      <c r="AO238">
        <v>0.03</v>
      </c>
      <c r="AP238">
        <v>6</v>
      </c>
      <c r="AQ238">
        <v>60</v>
      </c>
      <c r="AR238">
        <v>0.08</v>
      </c>
      <c r="AS238">
        <v>0.3</v>
      </c>
      <c r="AT238">
        <v>34</v>
      </c>
      <c r="AU238">
        <v>0.1</v>
      </c>
      <c r="AV238">
        <v>61.4</v>
      </c>
      <c r="AW238">
        <v>15</v>
      </c>
    </row>
    <row r="239" spans="1:49" hidden="1" x14ac:dyDescent="0.3">
      <c r="A239" t="s">
        <v>977</v>
      </c>
      <c r="B239" t="s">
        <v>978</v>
      </c>
      <c r="C239" s="1" t="str">
        <f t="shared" si="12"/>
        <v>13:0041</v>
      </c>
      <c r="D239" s="1" t="str">
        <f t="shared" si="13"/>
        <v>13:0013</v>
      </c>
      <c r="E239" t="s">
        <v>979</v>
      </c>
      <c r="F239" t="s">
        <v>980</v>
      </c>
      <c r="H239">
        <v>47.638090300000002</v>
      </c>
      <c r="I239">
        <v>-67.385125700000003</v>
      </c>
      <c r="J239" s="1" t="str">
        <f t="shared" si="14"/>
        <v>Basal till</v>
      </c>
      <c r="K239" s="1" t="str">
        <f t="shared" si="15"/>
        <v>&lt;63 micron</v>
      </c>
      <c r="L239">
        <v>8</v>
      </c>
      <c r="M239">
        <v>1.64</v>
      </c>
      <c r="N239">
        <v>1.1000000000000001</v>
      </c>
      <c r="O239">
        <v>0.6</v>
      </c>
      <c r="P239">
        <v>1</v>
      </c>
      <c r="Q239">
        <v>38.9</v>
      </c>
      <c r="R239">
        <v>0.08</v>
      </c>
      <c r="S239">
        <v>0.12</v>
      </c>
      <c r="T239">
        <v>0.03</v>
      </c>
      <c r="U239">
        <v>8.1</v>
      </c>
      <c r="V239">
        <v>49.4</v>
      </c>
      <c r="W239">
        <v>5.67</v>
      </c>
      <c r="X239">
        <v>1.79</v>
      </c>
      <c r="Y239">
        <v>5</v>
      </c>
      <c r="Z239">
        <v>13</v>
      </c>
      <c r="AA239">
        <v>0.06</v>
      </c>
      <c r="AB239">
        <v>26.2</v>
      </c>
      <c r="AC239">
        <v>0.91</v>
      </c>
      <c r="AD239">
        <v>147</v>
      </c>
      <c r="AE239">
        <v>0.09</v>
      </c>
      <c r="AF239">
        <v>5.0000000000000001E-3</v>
      </c>
      <c r="AG239">
        <v>43.7</v>
      </c>
      <c r="AH239">
        <v>2.5999999999999999E-2</v>
      </c>
      <c r="AI239">
        <v>4.74</v>
      </c>
      <c r="AJ239">
        <v>5.0000000000000001E-3</v>
      </c>
      <c r="AK239">
        <v>0.06</v>
      </c>
      <c r="AL239">
        <v>1.4</v>
      </c>
      <c r="AM239">
        <v>0.1</v>
      </c>
      <c r="AN239">
        <v>13.6</v>
      </c>
      <c r="AO239">
        <v>0.01</v>
      </c>
      <c r="AP239">
        <v>3.3</v>
      </c>
      <c r="AQ239">
        <v>50</v>
      </c>
      <c r="AR239">
        <v>0.06</v>
      </c>
      <c r="AS239">
        <v>0.3</v>
      </c>
      <c r="AT239">
        <v>22</v>
      </c>
      <c r="AU239">
        <v>0.1</v>
      </c>
      <c r="AV239">
        <v>35</v>
      </c>
      <c r="AW239">
        <v>15</v>
      </c>
    </row>
    <row r="240" spans="1:49" hidden="1" x14ac:dyDescent="0.3">
      <c r="A240" t="s">
        <v>981</v>
      </c>
      <c r="B240" t="s">
        <v>982</v>
      </c>
      <c r="C240" s="1" t="str">
        <f t="shared" si="12"/>
        <v>13:0041</v>
      </c>
      <c r="D240" s="1" t="str">
        <f t="shared" si="13"/>
        <v>13:0013</v>
      </c>
      <c r="E240" t="s">
        <v>983</v>
      </c>
      <c r="F240" t="s">
        <v>984</v>
      </c>
      <c r="H240">
        <v>47.625086500000002</v>
      </c>
      <c r="I240">
        <v>-67.3729218</v>
      </c>
      <c r="J240" s="1" t="str">
        <f t="shared" si="14"/>
        <v>Basal till</v>
      </c>
      <c r="K240" s="1" t="str">
        <f t="shared" si="15"/>
        <v>&lt;63 micron</v>
      </c>
      <c r="L240">
        <v>16</v>
      </c>
      <c r="M240">
        <v>2.34</v>
      </c>
      <c r="N240">
        <v>4.9000000000000004</v>
      </c>
      <c r="O240">
        <v>0.7</v>
      </c>
      <c r="P240">
        <v>2</v>
      </c>
      <c r="Q240">
        <v>48.9</v>
      </c>
      <c r="R240">
        <v>0.16</v>
      </c>
      <c r="S240">
        <v>0.26</v>
      </c>
      <c r="T240">
        <v>0.04</v>
      </c>
      <c r="U240">
        <v>20.5</v>
      </c>
      <c r="V240">
        <v>87.8</v>
      </c>
      <c r="W240">
        <v>26.19</v>
      </c>
      <c r="X240">
        <v>3.46</v>
      </c>
      <c r="Y240">
        <v>6.8</v>
      </c>
      <c r="Z240">
        <v>48</v>
      </c>
      <c r="AA240">
        <v>0.1</v>
      </c>
      <c r="AB240">
        <v>38</v>
      </c>
      <c r="AC240">
        <v>1.86</v>
      </c>
      <c r="AD240">
        <v>747</v>
      </c>
      <c r="AE240">
        <v>0.21</v>
      </c>
      <c r="AF240">
        <v>1E-3</v>
      </c>
      <c r="AG240">
        <v>92.1</v>
      </c>
      <c r="AH240">
        <v>5.7000000000000002E-2</v>
      </c>
      <c r="AI240">
        <v>15.15</v>
      </c>
      <c r="AJ240">
        <v>5.0000000000000001E-3</v>
      </c>
      <c r="AK240">
        <v>0.21</v>
      </c>
      <c r="AL240">
        <v>4.5999999999999996</v>
      </c>
      <c r="AM240">
        <v>0.1</v>
      </c>
      <c r="AN240">
        <v>37.200000000000003</v>
      </c>
      <c r="AO240">
        <v>0.03</v>
      </c>
      <c r="AP240">
        <v>8.3000000000000007</v>
      </c>
      <c r="AQ240">
        <v>190</v>
      </c>
      <c r="AR240">
        <v>0.05</v>
      </c>
      <c r="AS240">
        <v>0.4</v>
      </c>
      <c r="AT240">
        <v>33</v>
      </c>
      <c r="AU240">
        <v>0.1</v>
      </c>
      <c r="AV240">
        <v>66</v>
      </c>
      <c r="AW240">
        <v>15</v>
      </c>
    </row>
    <row r="241" spans="1:49" hidden="1" x14ac:dyDescent="0.3">
      <c r="A241" t="s">
        <v>985</v>
      </c>
      <c r="B241" t="s">
        <v>986</v>
      </c>
      <c r="C241" s="1" t="str">
        <f t="shared" si="12"/>
        <v>13:0041</v>
      </c>
      <c r="D241" s="1" t="str">
        <f t="shared" si="13"/>
        <v>13:0013</v>
      </c>
      <c r="E241" t="s">
        <v>987</v>
      </c>
      <c r="F241" t="s">
        <v>988</v>
      </c>
      <c r="H241">
        <v>47.685354500000003</v>
      </c>
      <c r="I241">
        <v>-67.357696099999998</v>
      </c>
      <c r="J241" s="1" t="str">
        <f t="shared" si="14"/>
        <v>Basal till</v>
      </c>
      <c r="K241" s="1" t="str">
        <f t="shared" si="15"/>
        <v>&lt;63 micron</v>
      </c>
      <c r="L241">
        <v>91</v>
      </c>
      <c r="M241">
        <v>3.01</v>
      </c>
      <c r="N241">
        <v>6.3</v>
      </c>
      <c r="O241">
        <v>1.2</v>
      </c>
      <c r="P241">
        <v>1</v>
      </c>
      <c r="Q241">
        <v>56.7</v>
      </c>
      <c r="R241">
        <v>0.14000000000000001</v>
      </c>
      <c r="S241">
        <v>0.03</v>
      </c>
      <c r="T241">
        <v>0.1</v>
      </c>
      <c r="U241">
        <v>11.8</v>
      </c>
      <c r="V241">
        <v>101.7</v>
      </c>
      <c r="W241">
        <v>17.18</v>
      </c>
      <c r="X241">
        <v>3.43</v>
      </c>
      <c r="Y241">
        <v>6.8</v>
      </c>
      <c r="Z241">
        <v>69</v>
      </c>
      <c r="AA241">
        <v>0.05</v>
      </c>
      <c r="AB241">
        <v>22.7</v>
      </c>
      <c r="AC241">
        <v>1.22</v>
      </c>
      <c r="AD241">
        <v>222</v>
      </c>
      <c r="AE241">
        <v>0.3</v>
      </c>
      <c r="AF241">
        <v>1E-3</v>
      </c>
      <c r="AG241">
        <v>87.8</v>
      </c>
      <c r="AH241">
        <v>8.2000000000000003E-2</v>
      </c>
      <c r="AI241">
        <v>8.94</v>
      </c>
      <c r="AJ241">
        <v>5.0000000000000001E-3</v>
      </c>
      <c r="AK241">
        <v>0.25</v>
      </c>
      <c r="AL241">
        <v>2.6</v>
      </c>
      <c r="AM241">
        <v>0.4</v>
      </c>
      <c r="AN241">
        <v>3.3</v>
      </c>
      <c r="AO241">
        <v>0.02</v>
      </c>
      <c r="AP241">
        <v>4.4000000000000004</v>
      </c>
      <c r="AQ241">
        <v>70</v>
      </c>
      <c r="AR241">
        <v>7.0000000000000007E-2</v>
      </c>
      <c r="AS241">
        <v>0.3</v>
      </c>
      <c r="AT241">
        <v>40</v>
      </c>
      <c r="AU241">
        <v>0.1</v>
      </c>
      <c r="AV241">
        <v>61.3</v>
      </c>
      <c r="AW241">
        <v>15</v>
      </c>
    </row>
    <row r="242" spans="1:49" hidden="1" x14ac:dyDescent="0.3">
      <c r="A242" t="s">
        <v>989</v>
      </c>
      <c r="B242" t="s">
        <v>990</v>
      </c>
      <c r="C242" s="1" t="str">
        <f t="shared" si="12"/>
        <v>13:0041</v>
      </c>
      <c r="D242" s="1" t="str">
        <f t="shared" si="13"/>
        <v>13:0013</v>
      </c>
      <c r="E242" t="s">
        <v>991</v>
      </c>
      <c r="F242" t="s">
        <v>992</v>
      </c>
      <c r="H242">
        <v>47.700123900000001</v>
      </c>
      <c r="I242">
        <v>-67.361097599999994</v>
      </c>
      <c r="J242" s="1" t="str">
        <f t="shared" si="14"/>
        <v>Basal till</v>
      </c>
      <c r="K242" s="1" t="str">
        <f t="shared" si="15"/>
        <v>&lt;63 micron</v>
      </c>
      <c r="L242">
        <v>73</v>
      </c>
      <c r="M242">
        <v>2.74</v>
      </c>
      <c r="N242">
        <v>14</v>
      </c>
      <c r="O242">
        <v>1.4</v>
      </c>
      <c r="P242">
        <v>1</v>
      </c>
      <c r="Q242">
        <v>43.1</v>
      </c>
      <c r="R242">
        <v>0.14000000000000001</v>
      </c>
      <c r="S242">
        <v>0.04</v>
      </c>
      <c r="T242">
        <v>0.08</v>
      </c>
      <c r="U242">
        <v>13.5</v>
      </c>
      <c r="V242">
        <v>89.1</v>
      </c>
      <c r="W242">
        <v>19.55</v>
      </c>
      <c r="X242">
        <v>3.23</v>
      </c>
      <c r="Y242">
        <v>5.8</v>
      </c>
      <c r="Z242">
        <v>68</v>
      </c>
      <c r="AA242">
        <v>7.0000000000000007E-2</v>
      </c>
      <c r="AB242">
        <v>21.7</v>
      </c>
      <c r="AC242">
        <v>1.1499999999999999</v>
      </c>
      <c r="AD242">
        <v>234</v>
      </c>
      <c r="AE242">
        <v>0.39</v>
      </c>
      <c r="AF242">
        <v>3.0000000000000001E-3</v>
      </c>
      <c r="AG242">
        <v>83.4</v>
      </c>
      <c r="AH242">
        <v>7.0999999999999994E-2</v>
      </c>
      <c r="AI242">
        <v>13.82</v>
      </c>
      <c r="AJ242">
        <v>5.0000000000000001E-3</v>
      </c>
      <c r="AK242">
        <v>0.87</v>
      </c>
      <c r="AL242">
        <v>2.6</v>
      </c>
      <c r="AM242">
        <v>0.5</v>
      </c>
      <c r="AN242">
        <v>5.0999999999999996</v>
      </c>
      <c r="AO242">
        <v>0.04</v>
      </c>
      <c r="AP242">
        <v>4.7</v>
      </c>
      <c r="AQ242">
        <v>80</v>
      </c>
      <c r="AR242">
        <v>0.06</v>
      </c>
      <c r="AS242">
        <v>0.4</v>
      </c>
      <c r="AT242">
        <v>32</v>
      </c>
      <c r="AU242">
        <v>0.1</v>
      </c>
      <c r="AV242">
        <v>58.1</v>
      </c>
      <c r="AW242">
        <v>15</v>
      </c>
    </row>
    <row r="243" spans="1:49" hidden="1" x14ac:dyDescent="0.3">
      <c r="A243" t="s">
        <v>993</v>
      </c>
      <c r="B243" t="s">
        <v>994</v>
      </c>
      <c r="C243" s="1" t="str">
        <f t="shared" si="12"/>
        <v>13:0041</v>
      </c>
      <c r="D243" s="1" t="str">
        <f t="shared" si="13"/>
        <v>13:0013</v>
      </c>
      <c r="E243" t="s">
        <v>995</v>
      </c>
      <c r="F243" t="s">
        <v>996</v>
      </c>
      <c r="H243">
        <v>47.689582600000001</v>
      </c>
      <c r="I243">
        <v>-67.337013999999996</v>
      </c>
      <c r="J243" s="1" t="str">
        <f t="shared" si="14"/>
        <v>Basal till</v>
      </c>
      <c r="K243" s="1" t="str">
        <f t="shared" si="15"/>
        <v>&lt;63 micron</v>
      </c>
      <c r="L243">
        <v>29</v>
      </c>
      <c r="M243">
        <v>1.78</v>
      </c>
      <c r="N243">
        <v>7.5</v>
      </c>
      <c r="O243">
        <v>1.4</v>
      </c>
      <c r="P243">
        <v>0.5</v>
      </c>
      <c r="Q243">
        <v>28.7</v>
      </c>
      <c r="R243">
        <v>0.17</v>
      </c>
      <c r="S243">
        <v>0.12</v>
      </c>
      <c r="T243">
        <v>0.04</v>
      </c>
      <c r="U243">
        <v>13.7</v>
      </c>
      <c r="V243">
        <v>80.900000000000006</v>
      </c>
      <c r="W243">
        <v>18.190000000000001</v>
      </c>
      <c r="X243">
        <v>2.98</v>
      </c>
      <c r="Y243">
        <v>5.0999999999999996</v>
      </c>
      <c r="Z243">
        <v>28</v>
      </c>
      <c r="AA243">
        <v>0.05</v>
      </c>
      <c r="AB243">
        <v>21.2</v>
      </c>
      <c r="AC243">
        <v>1.1299999999999999</v>
      </c>
      <c r="AD243">
        <v>289</v>
      </c>
      <c r="AE243">
        <v>0.26</v>
      </c>
      <c r="AF243">
        <v>3.0000000000000001E-3</v>
      </c>
      <c r="AG243">
        <v>71.400000000000006</v>
      </c>
      <c r="AH243">
        <v>5.6000000000000001E-2</v>
      </c>
      <c r="AI243">
        <v>17.48</v>
      </c>
      <c r="AJ243">
        <v>5.0000000000000001E-3</v>
      </c>
      <c r="AK243">
        <v>0.34</v>
      </c>
      <c r="AL243">
        <v>2.1</v>
      </c>
      <c r="AM243">
        <v>0.2</v>
      </c>
      <c r="AN243">
        <v>9.1999999999999993</v>
      </c>
      <c r="AO243">
        <v>0.04</v>
      </c>
      <c r="AP243">
        <v>3.1</v>
      </c>
      <c r="AQ243">
        <v>300</v>
      </c>
      <c r="AR243">
        <v>0.04</v>
      </c>
      <c r="AS243">
        <v>0.4</v>
      </c>
      <c r="AT243">
        <v>29</v>
      </c>
      <c r="AU243">
        <v>0.1</v>
      </c>
      <c r="AV243">
        <v>47.3</v>
      </c>
      <c r="AW243">
        <v>15</v>
      </c>
    </row>
    <row r="244" spans="1:49" hidden="1" x14ac:dyDescent="0.3">
      <c r="A244" t="s">
        <v>997</v>
      </c>
      <c r="B244" t="s">
        <v>998</v>
      </c>
      <c r="C244" s="1" t="str">
        <f t="shared" si="12"/>
        <v>13:0041</v>
      </c>
      <c r="D244" s="1" t="str">
        <f t="shared" si="13"/>
        <v>13:0013</v>
      </c>
      <c r="E244" t="s">
        <v>999</v>
      </c>
      <c r="F244" t="s">
        <v>1000</v>
      </c>
      <c r="H244">
        <v>47.709314399999997</v>
      </c>
      <c r="I244">
        <v>-67.336332900000002</v>
      </c>
      <c r="J244" s="1" t="str">
        <f t="shared" si="14"/>
        <v>Basal till</v>
      </c>
      <c r="K244" s="1" t="str">
        <f t="shared" si="15"/>
        <v>&lt;63 micron</v>
      </c>
      <c r="L244">
        <v>15</v>
      </c>
      <c r="M244">
        <v>2.0099999999999998</v>
      </c>
      <c r="N244">
        <v>10.6</v>
      </c>
      <c r="O244">
        <v>1.7</v>
      </c>
      <c r="P244">
        <v>1</v>
      </c>
      <c r="Q244">
        <v>47.1</v>
      </c>
      <c r="R244">
        <v>0.2</v>
      </c>
      <c r="S244">
        <v>7.0000000000000007E-2</v>
      </c>
      <c r="T244">
        <v>0.08</v>
      </c>
      <c r="U244">
        <v>16.5</v>
      </c>
      <c r="V244">
        <v>75.3</v>
      </c>
      <c r="W244">
        <v>23.28</v>
      </c>
      <c r="X244">
        <v>3.08</v>
      </c>
      <c r="Y244">
        <v>5.5</v>
      </c>
      <c r="Z244">
        <v>41</v>
      </c>
      <c r="AA244">
        <v>7.0000000000000007E-2</v>
      </c>
      <c r="AB244">
        <v>30.1</v>
      </c>
      <c r="AC244">
        <v>1.2</v>
      </c>
      <c r="AD244">
        <v>472</v>
      </c>
      <c r="AE244">
        <v>0.27</v>
      </c>
      <c r="AF244">
        <v>2E-3</v>
      </c>
      <c r="AG244">
        <v>82.6</v>
      </c>
      <c r="AH244">
        <v>5.6000000000000001E-2</v>
      </c>
      <c r="AI244">
        <v>18.260000000000002</v>
      </c>
      <c r="AJ244">
        <v>5.0000000000000001E-3</v>
      </c>
      <c r="AK244">
        <v>0.63</v>
      </c>
      <c r="AL244">
        <v>2.9</v>
      </c>
      <c r="AM244">
        <v>0.3</v>
      </c>
      <c r="AN244">
        <v>7.2</v>
      </c>
      <c r="AO244">
        <v>0.03</v>
      </c>
      <c r="AP244">
        <v>5.4</v>
      </c>
      <c r="AQ244">
        <v>460</v>
      </c>
      <c r="AR244">
        <v>0.04</v>
      </c>
      <c r="AS244">
        <v>0.6</v>
      </c>
      <c r="AT244">
        <v>32</v>
      </c>
      <c r="AU244">
        <v>0.1</v>
      </c>
      <c r="AV244">
        <v>56.4</v>
      </c>
      <c r="AW244">
        <v>15</v>
      </c>
    </row>
    <row r="245" spans="1:49" hidden="1" x14ac:dyDescent="0.3">
      <c r="A245" t="s">
        <v>1001</v>
      </c>
      <c r="B245" t="s">
        <v>1002</v>
      </c>
      <c r="C245" s="1" t="str">
        <f t="shared" si="12"/>
        <v>13:0041</v>
      </c>
      <c r="D245" s="1" t="str">
        <f t="shared" si="13"/>
        <v>13:0013</v>
      </c>
      <c r="E245" t="s">
        <v>999</v>
      </c>
      <c r="F245" t="s">
        <v>1003</v>
      </c>
      <c r="H245">
        <v>47.709314399999997</v>
      </c>
      <c r="I245">
        <v>-67.336332900000002</v>
      </c>
      <c r="J245" s="1" t="str">
        <f t="shared" si="14"/>
        <v>Basal till</v>
      </c>
      <c r="K245" s="1" t="str">
        <f t="shared" si="15"/>
        <v>&lt;63 micron</v>
      </c>
      <c r="L245">
        <v>15</v>
      </c>
      <c r="M245">
        <v>2.12</v>
      </c>
      <c r="N245">
        <v>10.8</v>
      </c>
      <c r="O245">
        <v>1.4</v>
      </c>
      <c r="P245">
        <v>2</v>
      </c>
      <c r="Q245">
        <v>51.3</v>
      </c>
      <c r="R245">
        <v>0.2</v>
      </c>
      <c r="S245">
        <v>0.08</v>
      </c>
      <c r="T245">
        <v>0.08</v>
      </c>
      <c r="U245">
        <v>17.100000000000001</v>
      </c>
      <c r="V245">
        <v>77.7</v>
      </c>
      <c r="W245">
        <v>24.01</v>
      </c>
      <c r="X245">
        <v>3.2</v>
      </c>
      <c r="Y245">
        <v>5.8</v>
      </c>
      <c r="Z245">
        <v>42</v>
      </c>
      <c r="AA245">
        <v>0.08</v>
      </c>
      <c r="AB245">
        <v>31.9</v>
      </c>
      <c r="AC245">
        <v>1.25</v>
      </c>
      <c r="AD245">
        <v>493</v>
      </c>
      <c r="AE245">
        <v>0.27</v>
      </c>
      <c r="AF245">
        <v>2E-3</v>
      </c>
      <c r="AG245">
        <v>83.6</v>
      </c>
      <c r="AH245">
        <v>5.8000000000000003E-2</v>
      </c>
      <c r="AI245">
        <v>18.91</v>
      </c>
      <c r="AJ245">
        <v>5.0000000000000001E-3</v>
      </c>
      <c r="AK245">
        <v>0.6</v>
      </c>
      <c r="AL245">
        <v>3.1</v>
      </c>
      <c r="AM245">
        <v>0.3</v>
      </c>
      <c r="AN245">
        <v>7.5</v>
      </c>
      <c r="AO245">
        <v>0.04</v>
      </c>
      <c r="AP245">
        <v>5.9</v>
      </c>
      <c r="AQ245">
        <v>510</v>
      </c>
      <c r="AR245">
        <v>0.04</v>
      </c>
      <c r="AS245">
        <v>0.7</v>
      </c>
      <c r="AT245">
        <v>33</v>
      </c>
      <c r="AU245">
        <v>0.1</v>
      </c>
      <c r="AV245">
        <v>59.5</v>
      </c>
      <c r="AW245">
        <v>15</v>
      </c>
    </row>
    <row r="246" spans="1:49" hidden="1" x14ac:dyDescent="0.3">
      <c r="A246" t="s">
        <v>1004</v>
      </c>
      <c r="B246" t="s">
        <v>1005</v>
      </c>
      <c r="C246" s="1" t="str">
        <f t="shared" si="12"/>
        <v>13:0041</v>
      </c>
      <c r="D246" s="1" t="str">
        <f t="shared" si="13"/>
        <v>13:0013</v>
      </c>
      <c r="E246" t="s">
        <v>1006</v>
      </c>
      <c r="F246" t="s">
        <v>1007</v>
      </c>
      <c r="H246">
        <v>47.724578999999999</v>
      </c>
      <c r="I246">
        <v>-67.342207700000003</v>
      </c>
      <c r="J246" s="1" t="str">
        <f t="shared" si="14"/>
        <v>Basal till</v>
      </c>
      <c r="K246" s="1" t="str">
        <f t="shared" si="15"/>
        <v>&lt;63 micron</v>
      </c>
      <c r="L246">
        <v>53</v>
      </c>
      <c r="M246">
        <v>3.05</v>
      </c>
      <c r="N246">
        <v>18.3</v>
      </c>
      <c r="O246">
        <v>1.7</v>
      </c>
      <c r="P246">
        <v>2</v>
      </c>
      <c r="Q246">
        <v>81.900000000000006</v>
      </c>
      <c r="R246">
        <v>0.26</v>
      </c>
      <c r="S246">
        <v>0.04</v>
      </c>
      <c r="T246">
        <v>0.11</v>
      </c>
      <c r="U246">
        <v>20.2</v>
      </c>
      <c r="V246">
        <v>109.4</v>
      </c>
      <c r="W246">
        <v>29.04</v>
      </c>
      <c r="X246">
        <v>3.72</v>
      </c>
      <c r="Y246">
        <v>7.6</v>
      </c>
      <c r="Z246">
        <v>52</v>
      </c>
      <c r="AA246">
        <v>0.1</v>
      </c>
      <c r="AB246">
        <v>30.5</v>
      </c>
      <c r="AC246">
        <v>1.78</v>
      </c>
      <c r="AD246">
        <v>484</v>
      </c>
      <c r="AE246">
        <v>0.23</v>
      </c>
      <c r="AF246">
        <v>3.0000000000000001E-3</v>
      </c>
      <c r="AG246">
        <v>117.4</v>
      </c>
      <c r="AH246">
        <v>4.4999999999999998E-2</v>
      </c>
      <c r="AI246">
        <v>19.600000000000001</v>
      </c>
      <c r="AJ246">
        <v>5.0000000000000001E-3</v>
      </c>
      <c r="AK246">
        <v>0.63</v>
      </c>
      <c r="AL246">
        <v>3.9</v>
      </c>
      <c r="AM246">
        <v>0.3</v>
      </c>
      <c r="AN246">
        <v>7.3</v>
      </c>
      <c r="AO246">
        <v>0.03</v>
      </c>
      <c r="AP246">
        <v>5.2</v>
      </c>
      <c r="AQ246">
        <v>90</v>
      </c>
      <c r="AR246">
        <v>7.0000000000000007E-2</v>
      </c>
      <c r="AS246">
        <v>0.4</v>
      </c>
      <c r="AT246">
        <v>41</v>
      </c>
      <c r="AU246">
        <v>0.1</v>
      </c>
      <c r="AV246">
        <v>70.8</v>
      </c>
      <c r="AW246">
        <v>15</v>
      </c>
    </row>
    <row r="247" spans="1:49" hidden="1" x14ac:dyDescent="0.3">
      <c r="A247" t="s">
        <v>1008</v>
      </c>
      <c r="B247" t="s">
        <v>1009</v>
      </c>
      <c r="C247" s="1" t="str">
        <f t="shared" si="12"/>
        <v>13:0041</v>
      </c>
      <c r="D247" s="1" t="str">
        <f t="shared" si="13"/>
        <v>13:0013</v>
      </c>
      <c r="E247" t="s">
        <v>1010</v>
      </c>
      <c r="F247" t="s">
        <v>1011</v>
      </c>
      <c r="H247">
        <v>47.734180000000002</v>
      </c>
      <c r="I247">
        <v>-67.331046000000001</v>
      </c>
      <c r="J247" s="1" t="str">
        <f t="shared" si="14"/>
        <v>Basal till</v>
      </c>
      <c r="K247" s="1" t="str">
        <f t="shared" si="15"/>
        <v>&lt;63 micron</v>
      </c>
      <c r="L247">
        <v>25</v>
      </c>
      <c r="M247">
        <v>2.23</v>
      </c>
      <c r="N247">
        <v>5.4</v>
      </c>
      <c r="O247">
        <v>0.7</v>
      </c>
      <c r="P247">
        <v>1</v>
      </c>
      <c r="Q247">
        <v>40.299999999999997</v>
      </c>
      <c r="R247">
        <v>0.13</v>
      </c>
      <c r="S247">
        <v>0.04</v>
      </c>
      <c r="T247">
        <v>0.05</v>
      </c>
      <c r="U247">
        <v>16.2</v>
      </c>
      <c r="V247">
        <v>106.5</v>
      </c>
      <c r="W247">
        <v>21.52</v>
      </c>
      <c r="X247">
        <v>2.95</v>
      </c>
      <c r="Y247">
        <v>6</v>
      </c>
      <c r="Z247">
        <v>34</v>
      </c>
      <c r="AA247">
        <v>0.06</v>
      </c>
      <c r="AB247">
        <v>21</v>
      </c>
      <c r="AC247">
        <v>1.42</v>
      </c>
      <c r="AD247">
        <v>416</v>
      </c>
      <c r="AE247">
        <v>0.17</v>
      </c>
      <c r="AF247">
        <v>2E-3</v>
      </c>
      <c r="AG247">
        <v>92.6</v>
      </c>
      <c r="AH247">
        <v>3.2000000000000001E-2</v>
      </c>
      <c r="AI247">
        <v>13.53</v>
      </c>
      <c r="AJ247">
        <v>5.0000000000000001E-3</v>
      </c>
      <c r="AK247">
        <v>0.31</v>
      </c>
      <c r="AL247">
        <v>2.9</v>
      </c>
      <c r="AM247">
        <v>0.3</v>
      </c>
      <c r="AN247">
        <v>4.3</v>
      </c>
      <c r="AO247">
        <v>0.03</v>
      </c>
      <c r="AP247">
        <v>4.0999999999999996</v>
      </c>
      <c r="AQ247">
        <v>430</v>
      </c>
      <c r="AR247">
        <v>0.04</v>
      </c>
      <c r="AS247">
        <v>0.4</v>
      </c>
      <c r="AT247">
        <v>36</v>
      </c>
      <c r="AU247">
        <v>0.1</v>
      </c>
      <c r="AV247">
        <v>52.9</v>
      </c>
      <c r="AW247">
        <v>15</v>
      </c>
    </row>
    <row r="248" spans="1:49" hidden="1" x14ac:dyDescent="0.3">
      <c r="A248" t="s">
        <v>1012</v>
      </c>
      <c r="B248" t="s">
        <v>1013</v>
      </c>
      <c r="C248" s="1" t="str">
        <f t="shared" si="12"/>
        <v>13:0041</v>
      </c>
      <c r="D248" s="1" t="str">
        <f t="shared" si="13"/>
        <v>13:0013</v>
      </c>
      <c r="E248" t="s">
        <v>1014</v>
      </c>
      <c r="F248" t="s">
        <v>1015</v>
      </c>
      <c r="H248">
        <v>47.749299999999998</v>
      </c>
      <c r="I248">
        <v>-67.3177278</v>
      </c>
      <c r="J248" s="1" t="str">
        <f t="shared" si="14"/>
        <v>Basal till</v>
      </c>
      <c r="K248" s="1" t="str">
        <f t="shared" si="15"/>
        <v>&lt;63 micron</v>
      </c>
      <c r="L248">
        <v>18</v>
      </c>
      <c r="M248">
        <v>1.9</v>
      </c>
      <c r="N248">
        <v>4.7</v>
      </c>
      <c r="O248">
        <v>0.8</v>
      </c>
      <c r="P248">
        <v>1</v>
      </c>
      <c r="Q248">
        <v>37.700000000000003</v>
      </c>
      <c r="R248">
        <v>0.12</v>
      </c>
      <c r="S248">
        <v>0.04</v>
      </c>
      <c r="T248">
        <v>0.06</v>
      </c>
      <c r="U248">
        <v>14.3</v>
      </c>
      <c r="V248">
        <v>78.400000000000006</v>
      </c>
      <c r="W248">
        <v>16.66</v>
      </c>
      <c r="X248">
        <v>2.41</v>
      </c>
      <c r="Y248">
        <v>4.9000000000000004</v>
      </c>
      <c r="Z248">
        <v>48</v>
      </c>
      <c r="AA248">
        <v>0.05</v>
      </c>
      <c r="AB248">
        <v>20.5</v>
      </c>
      <c r="AC248">
        <v>1.02</v>
      </c>
      <c r="AD248">
        <v>313</v>
      </c>
      <c r="AE248">
        <v>0.3</v>
      </c>
      <c r="AF248">
        <v>5.0000000000000001E-3</v>
      </c>
      <c r="AG248">
        <v>67</v>
      </c>
      <c r="AH248">
        <v>2.9000000000000001E-2</v>
      </c>
      <c r="AI248">
        <v>10.61</v>
      </c>
      <c r="AJ248">
        <v>5.0000000000000001E-3</v>
      </c>
      <c r="AK248">
        <v>0.3</v>
      </c>
      <c r="AL248">
        <v>2.4</v>
      </c>
      <c r="AM248">
        <v>0.3</v>
      </c>
      <c r="AN248">
        <v>4.3</v>
      </c>
      <c r="AO248">
        <v>0.04</v>
      </c>
      <c r="AP248">
        <v>4.7</v>
      </c>
      <c r="AQ248">
        <v>760</v>
      </c>
      <c r="AR248">
        <v>0.04</v>
      </c>
      <c r="AS248">
        <v>0.6</v>
      </c>
      <c r="AT248">
        <v>32</v>
      </c>
      <c r="AU248">
        <v>0.1</v>
      </c>
      <c r="AV248">
        <v>42.3</v>
      </c>
      <c r="AW248">
        <v>15</v>
      </c>
    </row>
    <row r="249" spans="1:49" hidden="1" x14ac:dyDescent="0.3">
      <c r="A249" t="s">
        <v>1016</v>
      </c>
      <c r="B249" t="s">
        <v>1017</v>
      </c>
      <c r="C249" s="1" t="str">
        <f t="shared" si="12"/>
        <v>13:0041</v>
      </c>
      <c r="D249" s="1" t="str">
        <f t="shared" si="13"/>
        <v>13:0013</v>
      </c>
      <c r="E249" t="s">
        <v>1018</v>
      </c>
      <c r="F249" t="s">
        <v>1019</v>
      </c>
      <c r="H249">
        <v>47.583983699999997</v>
      </c>
      <c r="I249">
        <v>-67.408881399999999</v>
      </c>
      <c r="J249" s="1" t="str">
        <f t="shared" si="14"/>
        <v>Basal till</v>
      </c>
      <c r="K249" s="1" t="str">
        <f t="shared" si="15"/>
        <v>&lt;63 micron</v>
      </c>
      <c r="L249">
        <v>31</v>
      </c>
      <c r="M249">
        <v>2.72</v>
      </c>
      <c r="N249">
        <v>5</v>
      </c>
      <c r="O249">
        <v>1.3</v>
      </c>
      <c r="P249">
        <v>3</v>
      </c>
      <c r="Q249">
        <v>74.099999999999994</v>
      </c>
      <c r="R249">
        <v>0.17</v>
      </c>
      <c r="S249">
        <v>0.05</v>
      </c>
      <c r="T249">
        <v>0.04</v>
      </c>
      <c r="U249">
        <v>19.399999999999999</v>
      </c>
      <c r="V249">
        <v>81.8</v>
      </c>
      <c r="W249">
        <v>28.09</v>
      </c>
      <c r="X249">
        <v>3.91</v>
      </c>
      <c r="Y249">
        <v>7.7</v>
      </c>
      <c r="Z249">
        <v>71</v>
      </c>
      <c r="AA249">
        <v>0.11</v>
      </c>
      <c r="AB249">
        <v>42.1</v>
      </c>
      <c r="AC249">
        <v>1.77</v>
      </c>
      <c r="AD249">
        <v>767</v>
      </c>
      <c r="AE249">
        <v>0.2</v>
      </c>
      <c r="AF249">
        <v>3.0000000000000001E-3</v>
      </c>
      <c r="AG249">
        <v>112.3</v>
      </c>
      <c r="AH249">
        <v>4.1000000000000002E-2</v>
      </c>
      <c r="AI249">
        <v>15.33</v>
      </c>
      <c r="AJ249">
        <v>5.0000000000000001E-3</v>
      </c>
      <c r="AK249">
        <v>0.21</v>
      </c>
      <c r="AL249">
        <v>7.6</v>
      </c>
      <c r="AM249">
        <v>0.3</v>
      </c>
      <c r="AN249">
        <v>10</v>
      </c>
      <c r="AO249">
        <v>0.05</v>
      </c>
      <c r="AP249">
        <v>5.7</v>
      </c>
      <c r="AQ249">
        <v>40</v>
      </c>
      <c r="AR249">
        <v>7.0000000000000007E-2</v>
      </c>
      <c r="AS249">
        <v>0.4</v>
      </c>
      <c r="AT249">
        <v>35</v>
      </c>
      <c r="AU249">
        <v>0.1</v>
      </c>
      <c r="AV249">
        <v>76.099999999999994</v>
      </c>
      <c r="AW249">
        <v>15</v>
      </c>
    </row>
    <row r="250" spans="1:49" hidden="1" x14ac:dyDescent="0.3">
      <c r="A250" t="s">
        <v>1020</v>
      </c>
      <c r="B250" t="s">
        <v>1021</v>
      </c>
      <c r="C250" s="1" t="str">
        <f t="shared" si="12"/>
        <v>13:0041</v>
      </c>
      <c r="D250" s="1" t="str">
        <f t="shared" si="13"/>
        <v>13:0013</v>
      </c>
      <c r="E250" t="s">
        <v>1018</v>
      </c>
      <c r="F250" t="s">
        <v>1022</v>
      </c>
      <c r="H250">
        <v>47.583983699999997</v>
      </c>
      <c r="I250">
        <v>-67.408881399999999</v>
      </c>
      <c r="J250" s="1" t="str">
        <f t="shared" si="14"/>
        <v>Basal till</v>
      </c>
      <c r="K250" s="1" t="str">
        <f t="shared" si="15"/>
        <v>&lt;63 micron</v>
      </c>
      <c r="L250">
        <v>30</v>
      </c>
      <c r="M250">
        <v>2.92</v>
      </c>
      <c r="N250">
        <v>5.4</v>
      </c>
      <c r="O250">
        <v>1</v>
      </c>
      <c r="P250">
        <v>3</v>
      </c>
      <c r="Q250">
        <v>82.7</v>
      </c>
      <c r="R250">
        <v>0.18</v>
      </c>
      <c r="S250">
        <v>0.06</v>
      </c>
      <c r="T250">
        <v>0.06</v>
      </c>
      <c r="U250">
        <v>20.9</v>
      </c>
      <c r="V250">
        <v>86.8</v>
      </c>
      <c r="W250">
        <v>32.049999999999997</v>
      </c>
      <c r="X250">
        <v>4.21</v>
      </c>
      <c r="Y250">
        <v>8.3000000000000007</v>
      </c>
      <c r="Z250">
        <v>66</v>
      </c>
      <c r="AA250">
        <v>0.12</v>
      </c>
      <c r="AB250">
        <v>44</v>
      </c>
      <c r="AC250">
        <v>1.92</v>
      </c>
      <c r="AD250">
        <v>820</v>
      </c>
      <c r="AE250">
        <v>0.21</v>
      </c>
      <c r="AF250">
        <v>4.0000000000000001E-3</v>
      </c>
      <c r="AG250">
        <v>120.9</v>
      </c>
      <c r="AH250">
        <v>4.2000000000000003E-2</v>
      </c>
      <c r="AI250">
        <v>15.94</v>
      </c>
      <c r="AJ250">
        <v>5.0000000000000001E-3</v>
      </c>
      <c r="AK250">
        <v>0.21</v>
      </c>
      <c r="AL250">
        <v>8.3000000000000007</v>
      </c>
      <c r="AM250">
        <v>0.2</v>
      </c>
      <c r="AN250">
        <v>10.6</v>
      </c>
      <c r="AO250">
        <v>0.04</v>
      </c>
      <c r="AP250">
        <v>6</v>
      </c>
      <c r="AQ250">
        <v>40</v>
      </c>
      <c r="AR250">
        <v>0.08</v>
      </c>
      <c r="AS250">
        <v>0.4</v>
      </c>
      <c r="AT250">
        <v>38</v>
      </c>
      <c r="AU250">
        <v>0.1</v>
      </c>
      <c r="AV250">
        <v>82.3</v>
      </c>
      <c r="AW250">
        <v>15</v>
      </c>
    </row>
    <row r="251" spans="1:49" hidden="1" x14ac:dyDescent="0.3">
      <c r="A251" t="s">
        <v>1023</v>
      </c>
      <c r="B251" t="s">
        <v>1024</v>
      </c>
      <c r="C251" s="1" t="str">
        <f t="shared" si="12"/>
        <v>13:0041</v>
      </c>
      <c r="D251" s="1" t="str">
        <f t="shared" si="13"/>
        <v>13:0013</v>
      </c>
      <c r="E251" t="s">
        <v>1025</v>
      </c>
      <c r="F251" t="s">
        <v>1026</v>
      </c>
      <c r="H251">
        <v>47.576323299999999</v>
      </c>
      <c r="I251">
        <v>-67.434817800000005</v>
      </c>
      <c r="J251" s="1" t="str">
        <f t="shared" si="14"/>
        <v>Basal till</v>
      </c>
      <c r="K251" s="1" t="str">
        <f t="shared" si="15"/>
        <v>&lt;63 micron</v>
      </c>
      <c r="L251">
        <v>12</v>
      </c>
      <c r="M251">
        <v>1.88</v>
      </c>
      <c r="N251">
        <v>5.9</v>
      </c>
      <c r="O251">
        <v>0.8</v>
      </c>
      <c r="P251">
        <v>3</v>
      </c>
      <c r="Q251">
        <v>45.3</v>
      </c>
      <c r="R251">
        <v>0.16</v>
      </c>
      <c r="S251">
        <v>0.16</v>
      </c>
      <c r="T251">
        <v>0.1</v>
      </c>
      <c r="U251">
        <v>16.600000000000001</v>
      </c>
      <c r="V251">
        <v>64.400000000000006</v>
      </c>
      <c r="W251">
        <v>19.23</v>
      </c>
      <c r="X251">
        <v>3.24</v>
      </c>
      <c r="Y251">
        <v>5.3</v>
      </c>
      <c r="Z251">
        <v>41</v>
      </c>
      <c r="AA251">
        <v>0.11</v>
      </c>
      <c r="AB251">
        <v>41.5</v>
      </c>
      <c r="AC251">
        <v>1.44</v>
      </c>
      <c r="AD251">
        <v>568</v>
      </c>
      <c r="AE251">
        <v>0.25</v>
      </c>
      <c r="AF251">
        <v>1E-3</v>
      </c>
      <c r="AG251">
        <v>77.099999999999994</v>
      </c>
      <c r="AH251">
        <v>4.8000000000000001E-2</v>
      </c>
      <c r="AI251">
        <v>15.42</v>
      </c>
      <c r="AJ251">
        <v>5.0000000000000001E-3</v>
      </c>
      <c r="AK251">
        <v>0.27</v>
      </c>
      <c r="AL251">
        <v>6.3</v>
      </c>
      <c r="AM251">
        <v>0.2</v>
      </c>
      <c r="AN251">
        <v>13.2</v>
      </c>
      <c r="AO251">
        <v>0.02</v>
      </c>
      <c r="AP251">
        <v>7.3</v>
      </c>
      <c r="AQ251">
        <v>80</v>
      </c>
      <c r="AR251">
        <v>0.05</v>
      </c>
      <c r="AS251">
        <v>0.5</v>
      </c>
      <c r="AT251">
        <v>27</v>
      </c>
      <c r="AU251">
        <v>0.1</v>
      </c>
      <c r="AV251">
        <v>58.2</v>
      </c>
      <c r="AW251">
        <v>15</v>
      </c>
    </row>
    <row r="252" spans="1:49" hidden="1" x14ac:dyDescent="0.3">
      <c r="A252" t="s">
        <v>1027</v>
      </c>
      <c r="B252" t="s">
        <v>1028</v>
      </c>
      <c r="C252" s="1" t="str">
        <f t="shared" si="12"/>
        <v>13:0041</v>
      </c>
      <c r="D252" s="1" t="str">
        <f t="shared" si="13"/>
        <v>13:0013</v>
      </c>
      <c r="E252" t="s">
        <v>1025</v>
      </c>
      <c r="F252" t="s">
        <v>1029</v>
      </c>
      <c r="H252">
        <v>47.576323299999999</v>
      </c>
      <c r="I252">
        <v>-67.434817800000005</v>
      </c>
      <c r="J252" s="1" t="str">
        <f t="shared" si="14"/>
        <v>Basal till</v>
      </c>
      <c r="K252" s="1" t="str">
        <f t="shared" si="15"/>
        <v>&lt;63 micron</v>
      </c>
      <c r="L252">
        <v>10</v>
      </c>
      <c r="M252">
        <v>1.75</v>
      </c>
      <c r="N252">
        <v>5.3</v>
      </c>
      <c r="O252">
        <v>0.6</v>
      </c>
      <c r="P252">
        <v>1</v>
      </c>
      <c r="Q252">
        <v>42.2</v>
      </c>
      <c r="R252">
        <v>0.15</v>
      </c>
      <c r="S252">
        <v>0.15</v>
      </c>
      <c r="T252">
        <v>0.08</v>
      </c>
      <c r="U252">
        <v>15.4</v>
      </c>
      <c r="V252">
        <v>60.7</v>
      </c>
      <c r="W252">
        <v>17.760000000000002</v>
      </c>
      <c r="X252">
        <v>3.04</v>
      </c>
      <c r="Y252">
        <v>5</v>
      </c>
      <c r="Z252">
        <v>44</v>
      </c>
      <c r="AA252">
        <v>0.08</v>
      </c>
      <c r="AB252">
        <v>38.200000000000003</v>
      </c>
      <c r="AC252">
        <v>1.35</v>
      </c>
      <c r="AD252">
        <v>541</v>
      </c>
      <c r="AE252">
        <v>0.2</v>
      </c>
      <c r="AF252">
        <v>3.0000000000000001E-3</v>
      </c>
      <c r="AG252">
        <v>68.400000000000006</v>
      </c>
      <c r="AH252">
        <v>4.3999999999999997E-2</v>
      </c>
      <c r="AI252">
        <v>13.99</v>
      </c>
      <c r="AJ252">
        <v>0.02</v>
      </c>
      <c r="AK252">
        <v>0.2</v>
      </c>
      <c r="AL252">
        <v>5.0999999999999996</v>
      </c>
      <c r="AM252">
        <v>0.2</v>
      </c>
      <c r="AN252">
        <v>11.9</v>
      </c>
      <c r="AO252">
        <v>0.03</v>
      </c>
      <c r="AP252">
        <v>6.4</v>
      </c>
      <c r="AQ252">
        <v>70</v>
      </c>
      <c r="AR252">
        <v>0.05</v>
      </c>
      <c r="AS252">
        <v>0.4</v>
      </c>
      <c r="AT252">
        <v>25</v>
      </c>
      <c r="AU252">
        <v>0.1</v>
      </c>
      <c r="AV252">
        <v>55</v>
      </c>
      <c r="AW252">
        <v>15</v>
      </c>
    </row>
    <row r="253" spans="1:49" hidden="1" x14ac:dyDescent="0.3">
      <c r="A253" t="s">
        <v>1030</v>
      </c>
      <c r="B253" t="s">
        <v>1031</v>
      </c>
      <c r="C253" s="1" t="str">
        <f t="shared" si="12"/>
        <v>13:0041</v>
      </c>
      <c r="D253" s="1" t="str">
        <f t="shared" si="13"/>
        <v>13:0013</v>
      </c>
      <c r="E253" t="s">
        <v>1032</v>
      </c>
      <c r="F253" t="s">
        <v>1033</v>
      </c>
      <c r="H253">
        <v>47.560786999999998</v>
      </c>
      <c r="I253">
        <v>-67.445662999999996</v>
      </c>
      <c r="J253" s="1" t="str">
        <f t="shared" si="14"/>
        <v>Basal till</v>
      </c>
      <c r="K253" s="1" t="str">
        <f t="shared" si="15"/>
        <v>&lt;63 micron</v>
      </c>
      <c r="L253">
        <v>44</v>
      </c>
      <c r="M253">
        <v>2.14</v>
      </c>
      <c r="N253">
        <v>8.6999999999999993</v>
      </c>
      <c r="O253">
        <v>1</v>
      </c>
      <c r="P253">
        <v>4</v>
      </c>
      <c r="Q253">
        <v>64.5</v>
      </c>
      <c r="R253">
        <v>0.18</v>
      </c>
      <c r="S253">
        <v>0.59</v>
      </c>
      <c r="T253">
        <v>0.15</v>
      </c>
      <c r="U253">
        <v>20.7</v>
      </c>
      <c r="V253">
        <v>64.099999999999994</v>
      </c>
      <c r="W253">
        <v>26.11</v>
      </c>
      <c r="X253">
        <v>4.13</v>
      </c>
      <c r="Y253">
        <v>6.1</v>
      </c>
      <c r="Z253">
        <v>61</v>
      </c>
      <c r="AA253">
        <v>0.11</v>
      </c>
      <c r="AB253">
        <v>64.8</v>
      </c>
      <c r="AC253">
        <v>1.72</v>
      </c>
      <c r="AD253">
        <v>1594</v>
      </c>
      <c r="AE253">
        <v>0.22</v>
      </c>
      <c r="AF253">
        <v>1E-3</v>
      </c>
      <c r="AG253">
        <v>91</v>
      </c>
      <c r="AH253">
        <v>5.3999999999999999E-2</v>
      </c>
      <c r="AI253">
        <v>17.829999999999998</v>
      </c>
      <c r="AJ253">
        <v>5.0000000000000001E-3</v>
      </c>
      <c r="AK253">
        <v>0.34</v>
      </c>
      <c r="AL253">
        <v>9.4</v>
      </c>
      <c r="AM253">
        <v>0.4</v>
      </c>
      <c r="AN253">
        <v>34.700000000000003</v>
      </c>
      <c r="AO253">
        <v>0.03</v>
      </c>
      <c r="AP253">
        <v>7</v>
      </c>
      <c r="AQ253">
        <v>90</v>
      </c>
      <c r="AR253">
        <v>7.0000000000000007E-2</v>
      </c>
      <c r="AS253">
        <v>0.4</v>
      </c>
      <c r="AT253">
        <v>28</v>
      </c>
      <c r="AU253">
        <v>0.1</v>
      </c>
      <c r="AV253">
        <v>68.400000000000006</v>
      </c>
      <c r="AW253">
        <v>15</v>
      </c>
    </row>
    <row r="254" spans="1:49" hidden="1" x14ac:dyDescent="0.3">
      <c r="A254" t="s">
        <v>1034</v>
      </c>
      <c r="B254" t="s">
        <v>1035</v>
      </c>
      <c r="C254" s="1" t="str">
        <f t="shared" si="12"/>
        <v>13:0041</v>
      </c>
      <c r="D254" s="1" t="str">
        <f t="shared" si="13"/>
        <v>13:0013</v>
      </c>
      <c r="E254" t="s">
        <v>1036</v>
      </c>
      <c r="F254" t="s">
        <v>1037</v>
      </c>
      <c r="H254">
        <v>47.560714099999998</v>
      </c>
      <c r="I254">
        <v>-67.419264100000007</v>
      </c>
      <c r="J254" s="1" t="str">
        <f t="shared" si="14"/>
        <v>Basal till</v>
      </c>
      <c r="K254" s="1" t="str">
        <f t="shared" si="15"/>
        <v>&lt;63 micron</v>
      </c>
      <c r="L254">
        <v>31</v>
      </c>
      <c r="M254">
        <v>2.41</v>
      </c>
      <c r="N254">
        <v>7.2</v>
      </c>
      <c r="O254">
        <v>0.9</v>
      </c>
      <c r="P254">
        <v>3</v>
      </c>
      <c r="Q254">
        <v>62</v>
      </c>
      <c r="R254">
        <v>0.18</v>
      </c>
      <c r="S254">
        <v>0.11</v>
      </c>
      <c r="T254">
        <v>0.06</v>
      </c>
      <c r="U254">
        <v>16.7</v>
      </c>
      <c r="V254">
        <v>71.099999999999994</v>
      </c>
      <c r="W254">
        <v>22.04</v>
      </c>
      <c r="X254">
        <v>3.92</v>
      </c>
      <c r="Y254">
        <v>6.6</v>
      </c>
      <c r="Z254">
        <v>40</v>
      </c>
      <c r="AA254">
        <v>0.12</v>
      </c>
      <c r="AB254">
        <v>20.6</v>
      </c>
      <c r="AC254">
        <v>1.81</v>
      </c>
      <c r="AD254">
        <v>507</v>
      </c>
      <c r="AE254">
        <v>0.19</v>
      </c>
      <c r="AF254">
        <v>2E-3</v>
      </c>
      <c r="AG254">
        <v>97</v>
      </c>
      <c r="AH254">
        <v>7.0999999999999994E-2</v>
      </c>
      <c r="AI254">
        <v>15.92</v>
      </c>
      <c r="AJ254">
        <v>0.01</v>
      </c>
      <c r="AK254">
        <v>0.25</v>
      </c>
      <c r="AL254">
        <v>4.5</v>
      </c>
      <c r="AM254">
        <v>0.3</v>
      </c>
      <c r="AN254">
        <v>7.7</v>
      </c>
      <c r="AO254">
        <v>0.04</v>
      </c>
      <c r="AP254">
        <v>5.5</v>
      </c>
      <c r="AQ254">
        <v>40</v>
      </c>
      <c r="AR254">
        <v>7.0000000000000007E-2</v>
      </c>
      <c r="AS254">
        <v>0.4</v>
      </c>
      <c r="AT254">
        <v>32</v>
      </c>
      <c r="AU254">
        <v>0.1</v>
      </c>
      <c r="AV254">
        <v>104.4</v>
      </c>
      <c r="AW254">
        <v>15</v>
      </c>
    </row>
    <row r="255" spans="1:49" hidden="1" x14ac:dyDescent="0.3">
      <c r="A255" t="s">
        <v>1038</v>
      </c>
      <c r="B255" t="s">
        <v>1039</v>
      </c>
      <c r="C255" s="1" t="str">
        <f t="shared" si="12"/>
        <v>13:0041</v>
      </c>
      <c r="D255" s="1" t="str">
        <f t="shared" si="13"/>
        <v>13:0013</v>
      </c>
      <c r="E255" t="s">
        <v>1040</v>
      </c>
      <c r="F255" t="s">
        <v>1041</v>
      </c>
      <c r="H255">
        <v>47.545869099999997</v>
      </c>
      <c r="I255">
        <v>-67.429890599999993</v>
      </c>
      <c r="J255" s="1" t="str">
        <f t="shared" si="14"/>
        <v>Basal till</v>
      </c>
      <c r="K255" s="1" t="str">
        <f t="shared" si="15"/>
        <v>&lt;63 micron</v>
      </c>
      <c r="L255">
        <v>33</v>
      </c>
      <c r="M255">
        <v>2.2999999999999998</v>
      </c>
      <c r="N255">
        <v>5.8</v>
      </c>
      <c r="O255">
        <v>0.7</v>
      </c>
      <c r="P255">
        <v>1</v>
      </c>
      <c r="Q255">
        <v>68.7</v>
      </c>
      <c r="R255">
        <v>0.17</v>
      </c>
      <c r="S255">
        <v>0.57999999999999996</v>
      </c>
      <c r="T255">
        <v>0.14000000000000001</v>
      </c>
      <c r="U255">
        <v>16.3</v>
      </c>
      <c r="V255">
        <v>65.599999999999994</v>
      </c>
      <c r="W255">
        <v>23.59</v>
      </c>
      <c r="X255">
        <v>3.77</v>
      </c>
      <c r="Y255">
        <v>5.4</v>
      </c>
      <c r="Z255">
        <v>71</v>
      </c>
      <c r="AA255">
        <v>0.08</v>
      </c>
      <c r="AB255">
        <v>64.099999999999994</v>
      </c>
      <c r="AC255">
        <v>1.5</v>
      </c>
      <c r="AD255">
        <v>749</v>
      </c>
      <c r="AE255">
        <v>0.24</v>
      </c>
      <c r="AF255">
        <v>5.0000000000000001E-3</v>
      </c>
      <c r="AG255">
        <v>82.2</v>
      </c>
      <c r="AH255">
        <v>4.2999999999999997E-2</v>
      </c>
      <c r="AI255">
        <v>16.600000000000001</v>
      </c>
      <c r="AJ255">
        <v>0.02</v>
      </c>
      <c r="AK255">
        <v>0.27</v>
      </c>
      <c r="AL255">
        <v>9.4</v>
      </c>
      <c r="AM255">
        <v>0.3</v>
      </c>
      <c r="AN255">
        <v>34.5</v>
      </c>
      <c r="AO255">
        <v>0.04</v>
      </c>
      <c r="AP255">
        <v>7.9</v>
      </c>
      <c r="AQ255">
        <v>20</v>
      </c>
      <c r="AR255">
        <v>7.0000000000000007E-2</v>
      </c>
      <c r="AS255">
        <v>0.4</v>
      </c>
      <c r="AT255">
        <v>25</v>
      </c>
      <c r="AU255">
        <v>0.1</v>
      </c>
      <c r="AV255">
        <v>64.599999999999994</v>
      </c>
      <c r="AW255">
        <v>15</v>
      </c>
    </row>
    <row r="256" spans="1:49" hidden="1" x14ac:dyDescent="0.3">
      <c r="A256" t="s">
        <v>1042</v>
      </c>
      <c r="B256" t="s">
        <v>1043</v>
      </c>
      <c r="C256" s="1" t="str">
        <f t="shared" si="12"/>
        <v>13:0041</v>
      </c>
      <c r="D256" s="1" t="str">
        <f t="shared" si="13"/>
        <v>13:0013</v>
      </c>
      <c r="E256" t="s">
        <v>1044</v>
      </c>
      <c r="F256" t="s">
        <v>1045</v>
      </c>
      <c r="H256">
        <v>47.521096399999998</v>
      </c>
      <c r="I256">
        <v>-67.433791499999998</v>
      </c>
      <c r="J256" s="1" t="str">
        <f t="shared" si="14"/>
        <v>Basal till</v>
      </c>
      <c r="K256" s="1" t="str">
        <f t="shared" si="15"/>
        <v>&lt;63 micron</v>
      </c>
      <c r="L256">
        <v>16</v>
      </c>
      <c r="M256">
        <v>1.74</v>
      </c>
      <c r="N256">
        <v>6.4</v>
      </c>
      <c r="O256">
        <v>0.7</v>
      </c>
      <c r="P256">
        <v>2</v>
      </c>
      <c r="Q256">
        <v>45.1</v>
      </c>
      <c r="R256">
        <v>0.17</v>
      </c>
      <c r="S256">
        <v>8.24</v>
      </c>
      <c r="T256">
        <v>0.1</v>
      </c>
      <c r="U256">
        <v>17.5</v>
      </c>
      <c r="V256">
        <v>47</v>
      </c>
      <c r="W256">
        <v>25.74</v>
      </c>
      <c r="X256">
        <v>3.35</v>
      </c>
      <c r="Y256">
        <v>5.0999999999999996</v>
      </c>
      <c r="Z256">
        <v>38</v>
      </c>
      <c r="AA256">
        <v>0.11</v>
      </c>
      <c r="AB256">
        <v>22.9</v>
      </c>
      <c r="AC256">
        <v>1.3</v>
      </c>
      <c r="AD256">
        <v>672</v>
      </c>
      <c r="AE256">
        <v>0.28000000000000003</v>
      </c>
      <c r="AF256">
        <v>2E-3</v>
      </c>
      <c r="AG256">
        <v>69.7</v>
      </c>
      <c r="AH256">
        <v>0.05</v>
      </c>
      <c r="AI256">
        <v>15.76</v>
      </c>
      <c r="AJ256">
        <v>0.02</v>
      </c>
      <c r="AK256">
        <v>0.22</v>
      </c>
      <c r="AL256">
        <v>5.3</v>
      </c>
      <c r="AM256">
        <v>0.3</v>
      </c>
      <c r="AN256">
        <v>240.4</v>
      </c>
      <c r="AO256">
        <v>0.04</v>
      </c>
      <c r="AP256">
        <v>4.9000000000000004</v>
      </c>
      <c r="AQ256">
        <v>40</v>
      </c>
      <c r="AR256">
        <v>0.06</v>
      </c>
      <c r="AS256">
        <v>0.4</v>
      </c>
      <c r="AT256">
        <v>24</v>
      </c>
      <c r="AU256">
        <v>0.1</v>
      </c>
      <c r="AV256">
        <v>66</v>
      </c>
      <c r="AW256">
        <v>15</v>
      </c>
    </row>
    <row r="257" spans="1:49" hidden="1" x14ac:dyDescent="0.3">
      <c r="A257" t="s">
        <v>1046</v>
      </c>
      <c r="B257" t="s">
        <v>1047</v>
      </c>
      <c r="C257" s="1" t="str">
        <f t="shared" si="12"/>
        <v>13:0041</v>
      </c>
      <c r="D257" s="1" t="str">
        <f t="shared" si="13"/>
        <v>13:0013</v>
      </c>
      <c r="E257" t="s">
        <v>1048</v>
      </c>
      <c r="F257" t="s">
        <v>1049</v>
      </c>
      <c r="H257">
        <v>47.505284099999997</v>
      </c>
      <c r="I257">
        <v>-67.4382327</v>
      </c>
      <c r="J257" s="1" t="str">
        <f t="shared" si="14"/>
        <v>Basal till</v>
      </c>
      <c r="K257" s="1" t="str">
        <f t="shared" si="15"/>
        <v>&lt;63 micron</v>
      </c>
      <c r="L257">
        <v>17</v>
      </c>
      <c r="M257">
        <v>2.11</v>
      </c>
      <c r="N257">
        <v>5.3</v>
      </c>
      <c r="O257">
        <v>1.1000000000000001</v>
      </c>
      <c r="P257">
        <v>3</v>
      </c>
      <c r="Q257">
        <v>52.3</v>
      </c>
      <c r="R257">
        <v>0.2</v>
      </c>
      <c r="S257">
        <v>0.79</v>
      </c>
      <c r="T257">
        <v>0.12</v>
      </c>
      <c r="U257">
        <v>16.3</v>
      </c>
      <c r="V257">
        <v>54.4</v>
      </c>
      <c r="W257">
        <v>26.73</v>
      </c>
      <c r="X257">
        <v>3.79</v>
      </c>
      <c r="Y257">
        <v>6</v>
      </c>
      <c r="Z257">
        <v>65</v>
      </c>
      <c r="AA257">
        <v>0.11</v>
      </c>
      <c r="AB257">
        <v>57.3</v>
      </c>
      <c r="AC257">
        <v>1.69</v>
      </c>
      <c r="AD257">
        <v>746</v>
      </c>
      <c r="AE257">
        <v>0.19</v>
      </c>
      <c r="AF257">
        <v>2E-3</v>
      </c>
      <c r="AG257">
        <v>75.900000000000006</v>
      </c>
      <c r="AH257">
        <v>5.1999999999999998E-2</v>
      </c>
      <c r="AI257">
        <v>13.24</v>
      </c>
      <c r="AJ257">
        <v>5.0000000000000001E-3</v>
      </c>
      <c r="AK257">
        <v>0.15</v>
      </c>
      <c r="AL257">
        <v>8.6</v>
      </c>
      <c r="AM257">
        <v>0.2</v>
      </c>
      <c r="AN257">
        <v>36.700000000000003</v>
      </c>
      <c r="AO257">
        <v>0.04</v>
      </c>
      <c r="AP257">
        <v>6.8</v>
      </c>
      <c r="AQ257">
        <v>20</v>
      </c>
      <c r="AR257">
        <v>7.0000000000000007E-2</v>
      </c>
      <c r="AS257">
        <v>0.4</v>
      </c>
      <c r="AT257">
        <v>28</v>
      </c>
      <c r="AU257">
        <v>0.1</v>
      </c>
      <c r="AV257">
        <v>73.400000000000006</v>
      </c>
      <c r="AW257">
        <v>7.5</v>
      </c>
    </row>
    <row r="258" spans="1:49" hidden="1" x14ac:dyDescent="0.3">
      <c r="A258" t="s">
        <v>1050</v>
      </c>
      <c r="B258" t="s">
        <v>1051</v>
      </c>
      <c r="C258" s="1" t="str">
        <f t="shared" ref="C258:C321" si="16">HYPERLINK("http://geochem.nrcan.gc.ca/cdogs/content/bdl/bdl130041_e.htm", "13:0041")</f>
        <v>13:0041</v>
      </c>
      <c r="D258" s="1" t="str">
        <f t="shared" ref="D258:D321" si="17">HYPERLINK("http://geochem.nrcan.gc.ca/cdogs/content/svy/svy130013_e.htm", "13:0013")</f>
        <v>13:0013</v>
      </c>
      <c r="E258" t="s">
        <v>1052</v>
      </c>
      <c r="F258" t="s">
        <v>1053</v>
      </c>
      <c r="H258">
        <v>47.506622700000001</v>
      </c>
      <c r="I258">
        <v>-67.400876299999993</v>
      </c>
      <c r="J258" s="1" t="str">
        <f t="shared" ref="J258:J321" si="18">HYPERLINK("http://geochem.nrcan.gc.ca/cdogs/content/kwd/kwd020045_e.htm", "Basal till")</f>
        <v>Basal till</v>
      </c>
      <c r="K258" s="1" t="str">
        <f t="shared" ref="K258:K321" si="19">HYPERLINK("http://geochem.nrcan.gc.ca/cdogs/content/kwd/kwd080004_e.htm", "&lt;63 micron")</f>
        <v>&lt;63 micron</v>
      </c>
      <c r="L258">
        <v>23</v>
      </c>
      <c r="M258">
        <v>2.09</v>
      </c>
      <c r="N258">
        <v>3.8</v>
      </c>
      <c r="O258">
        <v>0.9</v>
      </c>
      <c r="P258">
        <v>1</v>
      </c>
      <c r="Q258">
        <v>62.7</v>
      </c>
      <c r="R258">
        <v>0.14000000000000001</v>
      </c>
      <c r="S258">
        <v>0.32</v>
      </c>
      <c r="T258">
        <v>0.09</v>
      </c>
      <c r="U258">
        <v>14.1</v>
      </c>
      <c r="V258">
        <v>75.099999999999994</v>
      </c>
      <c r="W258">
        <v>20</v>
      </c>
      <c r="X258">
        <v>3.27</v>
      </c>
      <c r="Y258">
        <v>5.9</v>
      </c>
      <c r="Z258">
        <v>36</v>
      </c>
      <c r="AA258">
        <v>0.1</v>
      </c>
      <c r="AB258">
        <v>33.9</v>
      </c>
      <c r="AC258">
        <v>1.44</v>
      </c>
      <c r="AD258">
        <v>478</v>
      </c>
      <c r="AE258">
        <v>0.55000000000000004</v>
      </c>
      <c r="AF258">
        <v>6.0000000000000001E-3</v>
      </c>
      <c r="AG258">
        <v>81.400000000000006</v>
      </c>
      <c r="AH258">
        <v>0.06</v>
      </c>
      <c r="AI258">
        <v>8.2100000000000009</v>
      </c>
      <c r="AJ258">
        <v>5.0000000000000001E-3</v>
      </c>
      <c r="AK258">
        <v>0.25</v>
      </c>
      <c r="AL258">
        <v>5.4</v>
      </c>
      <c r="AM258">
        <v>0.2</v>
      </c>
      <c r="AN258">
        <v>39.299999999999997</v>
      </c>
      <c r="AO258">
        <v>0.04</v>
      </c>
      <c r="AP258">
        <v>5.7</v>
      </c>
      <c r="AQ258">
        <v>100</v>
      </c>
      <c r="AR258">
        <v>0.05</v>
      </c>
      <c r="AS258">
        <v>0.7</v>
      </c>
      <c r="AT258">
        <v>30</v>
      </c>
      <c r="AU258">
        <v>0.1</v>
      </c>
      <c r="AV258">
        <v>65.400000000000006</v>
      </c>
      <c r="AW258">
        <v>15</v>
      </c>
    </row>
    <row r="259" spans="1:49" hidden="1" x14ac:dyDescent="0.3">
      <c r="A259" t="s">
        <v>1054</v>
      </c>
      <c r="B259" t="s">
        <v>1055</v>
      </c>
      <c r="C259" s="1" t="str">
        <f t="shared" si="16"/>
        <v>13:0041</v>
      </c>
      <c r="D259" s="1" t="str">
        <f t="shared" si="17"/>
        <v>13:0013</v>
      </c>
      <c r="E259" t="s">
        <v>1056</v>
      </c>
      <c r="F259" t="s">
        <v>1057</v>
      </c>
      <c r="H259">
        <v>47.653284800000002</v>
      </c>
      <c r="I259">
        <v>-67.3513777</v>
      </c>
      <c r="J259" s="1" t="str">
        <f t="shared" si="18"/>
        <v>Basal till</v>
      </c>
      <c r="K259" s="1" t="str">
        <f t="shared" si="19"/>
        <v>&lt;63 micron</v>
      </c>
      <c r="L259">
        <v>85</v>
      </c>
      <c r="M259">
        <v>3.15</v>
      </c>
      <c r="N259">
        <v>4.8</v>
      </c>
      <c r="O259">
        <v>0.5</v>
      </c>
      <c r="P259">
        <v>0.5</v>
      </c>
      <c r="Q259">
        <v>45.3</v>
      </c>
      <c r="R259">
        <v>0.12</v>
      </c>
      <c r="S259">
        <v>7.0000000000000007E-2</v>
      </c>
      <c r="T259">
        <v>0.06</v>
      </c>
      <c r="U259">
        <v>14.2</v>
      </c>
      <c r="V259">
        <v>110</v>
      </c>
      <c r="W259">
        <v>17.440000000000001</v>
      </c>
      <c r="X259">
        <v>3.47</v>
      </c>
      <c r="Y259">
        <v>6.7</v>
      </c>
      <c r="Z259">
        <v>57</v>
      </c>
      <c r="AA259">
        <v>0.06</v>
      </c>
      <c r="AB259">
        <v>20.9</v>
      </c>
      <c r="AC259">
        <v>1.39</v>
      </c>
      <c r="AD259">
        <v>206</v>
      </c>
      <c r="AE259">
        <v>0.28000000000000003</v>
      </c>
      <c r="AF259">
        <v>2E-3</v>
      </c>
      <c r="AG259">
        <v>88.4</v>
      </c>
      <c r="AH259">
        <v>6.7000000000000004E-2</v>
      </c>
      <c r="AI259">
        <v>11.66</v>
      </c>
      <c r="AJ259">
        <v>5.0000000000000001E-3</v>
      </c>
      <c r="AK259">
        <v>0.17</v>
      </c>
      <c r="AL259">
        <v>2.6</v>
      </c>
      <c r="AM259">
        <v>0.4</v>
      </c>
      <c r="AN259">
        <v>10.9</v>
      </c>
      <c r="AO259">
        <v>0.01</v>
      </c>
      <c r="AP259">
        <v>3.6</v>
      </c>
      <c r="AQ259">
        <v>100</v>
      </c>
      <c r="AR259">
        <v>7.0000000000000007E-2</v>
      </c>
      <c r="AS259">
        <v>0.4</v>
      </c>
      <c r="AT259">
        <v>36</v>
      </c>
      <c r="AU259">
        <v>0.1</v>
      </c>
      <c r="AV259">
        <v>45.3</v>
      </c>
      <c r="AW259">
        <v>15</v>
      </c>
    </row>
    <row r="260" spans="1:49" hidden="1" x14ac:dyDescent="0.3">
      <c r="A260" t="s">
        <v>1058</v>
      </c>
      <c r="B260" t="s">
        <v>1059</v>
      </c>
      <c r="C260" s="1" t="str">
        <f t="shared" si="16"/>
        <v>13:0041</v>
      </c>
      <c r="D260" s="1" t="str">
        <f t="shared" si="17"/>
        <v>13:0013</v>
      </c>
      <c r="E260" t="s">
        <v>1060</v>
      </c>
      <c r="F260" t="s">
        <v>1061</v>
      </c>
      <c r="H260">
        <v>47.741574499999999</v>
      </c>
      <c r="I260">
        <v>-67.354594199999994</v>
      </c>
      <c r="J260" s="1" t="str">
        <f t="shared" si="18"/>
        <v>Basal till</v>
      </c>
      <c r="K260" s="1" t="str">
        <f t="shared" si="19"/>
        <v>&lt;63 micron</v>
      </c>
      <c r="L260">
        <v>46</v>
      </c>
      <c r="M260">
        <v>2.67</v>
      </c>
      <c r="N260">
        <v>5.8</v>
      </c>
      <c r="O260">
        <v>0.4</v>
      </c>
      <c r="P260">
        <v>1</v>
      </c>
      <c r="Q260">
        <v>55.7</v>
      </c>
      <c r="R260">
        <v>0.14000000000000001</v>
      </c>
      <c r="S260">
        <v>0.06</v>
      </c>
      <c r="T260">
        <v>0.08</v>
      </c>
      <c r="U260">
        <v>12.9</v>
      </c>
      <c r="V260">
        <v>90.3</v>
      </c>
      <c r="W260">
        <v>20.8</v>
      </c>
      <c r="X260">
        <v>3.13</v>
      </c>
      <c r="Y260">
        <v>6.3</v>
      </c>
      <c r="Z260">
        <v>46</v>
      </c>
      <c r="AA260">
        <v>0.06</v>
      </c>
      <c r="AB260">
        <v>22.2</v>
      </c>
      <c r="AC260">
        <v>1.3</v>
      </c>
      <c r="AD260">
        <v>274</v>
      </c>
      <c r="AE260">
        <v>0.35</v>
      </c>
      <c r="AF260">
        <v>1E-3</v>
      </c>
      <c r="AG260">
        <v>81.3</v>
      </c>
      <c r="AH260">
        <v>4.4999999999999998E-2</v>
      </c>
      <c r="AI260">
        <v>13.3</v>
      </c>
      <c r="AJ260">
        <v>5.0000000000000001E-3</v>
      </c>
      <c r="AK260">
        <v>0.19</v>
      </c>
      <c r="AL260">
        <v>2.9</v>
      </c>
      <c r="AM260">
        <v>0.3</v>
      </c>
      <c r="AN260">
        <v>7.3</v>
      </c>
      <c r="AO260">
        <v>0.02</v>
      </c>
      <c r="AP260">
        <v>4.8</v>
      </c>
      <c r="AQ260">
        <v>110</v>
      </c>
      <c r="AR260">
        <v>7.0000000000000007E-2</v>
      </c>
      <c r="AS260">
        <v>0.5</v>
      </c>
      <c r="AT260">
        <v>36</v>
      </c>
      <c r="AU260">
        <v>0.1</v>
      </c>
      <c r="AV260">
        <v>64.400000000000006</v>
      </c>
      <c r="AW260">
        <v>15</v>
      </c>
    </row>
    <row r="261" spans="1:49" hidden="1" x14ac:dyDescent="0.3">
      <c r="A261" t="s">
        <v>1062</v>
      </c>
      <c r="B261" t="s">
        <v>1063</v>
      </c>
      <c r="C261" s="1" t="str">
        <f t="shared" si="16"/>
        <v>13:0041</v>
      </c>
      <c r="D261" s="1" t="str">
        <f t="shared" si="17"/>
        <v>13:0013</v>
      </c>
      <c r="E261" t="s">
        <v>1064</v>
      </c>
      <c r="F261" t="s">
        <v>1065</v>
      </c>
      <c r="H261">
        <v>47.748354399999997</v>
      </c>
      <c r="I261">
        <v>-67.275252499999993</v>
      </c>
      <c r="J261" s="1" t="str">
        <f t="shared" si="18"/>
        <v>Basal till</v>
      </c>
      <c r="K261" s="1" t="str">
        <f t="shared" si="19"/>
        <v>&lt;63 micron</v>
      </c>
      <c r="L261">
        <v>14</v>
      </c>
      <c r="M261">
        <v>1.97</v>
      </c>
      <c r="N261">
        <v>5.5</v>
      </c>
      <c r="O261">
        <v>0.5</v>
      </c>
      <c r="P261">
        <v>0.5</v>
      </c>
      <c r="Q261">
        <v>30.8</v>
      </c>
      <c r="R261">
        <v>0.13</v>
      </c>
      <c r="S261">
        <v>0.09</v>
      </c>
      <c r="T261">
        <v>7.0000000000000007E-2</v>
      </c>
      <c r="U261">
        <v>15.6</v>
      </c>
      <c r="V261">
        <v>66.900000000000006</v>
      </c>
      <c r="W261">
        <v>19.71</v>
      </c>
      <c r="X261">
        <v>2.83</v>
      </c>
      <c r="Y261">
        <v>5.0999999999999996</v>
      </c>
      <c r="Z261">
        <v>25</v>
      </c>
      <c r="AA261">
        <v>0.05</v>
      </c>
      <c r="AB261">
        <v>22.2</v>
      </c>
      <c r="AC261">
        <v>1.1100000000000001</v>
      </c>
      <c r="AD261">
        <v>412</v>
      </c>
      <c r="AE261">
        <v>0.22</v>
      </c>
      <c r="AF261">
        <v>4.0000000000000001E-3</v>
      </c>
      <c r="AG261">
        <v>74.900000000000006</v>
      </c>
      <c r="AH261">
        <v>4.7E-2</v>
      </c>
      <c r="AI261">
        <v>13.05</v>
      </c>
      <c r="AJ261">
        <v>5.0000000000000001E-3</v>
      </c>
      <c r="AK261">
        <v>0.39</v>
      </c>
      <c r="AL261">
        <v>2.2000000000000002</v>
      </c>
      <c r="AM261">
        <v>0.2</v>
      </c>
      <c r="AN261">
        <v>8</v>
      </c>
      <c r="AO261">
        <v>0.03</v>
      </c>
      <c r="AP261">
        <v>4.2</v>
      </c>
      <c r="AQ261">
        <v>520</v>
      </c>
      <c r="AR261">
        <v>0.03</v>
      </c>
      <c r="AS261">
        <v>0.5</v>
      </c>
      <c r="AT261">
        <v>29</v>
      </c>
      <c r="AU261">
        <v>0.1</v>
      </c>
      <c r="AV261">
        <v>48.5</v>
      </c>
      <c r="AW261">
        <v>15</v>
      </c>
    </row>
    <row r="262" spans="1:49" hidden="1" x14ac:dyDescent="0.3">
      <c r="A262" t="s">
        <v>1066</v>
      </c>
      <c r="B262" t="s">
        <v>1067</v>
      </c>
      <c r="C262" s="1" t="str">
        <f t="shared" si="16"/>
        <v>13:0041</v>
      </c>
      <c r="D262" s="1" t="str">
        <f t="shared" si="17"/>
        <v>13:0013</v>
      </c>
      <c r="E262" t="s">
        <v>1068</v>
      </c>
      <c r="F262" t="s">
        <v>1069</v>
      </c>
      <c r="H262">
        <v>47.734673999999998</v>
      </c>
      <c r="I262">
        <v>-67.293070400000005</v>
      </c>
      <c r="J262" s="1" t="str">
        <f t="shared" si="18"/>
        <v>Basal till</v>
      </c>
      <c r="K262" s="1" t="str">
        <f t="shared" si="19"/>
        <v>&lt;63 micron</v>
      </c>
      <c r="L262">
        <v>110</v>
      </c>
      <c r="M262">
        <v>2.6</v>
      </c>
      <c r="N262">
        <v>7</v>
      </c>
      <c r="O262">
        <v>0.5</v>
      </c>
      <c r="P262">
        <v>0.5</v>
      </c>
      <c r="Q262">
        <v>46.6</v>
      </c>
      <c r="R262">
        <v>0.14000000000000001</v>
      </c>
      <c r="S262">
        <v>0.04</v>
      </c>
      <c r="T262">
        <v>0.12</v>
      </c>
      <c r="U262">
        <v>13.5</v>
      </c>
      <c r="V262">
        <v>89</v>
      </c>
      <c r="W262">
        <v>22.09</v>
      </c>
      <c r="X262">
        <v>3.33</v>
      </c>
      <c r="Y262">
        <v>6.2</v>
      </c>
      <c r="Z262">
        <v>83</v>
      </c>
      <c r="AA262">
        <v>0.06</v>
      </c>
      <c r="AB262">
        <v>15.5</v>
      </c>
      <c r="AC262">
        <v>1.24</v>
      </c>
      <c r="AD262">
        <v>359</v>
      </c>
      <c r="AE262">
        <v>0.28000000000000003</v>
      </c>
      <c r="AF262">
        <v>3.0000000000000001E-3</v>
      </c>
      <c r="AG262">
        <v>81.900000000000006</v>
      </c>
      <c r="AH262">
        <v>5.5E-2</v>
      </c>
      <c r="AI262">
        <v>13.3</v>
      </c>
      <c r="AJ262">
        <v>5.0000000000000001E-3</v>
      </c>
      <c r="AK262">
        <v>0.33</v>
      </c>
      <c r="AL262">
        <v>2.5</v>
      </c>
      <c r="AM262">
        <v>0.4</v>
      </c>
      <c r="AN262">
        <v>4.4000000000000004</v>
      </c>
      <c r="AO262">
        <v>0.04</v>
      </c>
      <c r="AP262">
        <v>3.4</v>
      </c>
      <c r="AQ262">
        <v>480</v>
      </c>
      <c r="AR262">
        <v>0.05</v>
      </c>
      <c r="AS262">
        <v>0.7</v>
      </c>
      <c r="AT262">
        <v>34</v>
      </c>
      <c r="AU262">
        <v>0.1</v>
      </c>
      <c r="AV262">
        <v>54.1</v>
      </c>
      <c r="AW262">
        <v>15</v>
      </c>
    </row>
    <row r="263" spans="1:49" hidden="1" x14ac:dyDescent="0.3">
      <c r="A263" t="s">
        <v>1070</v>
      </c>
      <c r="B263" t="s">
        <v>1071</v>
      </c>
      <c r="C263" s="1" t="str">
        <f t="shared" si="16"/>
        <v>13:0041</v>
      </c>
      <c r="D263" s="1" t="str">
        <f t="shared" si="17"/>
        <v>13:0013</v>
      </c>
      <c r="E263" t="s">
        <v>1072</v>
      </c>
      <c r="F263" t="s">
        <v>1073</v>
      </c>
      <c r="H263">
        <v>47.720346599999999</v>
      </c>
      <c r="I263">
        <v>-67.309299699999997</v>
      </c>
      <c r="J263" s="1" t="str">
        <f t="shared" si="18"/>
        <v>Basal till</v>
      </c>
      <c r="K263" s="1" t="str">
        <f t="shared" si="19"/>
        <v>&lt;63 micron</v>
      </c>
      <c r="L263">
        <v>15</v>
      </c>
      <c r="M263">
        <v>1.95</v>
      </c>
      <c r="N263">
        <v>4.5</v>
      </c>
      <c r="O263">
        <v>0.7</v>
      </c>
      <c r="P263">
        <v>0.5</v>
      </c>
      <c r="Q263">
        <v>28.2</v>
      </c>
      <c r="R263">
        <v>0.12</v>
      </c>
      <c r="S263">
        <v>0.08</v>
      </c>
      <c r="T263">
        <v>0.05</v>
      </c>
      <c r="U263">
        <v>10.3</v>
      </c>
      <c r="V263">
        <v>57.9</v>
      </c>
      <c r="W263">
        <v>11.74</v>
      </c>
      <c r="X263">
        <v>2.34</v>
      </c>
      <c r="Y263">
        <v>4.3</v>
      </c>
      <c r="Z263">
        <v>58</v>
      </c>
      <c r="AA263">
        <v>0.04</v>
      </c>
      <c r="AB263">
        <v>22</v>
      </c>
      <c r="AC263">
        <v>0.81</v>
      </c>
      <c r="AD263">
        <v>190</v>
      </c>
      <c r="AE263">
        <v>0.28000000000000003</v>
      </c>
      <c r="AF263">
        <v>2E-3</v>
      </c>
      <c r="AG263">
        <v>56.6</v>
      </c>
      <c r="AH263">
        <v>4.2000000000000003E-2</v>
      </c>
      <c r="AI263">
        <v>9.35</v>
      </c>
      <c r="AJ263">
        <v>5.0000000000000001E-3</v>
      </c>
      <c r="AK263">
        <v>0.2</v>
      </c>
      <c r="AL263">
        <v>2.2000000000000002</v>
      </c>
      <c r="AM263">
        <v>0.3</v>
      </c>
      <c r="AN263">
        <v>7.4</v>
      </c>
      <c r="AO263">
        <v>0.04</v>
      </c>
      <c r="AP263">
        <v>3.7</v>
      </c>
      <c r="AQ263">
        <v>500</v>
      </c>
      <c r="AR263">
        <v>0.04</v>
      </c>
      <c r="AS263">
        <v>0.6</v>
      </c>
      <c r="AT263">
        <v>24</v>
      </c>
      <c r="AU263">
        <v>0.1</v>
      </c>
      <c r="AV263">
        <v>36.5</v>
      </c>
      <c r="AW263">
        <v>15</v>
      </c>
    </row>
    <row r="264" spans="1:49" hidden="1" x14ac:dyDescent="0.3">
      <c r="A264" t="s">
        <v>1074</v>
      </c>
      <c r="B264" t="s">
        <v>1075</v>
      </c>
      <c r="C264" s="1" t="str">
        <f t="shared" si="16"/>
        <v>13:0041</v>
      </c>
      <c r="D264" s="1" t="str">
        <f t="shared" si="17"/>
        <v>13:0013</v>
      </c>
      <c r="E264" t="s">
        <v>1076</v>
      </c>
      <c r="F264" t="s">
        <v>1077</v>
      </c>
      <c r="H264">
        <v>47.538682100000003</v>
      </c>
      <c r="I264">
        <v>-67.495176700000002</v>
      </c>
      <c r="J264" s="1" t="str">
        <f t="shared" si="18"/>
        <v>Basal till</v>
      </c>
      <c r="K264" s="1" t="str">
        <f t="shared" si="19"/>
        <v>&lt;63 micron</v>
      </c>
      <c r="L264">
        <v>44</v>
      </c>
      <c r="M264">
        <v>2.35</v>
      </c>
      <c r="N264">
        <v>7.5</v>
      </c>
      <c r="O264">
        <v>0.8</v>
      </c>
      <c r="P264">
        <v>2</v>
      </c>
      <c r="Q264">
        <v>75.599999999999994</v>
      </c>
      <c r="R264">
        <v>0.18</v>
      </c>
      <c r="S264">
        <v>0.23</v>
      </c>
      <c r="T264">
        <v>0.09</v>
      </c>
      <c r="U264">
        <v>19.3</v>
      </c>
      <c r="V264">
        <v>60.8</v>
      </c>
      <c r="W264">
        <v>25.91</v>
      </c>
      <c r="X264">
        <v>4.04</v>
      </c>
      <c r="Y264">
        <v>5.4</v>
      </c>
      <c r="Z264">
        <v>87</v>
      </c>
      <c r="AA264">
        <v>0.12</v>
      </c>
      <c r="AB264">
        <v>44.8</v>
      </c>
      <c r="AC264">
        <v>1.1399999999999999</v>
      </c>
      <c r="AD264">
        <v>925</v>
      </c>
      <c r="AE264">
        <v>0.35</v>
      </c>
      <c r="AF264">
        <v>5.0000000000000001E-3</v>
      </c>
      <c r="AG264">
        <v>90.1</v>
      </c>
      <c r="AH264">
        <v>4.4999999999999998E-2</v>
      </c>
      <c r="AI264">
        <v>18.64</v>
      </c>
      <c r="AJ264">
        <v>0.01</v>
      </c>
      <c r="AK264">
        <v>0.25</v>
      </c>
      <c r="AL264">
        <v>8.9</v>
      </c>
      <c r="AM264">
        <v>0.3</v>
      </c>
      <c r="AN264">
        <v>18.100000000000001</v>
      </c>
      <c r="AO264">
        <v>0.02</v>
      </c>
      <c r="AP264">
        <v>6.3</v>
      </c>
      <c r="AQ264">
        <v>40</v>
      </c>
      <c r="AR264">
        <v>0.09</v>
      </c>
      <c r="AS264">
        <v>0.4</v>
      </c>
      <c r="AT264">
        <v>30</v>
      </c>
      <c r="AU264">
        <v>0.1</v>
      </c>
      <c r="AV264">
        <v>69.2</v>
      </c>
      <c r="AW264">
        <v>15</v>
      </c>
    </row>
    <row r="265" spans="1:49" hidden="1" x14ac:dyDescent="0.3">
      <c r="A265" t="s">
        <v>1078</v>
      </c>
      <c r="B265" t="s">
        <v>1079</v>
      </c>
      <c r="C265" s="1" t="str">
        <f t="shared" si="16"/>
        <v>13:0041</v>
      </c>
      <c r="D265" s="1" t="str">
        <f t="shared" si="17"/>
        <v>13:0013</v>
      </c>
      <c r="E265" t="s">
        <v>1080</v>
      </c>
      <c r="F265" t="s">
        <v>1081</v>
      </c>
      <c r="H265">
        <v>47.522602599999999</v>
      </c>
      <c r="I265">
        <v>-67.490402799999998</v>
      </c>
      <c r="J265" s="1" t="str">
        <f t="shared" si="18"/>
        <v>Basal till</v>
      </c>
      <c r="K265" s="1" t="str">
        <f t="shared" si="19"/>
        <v>&lt;63 micron</v>
      </c>
      <c r="L265">
        <v>34</v>
      </c>
      <c r="M265">
        <v>1.68</v>
      </c>
      <c r="N265">
        <v>8.8000000000000007</v>
      </c>
      <c r="O265">
        <v>0.8</v>
      </c>
      <c r="P265">
        <v>3</v>
      </c>
      <c r="Q265">
        <v>85.4</v>
      </c>
      <c r="R265">
        <v>0.17</v>
      </c>
      <c r="S265">
        <v>0.37</v>
      </c>
      <c r="T265">
        <v>0.17</v>
      </c>
      <c r="U265">
        <v>16.600000000000001</v>
      </c>
      <c r="V265">
        <v>45.8</v>
      </c>
      <c r="W265">
        <v>21.42</v>
      </c>
      <c r="X265">
        <v>3.58</v>
      </c>
      <c r="Y265">
        <v>5</v>
      </c>
      <c r="Z265">
        <v>58</v>
      </c>
      <c r="AA265">
        <v>0.14000000000000001</v>
      </c>
      <c r="AB265">
        <v>38.1</v>
      </c>
      <c r="AC265">
        <v>0.98</v>
      </c>
      <c r="AD265">
        <v>1148</v>
      </c>
      <c r="AE265">
        <v>0.57999999999999996</v>
      </c>
      <c r="AF265">
        <v>1E-3</v>
      </c>
      <c r="AG265">
        <v>62.6</v>
      </c>
      <c r="AH265">
        <v>5.3999999999999999E-2</v>
      </c>
      <c r="AI265">
        <v>18.600000000000001</v>
      </c>
      <c r="AJ265">
        <v>5.0000000000000001E-3</v>
      </c>
      <c r="AK265">
        <v>0.3</v>
      </c>
      <c r="AL265">
        <v>6.4</v>
      </c>
      <c r="AM265">
        <v>0.4</v>
      </c>
      <c r="AN265">
        <v>34.1</v>
      </c>
      <c r="AO265">
        <v>0.02</v>
      </c>
      <c r="AP265">
        <v>5.2</v>
      </c>
      <c r="AQ265">
        <v>80</v>
      </c>
      <c r="AR265">
        <v>7.0000000000000007E-2</v>
      </c>
      <c r="AS265">
        <v>0.4</v>
      </c>
      <c r="AT265">
        <v>27</v>
      </c>
      <c r="AU265">
        <v>0.1</v>
      </c>
      <c r="AV265">
        <v>69.099999999999994</v>
      </c>
      <c r="AW265">
        <v>15</v>
      </c>
    </row>
    <row r="266" spans="1:49" hidden="1" x14ac:dyDescent="0.3">
      <c r="A266" t="s">
        <v>1082</v>
      </c>
      <c r="B266" t="s">
        <v>1083</v>
      </c>
      <c r="C266" s="1" t="str">
        <f t="shared" si="16"/>
        <v>13:0041</v>
      </c>
      <c r="D266" s="1" t="str">
        <f t="shared" si="17"/>
        <v>13:0013</v>
      </c>
      <c r="E266" t="s">
        <v>1084</v>
      </c>
      <c r="F266" t="s">
        <v>1085</v>
      </c>
      <c r="H266">
        <v>47.503624000000002</v>
      </c>
      <c r="I266">
        <v>-67.485529200000002</v>
      </c>
      <c r="J266" s="1" t="str">
        <f t="shared" si="18"/>
        <v>Basal till</v>
      </c>
      <c r="K266" s="1" t="str">
        <f t="shared" si="19"/>
        <v>&lt;63 micron</v>
      </c>
      <c r="L266">
        <v>25</v>
      </c>
      <c r="M266">
        <v>2</v>
      </c>
      <c r="N266">
        <v>8.1999999999999993</v>
      </c>
      <c r="O266">
        <v>0.9</v>
      </c>
      <c r="P266">
        <v>2</v>
      </c>
      <c r="Q266">
        <v>61.2</v>
      </c>
      <c r="R266">
        <v>0.15</v>
      </c>
      <c r="S266">
        <v>0.12</v>
      </c>
      <c r="T266">
        <v>7.0000000000000007E-2</v>
      </c>
      <c r="U266">
        <v>15.5</v>
      </c>
      <c r="V266">
        <v>49</v>
      </c>
      <c r="W266">
        <v>21.62</v>
      </c>
      <c r="X266">
        <v>3.35</v>
      </c>
      <c r="Y266">
        <v>5</v>
      </c>
      <c r="Z266">
        <v>71</v>
      </c>
      <c r="AA266">
        <v>0.11</v>
      </c>
      <c r="AB266">
        <v>30.8</v>
      </c>
      <c r="AC266">
        <v>0.98</v>
      </c>
      <c r="AD266">
        <v>798</v>
      </c>
      <c r="AE266">
        <v>0.44</v>
      </c>
      <c r="AF266">
        <v>2E-3</v>
      </c>
      <c r="AG266">
        <v>70</v>
      </c>
      <c r="AH266">
        <v>3.5000000000000003E-2</v>
      </c>
      <c r="AI266">
        <v>16.62</v>
      </c>
      <c r="AJ266">
        <v>5.0000000000000001E-3</v>
      </c>
      <c r="AK266">
        <v>0.34</v>
      </c>
      <c r="AL266">
        <v>5.4</v>
      </c>
      <c r="AM266">
        <v>0.3</v>
      </c>
      <c r="AN266">
        <v>11.4</v>
      </c>
      <c r="AO266">
        <v>0.04</v>
      </c>
      <c r="AP266">
        <v>5.2</v>
      </c>
      <c r="AQ266">
        <v>40</v>
      </c>
      <c r="AR266">
        <v>7.0000000000000007E-2</v>
      </c>
      <c r="AS266">
        <v>0.4</v>
      </c>
      <c r="AT266">
        <v>28</v>
      </c>
      <c r="AU266">
        <v>0.1</v>
      </c>
      <c r="AV266">
        <v>59.1</v>
      </c>
      <c r="AW266">
        <v>15</v>
      </c>
    </row>
    <row r="267" spans="1:49" hidden="1" x14ac:dyDescent="0.3">
      <c r="A267" t="s">
        <v>1086</v>
      </c>
      <c r="B267" t="s">
        <v>1087</v>
      </c>
      <c r="C267" s="1" t="str">
        <f t="shared" si="16"/>
        <v>13:0041</v>
      </c>
      <c r="D267" s="1" t="str">
        <f t="shared" si="17"/>
        <v>13:0013</v>
      </c>
      <c r="E267" t="s">
        <v>1084</v>
      </c>
      <c r="F267" t="s">
        <v>1088</v>
      </c>
      <c r="H267">
        <v>47.503624000000002</v>
      </c>
      <c r="I267">
        <v>-67.485529200000002</v>
      </c>
      <c r="J267" s="1" t="str">
        <f t="shared" si="18"/>
        <v>Basal till</v>
      </c>
      <c r="K267" s="1" t="str">
        <f t="shared" si="19"/>
        <v>&lt;63 micron</v>
      </c>
      <c r="L267">
        <v>28</v>
      </c>
      <c r="M267">
        <v>1.98</v>
      </c>
      <c r="N267">
        <v>8.4</v>
      </c>
      <c r="O267">
        <v>0.9</v>
      </c>
      <c r="P267">
        <v>1</v>
      </c>
      <c r="Q267">
        <v>61.9</v>
      </c>
      <c r="R267">
        <v>0.15</v>
      </c>
      <c r="S267">
        <v>0.15</v>
      </c>
      <c r="T267">
        <v>0.09</v>
      </c>
      <c r="U267">
        <v>15.2</v>
      </c>
      <c r="V267">
        <v>47.3</v>
      </c>
      <c r="W267">
        <v>21.39</v>
      </c>
      <c r="X267">
        <v>3.38</v>
      </c>
      <c r="Y267">
        <v>4.9000000000000004</v>
      </c>
      <c r="Z267">
        <v>68</v>
      </c>
      <c r="AA267">
        <v>0.11</v>
      </c>
      <c r="AB267">
        <v>30.3</v>
      </c>
      <c r="AC267">
        <v>0.99</v>
      </c>
      <c r="AD267">
        <v>831</v>
      </c>
      <c r="AE267">
        <v>0.43</v>
      </c>
      <c r="AF267">
        <v>2E-3</v>
      </c>
      <c r="AG267">
        <v>68.2</v>
      </c>
      <c r="AH267">
        <v>3.5999999999999997E-2</v>
      </c>
      <c r="AI267">
        <v>16.77</v>
      </c>
      <c r="AJ267">
        <v>5.0000000000000001E-3</v>
      </c>
      <c r="AK267">
        <v>0.34</v>
      </c>
      <c r="AL267">
        <v>5.4</v>
      </c>
      <c r="AM267">
        <v>0.3</v>
      </c>
      <c r="AN267">
        <v>12.4</v>
      </c>
      <c r="AO267">
        <v>0.03</v>
      </c>
      <c r="AP267">
        <v>5.2</v>
      </c>
      <c r="AQ267">
        <v>70</v>
      </c>
      <c r="AR267">
        <v>7.0000000000000007E-2</v>
      </c>
      <c r="AS267">
        <v>0.4</v>
      </c>
      <c r="AT267">
        <v>27</v>
      </c>
      <c r="AU267">
        <v>0.1</v>
      </c>
      <c r="AV267">
        <v>57.9</v>
      </c>
      <c r="AW267">
        <v>15</v>
      </c>
    </row>
    <row r="268" spans="1:49" hidden="1" x14ac:dyDescent="0.3">
      <c r="A268" t="s">
        <v>1089</v>
      </c>
      <c r="B268" t="s">
        <v>1090</v>
      </c>
      <c r="C268" s="1" t="str">
        <f t="shared" si="16"/>
        <v>13:0041</v>
      </c>
      <c r="D268" s="1" t="str">
        <f t="shared" si="17"/>
        <v>13:0013</v>
      </c>
      <c r="E268" t="s">
        <v>1091</v>
      </c>
      <c r="F268" t="s">
        <v>1092</v>
      </c>
      <c r="H268">
        <v>47.502444500000003</v>
      </c>
      <c r="I268">
        <v>-67.457796999999999</v>
      </c>
      <c r="J268" s="1" t="str">
        <f t="shared" si="18"/>
        <v>Basal till</v>
      </c>
      <c r="K268" s="1" t="str">
        <f t="shared" si="19"/>
        <v>&lt;63 micron</v>
      </c>
      <c r="L268">
        <v>43</v>
      </c>
      <c r="M268">
        <v>2.41</v>
      </c>
      <c r="N268">
        <v>7.8</v>
      </c>
      <c r="O268">
        <v>0.6</v>
      </c>
      <c r="P268">
        <v>0.5</v>
      </c>
      <c r="Q268">
        <v>60.3</v>
      </c>
      <c r="R268">
        <v>0.17</v>
      </c>
      <c r="S268">
        <v>0.03</v>
      </c>
      <c r="T268">
        <v>0.06</v>
      </c>
      <c r="U268">
        <v>15.9</v>
      </c>
      <c r="V268">
        <v>58.9</v>
      </c>
      <c r="W268">
        <v>22.98</v>
      </c>
      <c r="X268">
        <v>3.45</v>
      </c>
      <c r="Y268">
        <v>5.7</v>
      </c>
      <c r="Z268">
        <v>44</v>
      </c>
      <c r="AA268">
        <v>0.09</v>
      </c>
      <c r="AB268">
        <v>18.3</v>
      </c>
      <c r="AC268">
        <v>1.18</v>
      </c>
      <c r="AD268">
        <v>562</v>
      </c>
      <c r="AE268">
        <v>0.38</v>
      </c>
      <c r="AF268">
        <v>1E-3</v>
      </c>
      <c r="AG268">
        <v>77.099999999999994</v>
      </c>
      <c r="AH268">
        <v>3.6999999999999998E-2</v>
      </c>
      <c r="AI268">
        <v>14.93</v>
      </c>
      <c r="AJ268">
        <v>5.0000000000000001E-3</v>
      </c>
      <c r="AK268">
        <v>0.3</v>
      </c>
      <c r="AL268">
        <v>3.3</v>
      </c>
      <c r="AM268">
        <v>0.4</v>
      </c>
      <c r="AN268">
        <v>5</v>
      </c>
      <c r="AO268">
        <v>0.02</v>
      </c>
      <c r="AP268">
        <v>5.8</v>
      </c>
      <c r="AQ268">
        <v>40</v>
      </c>
      <c r="AR268">
        <v>0.08</v>
      </c>
      <c r="AS268">
        <v>0.4</v>
      </c>
      <c r="AT268">
        <v>28</v>
      </c>
      <c r="AU268">
        <v>0.1</v>
      </c>
      <c r="AV268">
        <v>57.8</v>
      </c>
      <c r="AW268">
        <v>15</v>
      </c>
    </row>
    <row r="269" spans="1:49" hidden="1" x14ac:dyDescent="0.3">
      <c r="A269" t="s">
        <v>1093</v>
      </c>
      <c r="B269" t="s">
        <v>1094</v>
      </c>
      <c r="C269" s="1" t="str">
        <f t="shared" si="16"/>
        <v>13:0041</v>
      </c>
      <c r="D269" s="1" t="str">
        <f t="shared" si="17"/>
        <v>13:0013</v>
      </c>
      <c r="E269" t="s">
        <v>1095</v>
      </c>
      <c r="F269" t="s">
        <v>1096</v>
      </c>
      <c r="H269">
        <v>47.521431300000003</v>
      </c>
      <c r="I269">
        <v>-67.456496599999994</v>
      </c>
      <c r="J269" s="1" t="str">
        <f t="shared" si="18"/>
        <v>Basal till</v>
      </c>
      <c r="K269" s="1" t="str">
        <f t="shared" si="19"/>
        <v>&lt;63 micron</v>
      </c>
      <c r="L269">
        <v>29</v>
      </c>
      <c r="M269">
        <v>2.97</v>
      </c>
      <c r="N269">
        <v>7.1</v>
      </c>
      <c r="O269">
        <v>0.6</v>
      </c>
      <c r="P269">
        <v>1</v>
      </c>
      <c r="Q269">
        <v>71.900000000000006</v>
      </c>
      <c r="R269">
        <v>0.2</v>
      </c>
      <c r="S269">
        <v>0.13</v>
      </c>
      <c r="T269">
        <v>0.09</v>
      </c>
      <c r="U269">
        <v>24.6</v>
      </c>
      <c r="V269">
        <v>68.900000000000006</v>
      </c>
      <c r="W269">
        <v>33.409999999999997</v>
      </c>
      <c r="X269">
        <v>4.28</v>
      </c>
      <c r="Y269">
        <v>7.6</v>
      </c>
      <c r="Z269">
        <v>70</v>
      </c>
      <c r="AA269">
        <v>0.11</v>
      </c>
      <c r="AB269">
        <v>32.6</v>
      </c>
      <c r="AC269">
        <v>1.86</v>
      </c>
      <c r="AD269">
        <v>1369</v>
      </c>
      <c r="AE269">
        <v>0.28000000000000003</v>
      </c>
      <c r="AF269">
        <v>3.0000000000000001E-3</v>
      </c>
      <c r="AG269">
        <v>90</v>
      </c>
      <c r="AH269">
        <v>2.8000000000000001E-2</v>
      </c>
      <c r="AI269">
        <v>21.85</v>
      </c>
      <c r="AJ269">
        <v>5.0000000000000001E-3</v>
      </c>
      <c r="AK269">
        <v>0.28000000000000003</v>
      </c>
      <c r="AL269">
        <v>5.8</v>
      </c>
      <c r="AM269">
        <v>0.3</v>
      </c>
      <c r="AN269">
        <v>18</v>
      </c>
      <c r="AO269">
        <v>0.06</v>
      </c>
      <c r="AP269">
        <v>8.4</v>
      </c>
      <c r="AQ269">
        <v>40</v>
      </c>
      <c r="AR269">
        <v>0.08</v>
      </c>
      <c r="AS269">
        <v>0.5</v>
      </c>
      <c r="AT269">
        <v>33</v>
      </c>
      <c r="AU269">
        <v>0.1</v>
      </c>
      <c r="AV269">
        <v>72.900000000000006</v>
      </c>
      <c r="AW269">
        <v>15</v>
      </c>
    </row>
    <row r="270" spans="1:49" hidden="1" x14ac:dyDescent="0.3">
      <c r="A270" t="s">
        <v>1097</v>
      </c>
      <c r="B270" t="s">
        <v>1098</v>
      </c>
      <c r="C270" s="1" t="str">
        <f t="shared" si="16"/>
        <v>13:0041</v>
      </c>
      <c r="D270" s="1" t="str">
        <f t="shared" si="17"/>
        <v>13:0013</v>
      </c>
      <c r="E270" t="s">
        <v>1099</v>
      </c>
      <c r="F270" t="s">
        <v>1100</v>
      </c>
      <c r="H270">
        <v>47.534649199999997</v>
      </c>
      <c r="I270">
        <v>-67.451126099999996</v>
      </c>
      <c r="J270" s="1" t="str">
        <f t="shared" si="18"/>
        <v>Basal till</v>
      </c>
      <c r="K270" s="1" t="str">
        <f t="shared" si="19"/>
        <v>&lt;63 micron</v>
      </c>
      <c r="L270">
        <v>46</v>
      </c>
      <c r="M270">
        <v>1.98</v>
      </c>
      <c r="N270">
        <v>5.4</v>
      </c>
      <c r="O270">
        <v>0.4</v>
      </c>
      <c r="P270">
        <v>1</v>
      </c>
      <c r="Q270">
        <v>94.3</v>
      </c>
      <c r="R270">
        <v>0.15</v>
      </c>
      <c r="S270">
        <v>0.56000000000000005</v>
      </c>
      <c r="T270">
        <v>0.18</v>
      </c>
      <c r="U270">
        <v>12.7</v>
      </c>
      <c r="V270">
        <v>46.1</v>
      </c>
      <c r="W270">
        <v>15.03</v>
      </c>
      <c r="X270">
        <v>3.19</v>
      </c>
      <c r="Y270">
        <v>5.5</v>
      </c>
      <c r="Z270">
        <v>45</v>
      </c>
      <c r="AA270">
        <v>0.1</v>
      </c>
      <c r="AB270">
        <v>26.9</v>
      </c>
      <c r="AC270">
        <v>0.95</v>
      </c>
      <c r="AD270">
        <v>847</v>
      </c>
      <c r="AE270">
        <v>0.25</v>
      </c>
      <c r="AF270">
        <v>2E-3</v>
      </c>
      <c r="AG270">
        <v>52.5</v>
      </c>
      <c r="AH270">
        <v>3.3000000000000002E-2</v>
      </c>
      <c r="AI270">
        <v>13.72</v>
      </c>
      <c r="AJ270">
        <v>0.01</v>
      </c>
      <c r="AK270">
        <v>0.19</v>
      </c>
      <c r="AL270">
        <v>5.0999999999999996</v>
      </c>
      <c r="AM270">
        <v>0.2</v>
      </c>
      <c r="AN270">
        <v>33.1</v>
      </c>
      <c r="AO270">
        <v>0.03</v>
      </c>
      <c r="AP270">
        <v>4.3</v>
      </c>
      <c r="AQ270">
        <v>40</v>
      </c>
      <c r="AR270">
        <v>0.09</v>
      </c>
      <c r="AS270">
        <v>0.3</v>
      </c>
      <c r="AT270">
        <v>27</v>
      </c>
      <c r="AU270">
        <v>0.1</v>
      </c>
      <c r="AV270">
        <v>65.900000000000006</v>
      </c>
      <c r="AW270">
        <v>15</v>
      </c>
    </row>
    <row r="271" spans="1:49" hidden="1" x14ac:dyDescent="0.3">
      <c r="A271" t="s">
        <v>1101</v>
      </c>
      <c r="B271" t="s">
        <v>1102</v>
      </c>
      <c r="C271" s="1" t="str">
        <f t="shared" si="16"/>
        <v>13:0041</v>
      </c>
      <c r="D271" s="1" t="str">
        <f t="shared" si="17"/>
        <v>13:0013</v>
      </c>
      <c r="E271" t="s">
        <v>1103</v>
      </c>
      <c r="F271" t="s">
        <v>1104</v>
      </c>
      <c r="H271">
        <v>47.536780700000001</v>
      </c>
      <c r="I271">
        <v>-67.472509400000007</v>
      </c>
      <c r="J271" s="1" t="str">
        <f t="shared" si="18"/>
        <v>Basal till</v>
      </c>
      <c r="K271" s="1" t="str">
        <f t="shared" si="19"/>
        <v>&lt;63 micron</v>
      </c>
      <c r="L271">
        <v>20</v>
      </c>
      <c r="M271">
        <v>2.16</v>
      </c>
      <c r="N271">
        <v>6.6</v>
      </c>
      <c r="O271">
        <v>0.8</v>
      </c>
      <c r="P271">
        <v>1</v>
      </c>
      <c r="Q271">
        <v>73.099999999999994</v>
      </c>
      <c r="R271">
        <v>0.16</v>
      </c>
      <c r="S271">
        <v>0.31</v>
      </c>
      <c r="T271">
        <v>0.11</v>
      </c>
      <c r="U271">
        <v>18.100000000000001</v>
      </c>
      <c r="V271">
        <v>61.6</v>
      </c>
      <c r="W271">
        <v>24.84</v>
      </c>
      <c r="X271">
        <v>3.86</v>
      </c>
      <c r="Y271">
        <v>6.1</v>
      </c>
      <c r="Z271">
        <v>59</v>
      </c>
      <c r="AA271">
        <v>0.1</v>
      </c>
      <c r="AB271">
        <v>58.2</v>
      </c>
      <c r="AC271">
        <v>1.45</v>
      </c>
      <c r="AD271">
        <v>1271</v>
      </c>
      <c r="AE271">
        <v>0.31</v>
      </c>
      <c r="AF271">
        <v>1E-3</v>
      </c>
      <c r="AG271">
        <v>77.3</v>
      </c>
      <c r="AH271">
        <v>4.8000000000000001E-2</v>
      </c>
      <c r="AI271">
        <v>15.74</v>
      </c>
      <c r="AJ271">
        <v>5.0000000000000001E-3</v>
      </c>
      <c r="AK271">
        <v>0.28000000000000003</v>
      </c>
      <c r="AL271">
        <v>8.5</v>
      </c>
      <c r="AM271">
        <v>0.3</v>
      </c>
      <c r="AN271">
        <v>24.2</v>
      </c>
      <c r="AO271">
        <v>0.03</v>
      </c>
      <c r="AP271">
        <v>7.2</v>
      </c>
      <c r="AQ271">
        <v>60</v>
      </c>
      <c r="AR271">
        <v>7.0000000000000007E-2</v>
      </c>
      <c r="AS271">
        <v>0.5</v>
      </c>
      <c r="AT271">
        <v>30</v>
      </c>
      <c r="AU271">
        <v>0.1</v>
      </c>
      <c r="AV271">
        <v>68.099999999999994</v>
      </c>
      <c r="AW271">
        <v>15</v>
      </c>
    </row>
    <row r="272" spans="1:49" hidden="1" x14ac:dyDescent="0.3">
      <c r="A272" t="s">
        <v>1105</v>
      </c>
      <c r="B272" t="s">
        <v>1106</v>
      </c>
      <c r="C272" s="1" t="str">
        <f t="shared" si="16"/>
        <v>13:0041</v>
      </c>
      <c r="D272" s="1" t="str">
        <f t="shared" si="17"/>
        <v>13:0013</v>
      </c>
      <c r="E272" t="s">
        <v>1107</v>
      </c>
      <c r="F272" t="s">
        <v>1108</v>
      </c>
      <c r="H272">
        <v>47.525171700000001</v>
      </c>
      <c r="I272">
        <v>-67.401773800000001</v>
      </c>
      <c r="J272" s="1" t="str">
        <f t="shared" si="18"/>
        <v>Basal till</v>
      </c>
      <c r="K272" s="1" t="str">
        <f t="shared" si="19"/>
        <v>&lt;63 micron</v>
      </c>
      <c r="L272">
        <v>27</v>
      </c>
      <c r="M272">
        <v>2.19</v>
      </c>
      <c r="N272">
        <v>8.6999999999999993</v>
      </c>
      <c r="O272">
        <v>0.8</v>
      </c>
      <c r="P272">
        <v>1</v>
      </c>
      <c r="Q272">
        <v>70.099999999999994</v>
      </c>
      <c r="R272">
        <v>0.22</v>
      </c>
      <c r="S272">
        <v>0.61</v>
      </c>
      <c r="T272">
        <v>0.13</v>
      </c>
      <c r="U272">
        <v>20.7</v>
      </c>
      <c r="V272">
        <v>57.2</v>
      </c>
      <c r="W272">
        <v>32.020000000000003</v>
      </c>
      <c r="X272">
        <v>4.33</v>
      </c>
      <c r="Y272">
        <v>6.5</v>
      </c>
      <c r="Z272">
        <v>46</v>
      </c>
      <c r="AA272">
        <v>0.11</v>
      </c>
      <c r="AB272">
        <v>48.5</v>
      </c>
      <c r="AC272">
        <v>1.67</v>
      </c>
      <c r="AD272">
        <v>1479</v>
      </c>
      <c r="AE272">
        <v>0.42</v>
      </c>
      <c r="AF272">
        <v>1E-3</v>
      </c>
      <c r="AG272">
        <v>79.8</v>
      </c>
      <c r="AH272">
        <v>6.5000000000000002E-2</v>
      </c>
      <c r="AI272">
        <v>20.27</v>
      </c>
      <c r="AJ272">
        <v>5.0000000000000001E-3</v>
      </c>
      <c r="AK272">
        <v>0.31</v>
      </c>
      <c r="AL272">
        <v>7.1</v>
      </c>
      <c r="AM272">
        <v>0.2</v>
      </c>
      <c r="AN272">
        <v>50.9</v>
      </c>
      <c r="AO272">
        <v>7.0000000000000007E-2</v>
      </c>
      <c r="AP272">
        <v>7</v>
      </c>
      <c r="AQ272">
        <v>60</v>
      </c>
      <c r="AR272">
        <v>7.0000000000000007E-2</v>
      </c>
      <c r="AS272">
        <v>0.4</v>
      </c>
      <c r="AT272">
        <v>29</v>
      </c>
      <c r="AU272">
        <v>0.1</v>
      </c>
      <c r="AV272">
        <v>83.7</v>
      </c>
      <c r="AW272">
        <v>7.5</v>
      </c>
    </row>
    <row r="273" spans="1:49" hidden="1" x14ac:dyDescent="0.3">
      <c r="A273" t="s">
        <v>1109</v>
      </c>
      <c r="B273" t="s">
        <v>1110</v>
      </c>
      <c r="C273" s="1" t="str">
        <f t="shared" si="16"/>
        <v>13:0041</v>
      </c>
      <c r="D273" s="1" t="str">
        <f t="shared" si="17"/>
        <v>13:0013</v>
      </c>
      <c r="E273" t="s">
        <v>1111</v>
      </c>
      <c r="F273" t="s">
        <v>1112</v>
      </c>
      <c r="H273">
        <v>47.571618700000002</v>
      </c>
      <c r="I273">
        <v>-67.400360800000001</v>
      </c>
      <c r="J273" s="1" t="str">
        <f t="shared" si="18"/>
        <v>Basal till</v>
      </c>
      <c r="K273" s="1" t="str">
        <f t="shared" si="19"/>
        <v>&lt;63 micron</v>
      </c>
      <c r="L273">
        <v>32</v>
      </c>
      <c r="M273">
        <v>1.57</v>
      </c>
      <c r="N273">
        <v>5.5</v>
      </c>
      <c r="O273">
        <v>2.6</v>
      </c>
      <c r="P273">
        <v>2</v>
      </c>
      <c r="Q273">
        <v>63.6</v>
      </c>
      <c r="R273">
        <v>0.17</v>
      </c>
      <c r="S273">
        <v>0.4</v>
      </c>
      <c r="T273">
        <v>0.12</v>
      </c>
      <c r="U273">
        <v>17.399999999999999</v>
      </c>
      <c r="V273">
        <v>47.5</v>
      </c>
      <c r="W273">
        <v>22.71</v>
      </c>
      <c r="X273">
        <v>3.47</v>
      </c>
      <c r="Y273">
        <v>4.4000000000000004</v>
      </c>
      <c r="Z273">
        <v>104</v>
      </c>
      <c r="AA273">
        <v>0.09</v>
      </c>
      <c r="AB273">
        <v>36.200000000000003</v>
      </c>
      <c r="AC273">
        <v>1.25</v>
      </c>
      <c r="AD273">
        <v>1177</v>
      </c>
      <c r="AE273">
        <v>0.4</v>
      </c>
      <c r="AF273">
        <v>4.0000000000000001E-3</v>
      </c>
      <c r="AG273">
        <v>73</v>
      </c>
      <c r="AH273">
        <v>7.4999999999999997E-2</v>
      </c>
      <c r="AI273">
        <v>15.21</v>
      </c>
      <c r="AJ273">
        <v>0.01</v>
      </c>
      <c r="AK273">
        <v>0.81</v>
      </c>
      <c r="AL273">
        <v>5.6</v>
      </c>
      <c r="AM273">
        <v>0.2</v>
      </c>
      <c r="AN273">
        <v>64.5</v>
      </c>
      <c r="AO273">
        <v>0.04</v>
      </c>
      <c r="AP273">
        <v>4.9000000000000004</v>
      </c>
      <c r="AQ273">
        <v>30</v>
      </c>
      <c r="AR273">
        <v>0.05</v>
      </c>
      <c r="AS273">
        <v>0.4</v>
      </c>
      <c r="AT273">
        <v>23</v>
      </c>
      <c r="AU273">
        <v>0.1</v>
      </c>
      <c r="AV273">
        <v>70.7</v>
      </c>
      <c r="AW273">
        <v>15</v>
      </c>
    </row>
    <row r="274" spans="1:49" hidden="1" x14ac:dyDescent="0.3">
      <c r="A274" t="s">
        <v>1113</v>
      </c>
      <c r="B274" t="s">
        <v>1114</v>
      </c>
      <c r="C274" s="1" t="str">
        <f t="shared" si="16"/>
        <v>13:0041</v>
      </c>
      <c r="D274" s="1" t="str">
        <f t="shared" si="17"/>
        <v>13:0013</v>
      </c>
      <c r="E274" t="s">
        <v>1115</v>
      </c>
      <c r="F274" t="s">
        <v>1116</v>
      </c>
      <c r="H274">
        <v>47.569482200000003</v>
      </c>
      <c r="I274">
        <v>-67.3783016</v>
      </c>
      <c r="J274" s="1" t="str">
        <f t="shared" si="18"/>
        <v>Basal till</v>
      </c>
      <c r="K274" s="1" t="str">
        <f t="shared" si="19"/>
        <v>&lt;63 micron</v>
      </c>
      <c r="L274">
        <v>33</v>
      </c>
      <c r="M274">
        <v>1.69</v>
      </c>
      <c r="N274">
        <v>5.3</v>
      </c>
      <c r="O274">
        <v>1.4</v>
      </c>
      <c r="P274">
        <v>1</v>
      </c>
      <c r="Q274">
        <v>36.6</v>
      </c>
      <c r="R274">
        <v>0.2</v>
      </c>
      <c r="S274">
        <v>0.43</v>
      </c>
      <c r="T274">
        <v>0.15</v>
      </c>
      <c r="U274">
        <v>16</v>
      </c>
      <c r="V274">
        <v>39.1</v>
      </c>
      <c r="W274">
        <v>29.33</v>
      </c>
      <c r="X274">
        <v>3.9</v>
      </c>
      <c r="Y274">
        <v>4.0999999999999996</v>
      </c>
      <c r="Z274">
        <v>73</v>
      </c>
      <c r="AA274">
        <v>0.05</v>
      </c>
      <c r="AB274">
        <v>107.4</v>
      </c>
      <c r="AC274">
        <v>1.35</v>
      </c>
      <c r="AD274">
        <v>1446</v>
      </c>
      <c r="AE274">
        <v>0.3</v>
      </c>
      <c r="AF274">
        <v>1E-3</v>
      </c>
      <c r="AG274">
        <v>61.4</v>
      </c>
      <c r="AH274">
        <v>8.2000000000000003E-2</v>
      </c>
      <c r="AI274">
        <v>21.66</v>
      </c>
      <c r="AJ274">
        <v>0.01</v>
      </c>
      <c r="AK274">
        <v>0.33</v>
      </c>
      <c r="AL274">
        <v>12.6</v>
      </c>
      <c r="AM274">
        <v>0.4</v>
      </c>
      <c r="AN274">
        <v>40.799999999999997</v>
      </c>
      <c r="AO274">
        <v>0.04</v>
      </c>
      <c r="AP274">
        <v>7.7</v>
      </c>
      <c r="AQ274">
        <v>10</v>
      </c>
      <c r="AR274">
        <v>0.04</v>
      </c>
      <c r="AS274">
        <v>0.5</v>
      </c>
      <c r="AT274">
        <v>18</v>
      </c>
      <c r="AU274">
        <v>0.1</v>
      </c>
      <c r="AV274">
        <v>76</v>
      </c>
      <c r="AW274">
        <v>15</v>
      </c>
    </row>
    <row r="275" spans="1:49" hidden="1" x14ac:dyDescent="0.3">
      <c r="A275" t="s">
        <v>1117</v>
      </c>
      <c r="B275" t="s">
        <v>1118</v>
      </c>
      <c r="C275" s="1" t="str">
        <f t="shared" si="16"/>
        <v>13:0041</v>
      </c>
      <c r="D275" s="1" t="str">
        <f t="shared" si="17"/>
        <v>13:0013</v>
      </c>
      <c r="E275" t="s">
        <v>1115</v>
      </c>
      <c r="F275" t="s">
        <v>1119</v>
      </c>
      <c r="H275">
        <v>47.569482200000003</v>
      </c>
      <c r="I275">
        <v>-67.3783016</v>
      </c>
      <c r="J275" s="1" t="str">
        <f t="shared" si="18"/>
        <v>Basal till</v>
      </c>
      <c r="K275" s="1" t="str">
        <f t="shared" si="19"/>
        <v>&lt;63 micron</v>
      </c>
      <c r="L275">
        <v>31</v>
      </c>
      <c r="M275">
        <v>1.7</v>
      </c>
      <c r="N275">
        <v>5.7</v>
      </c>
      <c r="O275">
        <v>0.4</v>
      </c>
      <c r="P275">
        <v>0.5</v>
      </c>
      <c r="Q275">
        <v>37.299999999999997</v>
      </c>
      <c r="R275">
        <v>0.2</v>
      </c>
      <c r="S275">
        <v>0.42</v>
      </c>
      <c r="T275">
        <v>0.16</v>
      </c>
      <c r="U275">
        <v>16.7</v>
      </c>
      <c r="V275">
        <v>40.700000000000003</v>
      </c>
      <c r="W275">
        <v>29.14</v>
      </c>
      <c r="X275">
        <v>3.84</v>
      </c>
      <c r="Y275">
        <v>4.4000000000000004</v>
      </c>
      <c r="Z275">
        <v>69</v>
      </c>
      <c r="AA275">
        <v>0.06</v>
      </c>
      <c r="AB275">
        <v>105.6</v>
      </c>
      <c r="AC275">
        <v>1.35</v>
      </c>
      <c r="AD275">
        <v>1409</v>
      </c>
      <c r="AE275">
        <v>0.3</v>
      </c>
      <c r="AF275">
        <v>2E-3</v>
      </c>
      <c r="AG275">
        <v>58.3</v>
      </c>
      <c r="AH275">
        <v>0.08</v>
      </c>
      <c r="AI275">
        <v>21.98</v>
      </c>
      <c r="AJ275">
        <v>0.02</v>
      </c>
      <c r="AK275">
        <v>0.3</v>
      </c>
      <c r="AL275">
        <v>12.1</v>
      </c>
      <c r="AM275">
        <v>0.3</v>
      </c>
      <c r="AN275">
        <v>40.200000000000003</v>
      </c>
      <c r="AO275">
        <v>0.04</v>
      </c>
      <c r="AP275">
        <v>7.3</v>
      </c>
      <c r="AQ275">
        <v>30</v>
      </c>
      <c r="AR275">
        <v>0.05</v>
      </c>
      <c r="AS275">
        <v>0.5</v>
      </c>
      <c r="AT275">
        <v>18</v>
      </c>
      <c r="AU275">
        <v>0.1</v>
      </c>
      <c r="AV275">
        <v>72.5</v>
      </c>
      <c r="AW275">
        <v>15</v>
      </c>
    </row>
    <row r="276" spans="1:49" hidden="1" x14ac:dyDescent="0.3">
      <c r="A276" t="s">
        <v>1120</v>
      </c>
      <c r="B276" t="s">
        <v>1121</v>
      </c>
      <c r="C276" s="1" t="str">
        <f t="shared" si="16"/>
        <v>13:0041</v>
      </c>
      <c r="D276" s="1" t="str">
        <f t="shared" si="17"/>
        <v>13:0013</v>
      </c>
      <c r="E276" t="s">
        <v>1122</v>
      </c>
      <c r="F276" t="s">
        <v>1123</v>
      </c>
      <c r="H276">
        <v>47.551940600000002</v>
      </c>
      <c r="I276">
        <v>-67.376104900000001</v>
      </c>
      <c r="J276" s="1" t="str">
        <f t="shared" si="18"/>
        <v>Basal till</v>
      </c>
      <c r="K276" s="1" t="str">
        <f t="shared" si="19"/>
        <v>&lt;63 micron</v>
      </c>
      <c r="L276">
        <v>18</v>
      </c>
      <c r="M276">
        <v>1.58</v>
      </c>
      <c r="N276">
        <v>5.3</v>
      </c>
      <c r="O276">
        <v>0.9</v>
      </c>
      <c r="P276">
        <v>1</v>
      </c>
      <c r="Q276">
        <v>29.8</v>
      </c>
      <c r="R276">
        <v>0.16</v>
      </c>
      <c r="S276">
        <v>7.45</v>
      </c>
      <c r="T276">
        <v>0.05</v>
      </c>
      <c r="U276">
        <v>22.3</v>
      </c>
      <c r="V276">
        <v>56.3</v>
      </c>
      <c r="W276">
        <v>26.47</v>
      </c>
      <c r="X276">
        <v>2.81</v>
      </c>
      <c r="Y276">
        <v>4.7</v>
      </c>
      <c r="Z276">
        <v>18</v>
      </c>
      <c r="AA276">
        <v>7.0000000000000007E-2</v>
      </c>
      <c r="AB276">
        <v>22.4</v>
      </c>
      <c r="AC276">
        <v>1.39</v>
      </c>
      <c r="AD276">
        <v>622</v>
      </c>
      <c r="AE276">
        <v>0.16</v>
      </c>
      <c r="AF276">
        <v>1E-3</v>
      </c>
      <c r="AG276">
        <v>65.599999999999994</v>
      </c>
      <c r="AH276">
        <v>6.2E-2</v>
      </c>
      <c r="AI276">
        <v>14.79</v>
      </c>
      <c r="AJ276">
        <v>0.01</v>
      </c>
      <c r="AK276">
        <v>0.24</v>
      </c>
      <c r="AL276">
        <v>3.5</v>
      </c>
      <c r="AM276">
        <v>0.1</v>
      </c>
      <c r="AN276">
        <v>452.7</v>
      </c>
      <c r="AO276">
        <v>0.05</v>
      </c>
      <c r="AP276">
        <v>5.5</v>
      </c>
      <c r="AQ276">
        <v>130</v>
      </c>
      <c r="AR276">
        <v>0.03</v>
      </c>
      <c r="AS276">
        <v>0.3</v>
      </c>
      <c r="AT276">
        <v>21</v>
      </c>
      <c r="AU276">
        <v>0.1</v>
      </c>
      <c r="AV276">
        <v>59.7</v>
      </c>
      <c r="AW276">
        <v>15</v>
      </c>
    </row>
    <row r="277" spans="1:49" hidden="1" x14ac:dyDescent="0.3">
      <c r="A277" t="s">
        <v>1124</v>
      </c>
      <c r="B277" t="s">
        <v>1125</v>
      </c>
      <c r="C277" s="1" t="str">
        <f t="shared" si="16"/>
        <v>13:0041</v>
      </c>
      <c r="D277" s="1" t="str">
        <f t="shared" si="17"/>
        <v>13:0013</v>
      </c>
      <c r="E277" t="s">
        <v>1126</v>
      </c>
      <c r="F277" t="s">
        <v>1127</v>
      </c>
      <c r="H277">
        <v>47.542450100000003</v>
      </c>
      <c r="I277">
        <v>-67.397394800000001</v>
      </c>
      <c r="J277" s="1" t="str">
        <f t="shared" si="18"/>
        <v>Basal till</v>
      </c>
      <c r="K277" s="1" t="str">
        <f t="shared" si="19"/>
        <v>&lt;63 micron</v>
      </c>
      <c r="L277">
        <v>62</v>
      </c>
      <c r="M277">
        <v>1.98</v>
      </c>
      <c r="N277">
        <v>7.4</v>
      </c>
      <c r="O277">
        <v>1.5</v>
      </c>
      <c r="P277">
        <v>2</v>
      </c>
      <c r="Q277">
        <v>71.900000000000006</v>
      </c>
      <c r="R277">
        <v>0.19</v>
      </c>
      <c r="S277">
        <v>0.44</v>
      </c>
      <c r="T277">
        <v>0.13</v>
      </c>
      <c r="U277">
        <v>20</v>
      </c>
      <c r="V277">
        <v>66.900000000000006</v>
      </c>
      <c r="W277">
        <v>33</v>
      </c>
      <c r="X277">
        <v>4.0199999999999996</v>
      </c>
      <c r="Y277">
        <v>6.1</v>
      </c>
      <c r="Z277">
        <v>45</v>
      </c>
      <c r="AA277">
        <v>0.1</v>
      </c>
      <c r="AB277">
        <v>32.6</v>
      </c>
      <c r="AC277">
        <v>1.55</v>
      </c>
      <c r="AD277">
        <v>892</v>
      </c>
      <c r="AE277">
        <v>0.74</v>
      </c>
      <c r="AF277">
        <v>1E-3</v>
      </c>
      <c r="AG277">
        <v>84.9</v>
      </c>
      <c r="AH277">
        <v>0.06</v>
      </c>
      <c r="AI277">
        <v>16.78</v>
      </c>
      <c r="AJ277">
        <v>0.01</v>
      </c>
      <c r="AK277">
        <v>0.26</v>
      </c>
      <c r="AL277">
        <v>5.5</v>
      </c>
      <c r="AM277">
        <v>0.3</v>
      </c>
      <c r="AN277">
        <v>63.9</v>
      </c>
      <c r="AO277">
        <v>0.03</v>
      </c>
      <c r="AP277">
        <v>5.9</v>
      </c>
      <c r="AQ277">
        <v>40</v>
      </c>
      <c r="AR277">
        <v>0.06</v>
      </c>
      <c r="AS277">
        <v>0.5</v>
      </c>
      <c r="AT277">
        <v>30</v>
      </c>
      <c r="AU277">
        <v>0.1</v>
      </c>
      <c r="AV277">
        <v>75.7</v>
      </c>
      <c r="AW277">
        <v>15</v>
      </c>
    </row>
    <row r="278" spans="1:49" hidden="1" x14ac:dyDescent="0.3">
      <c r="A278" t="s">
        <v>1128</v>
      </c>
      <c r="B278" t="s">
        <v>1129</v>
      </c>
      <c r="C278" s="1" t="str">
        <f t="shared" si="16"/>
        <v>13:0041</v>
      </c>
      <c r="D278" s="1" t="str">
        <f t="shared" si="17"/>
        <v>13:0013</v>
      </c>
      <c r="E278" t="s">
        <v>1130</v>
      </c>
      <c r="F278" t="s">
        <v>1131</v>
      </c>
      <c r="H278">
        <v>47.584793400000002</v>
      </c>
      <c r="I278">
        <v>-67.371059000000002</v>
      </c>
      <c r="J278" s="1" t="str">
        <f t="shared" si="18"/>
        <v>Basal till</v>
      </c>
      <c r="K278" s="1" t="str">
        <f t="shared" si="19"/>
        <v>&lt;63 micron</v>
      </c>
      <c r="L278">
        <v>98</v>
      </c>
      <c r="M278">
        <v>2.4</v>
      </c>
      <c r="N278">
        <v>4.2</v>
      </c>
      <c r="O278">
        <v>0.7</v>
      </c>
      <c r="P278">
        <v>0.5</v>
      </c>
      <c r="Q278">
        <v>48.5</v>
      </c>
      <c r="R278">
        <v>0.11</v>
      </c>
      <c r="S278">
        <v>0.03</v>
      </c>
      <c r="T278">
        <v>0.03</v>
      </c>
      <c r="U278">
        <v>11.3</v>
      </c>
      <c r="V278">
        <v>75.900000000000006</v>
      </c>
      <c r="W278">
        <v>16.48</v>
      </c>
      <c r="X278">
        <v>2.77</v>
      </c>
      <c r="Y278">
        <v>5.2</v>
      </c>
      <c r="Z278">
        <v>45</v>
      </c>
      <c r="AA278">
        <v>0.06</v>
      </c>
      <c r="AB278">
        <v>19.5</v>
      </c>
      <c r="AC278">
        <v>1.36</v>
      </c>
      <c r="AD278">
        <v>164</v>
      </c>
      <c r="AE278">
        <v>0.21</v>
      </c>
      <c r="AF278">
        <v>1E-3</v>
      </c>
      <c r="AG278">
        <v>79.900000000000006</v>
      </c>
      <c r="AH278">
        <v>3.5000000000000003E-2</v>
      </c>
      <c r="AI278">
        <v>8.34</v>
      </c>
      <c r="AJ278">
        <v>5.0000000000000001E-3</v>
      </c>
      <c r="AK278">
        <v>0.16</v>
      </c>
      <c r="AL278">
        <v>2</v>
      </c>
      <c r="AM278">
        <v>0.2</v>
      </c>
      <c r="AN278">
        <v>4.2</v>
      </c>
      <c r="AO278">
        <v>0.01</v>
      </c>
      <c r="AP278">
        <v>4.5999999999999996</v>
      </c>
      <c r="AQ278">
        <v>30</v>
      </c>
      <c r="AR278">
        <v>0.06</v>
      </c>
      <c r="AS278">
        <v>0.3</v>
      </c>
      <c r="AT278">
        <v>26</v>
      </c>
      <c r="AU278">
        <v>0.1</v>
      </c>
      <c r="AV278">
        <v>50</v>
      </c>
      <c r="AW278">
        <v>15</v>
      </c>
    </row>
    <row r="279" spans="1:49" hidden="1" x14ac:dyDescent="0.3">
      <c r="A279" t="s">
        <v>1132</v>
      </c>
      <c r="B279" t="s">
        <v>1133</v>
      </c>
      <c r="C279" s="1" t="str">
        <f t="shared" si="16"/>
        <v>13:0041</v>
      </c>
      <c r="D279" s="1" t="str">
        <f t="shared" si="17"/>
        <v>13:0013</v>
      </c>
      <c r="E279" t="s">
        <v>1134</v>
      </c>
      <c r="F279" t="s">
        <v>1135</v>
      </c>
      <c r="H279">
        <v>47.568120700000001</v>
      </c>
      <c r="I279">
        <v>-67.354105899999993</v>
      </c>
      <c r="J279" s="1" t="str">
        <f t="shared" si="18"/>
        <v>Basal till</v>
      </c>
      <c r="K279" s="1" t="str">
        <f t="shared" si="19"/>
        <v>&lt;63 micron</v>
      </c>
      <c r="L279">
        <v>21</v>
      </c>
      <c r="M279">
        <v>2.63</v>
      </c>
      <c r="N279">
        <v>6</v>
      </c>
      <c r="O279">
        <v>0.7</v>
      </c>
      <c r="P279">
        <v>1</v>
      </c>
      <c r="Q279">
        <v>45.5</v>
      </c>
      <c r="R279">
        <v>0.17</v>
      </c>
      <c r="S279">
        <v>0.05</v>
      </c>
      <c r="T279">
        <v>0.06</v>
      </c>
      <c r="U279">
        <v>15.4</v>
      </c>
      <c r="V279">
        <v>89.4</v>
      </c>
      <c r="W279">
        <v>24.43</v>
      </c>
      <c r="X279">
        <v>3.35</v>
      </c>
      <c r="Y279">
        <v>5.6</v>
      </c>
      <c r="Z279">
        <v>63</v>
      </c>
      <c r="AA279">
        <v>7.0000000000000007E-2</v>
      </c>
      <c r="AB279">
        <v>23.4</v>
      </c>
      <c r="AC279">
        <v>1.63</v>
      </c>
      <c r="AD279">
        <v>523</v>
      </c>
      <c r="AE279">
        <v>0.21</v>
      </c>
      <c r="AF279">
        <v>2E-3</v>
      </c>
      <c r="AG279">
        <v>90.8</v>
      </c>
      <c r="AH279">
        <v>6.2E-2</v>
      </c>
      <c r="AI279">
        <v>14.5</v>
      </c>
      <c r="AJ279">
        <v>5.0000000000000001E-3</v>
      </c>
      <c r="AK279">
        <v>0.23</v>
      </c>
      <c r="AL279">
        <v>2.7</v>
      </c>
      <c r="AM279">
        <v>0.3</v>
      </c>
      <c r="AN279">
        <v>5.4</v>
      </c>
      <c r="AO279">
        <v>0.04</v>
      </c>
      <c r="AP279">
        <v>5.7</v>
      </c>
      <c r="AQ279">
        <v>40</v>
      </c>
      <c r="AR279">
        <v>0.05</v>
      </c>
      <c r="AS279">
        <v>0.4</v>
      </c>
      <c r="AT279">
        <v>27</v>
      </c>
      <c r="AU279">
        <v>0.1</v>
      </c>
      <c r="AV279">
        <v>64.3</v>
      </c>
      <c r="AW279">
        <v>15</v>
      </c>
    </row>
    <row r="280" spans="1:49" hidden="1" x14ac:dyDescent="0.3">
      <c r="A280" t="s">
        <v>1136</v>
      </c>
      <c r="B280" t="s">
        <v>1137</v>
      </c>
      <c r="C280" s="1" t="str">
        <f t="shared" si="16"/>
        <v>13:0041</v>
      </c>
      <c r="D280" s="1" t="str">
        <f t="shared" si="17"/>
        <v>13:0013</v>
      </c>
      <c r="E280" t="s">
        <v>1138</v>
      </c>
      <c r="F280" t="s">
        <v>1139</v>
      </c>
      <c r="H280">
        <v>47.555107999999997</v>
      </c>
      <c r="I280">
        <v>-67.341526999999999</v>
      </c>
      <c r="J280" s="1" t="str">
        <f t="shared" si="18"/>
        <v>Basal till</v>
      </c>
      <c r="K280" s="1" t="str">
        <f t="shared" si="19"/>
        <v>&lt;63 micron</v>
      </c>
      <c r="L280">
        <v>36</v>
      </c>
      <c r="M280">
        <v>3.42</v>
      </c>
      <c r="N280">
        <v>4</v>
      </c>
      <c r="O280">
        <v>0.4</v>
      </c>
      <c r="P280">
        <v>1</v>
      </c>
      <c r="Q280">
        <v>57.9</v>
      </c>
      <c r="R280">
        <v>0.14000000000000001</v>
      </c>
      <c r="S280">
        <v>0.02</v>
      </c>
      <c r="T280">
        <v>0.1</v>
      </c>
      <c r="U280">
        <v>19.100000000000001</v>
      </c>
      <c r="V280">
        <v>89.1</v>
      </c>
      <c r="W280">
        <v>23.61</v>
      </c>
      <c r="X280">
        <v>3.98</v>
      </c>
      <c r="Y280">
        <v>7.5</v>
      </c>
      <c r="Z280">
        <v>47</v>
      </c>
      <c r="AA280">
        <v>0.09</v>
      </c>
      <c r="AB280">
        <v>27.9</v>
      </c>
      <c r="AC280">
        <v>2.13</v>
      </c>
      <c r="AD280">
        <v>287</v>
      </c>
      <c r="AE280">
        <v>0.15</v>
      </c>
      <c r="AF280">
        <v>1E-3</v>
      </c>
      <c r="AG280">
        <v>113.1</v>
      </c>
      <c r="AH280">
        <v>3.5000000000000003E-2</v>
      </c>
      <c r="AI280">
        <v>10.88</v>
      </c>
      <c r="AJ280">
        <v>5.0000000000000001E-3</v>
      </c>
      <c r="AK280">
        <v>0.1</v>
      </c>
      <c r="AL280">
        <v>2.8</v>
      </c>
      <c r="AM280">
        <v>0.3</v>
      </c>
      <c r="AN280">
        <v>3.8</v>
      </c>
      <c r="AO280">
        <v>0.02</v>
      </c>
      <c r="AP280">
        <v>6.7</v>
      </c>
      <c r="AQ280">
        <v>50</v>
      </c>
      <c r="AR280">
        <v>0.09</v>
      </c>
      <c r="AS280">
        <v>0.4</v>
      </c>
      <c r="AT280">
        <v>31</v>
      </c>
      <c r="AU280">
        <v>0.1</v>
      </c>
      <c r="AV280">
        <v>80.5</v>
      </c>
      <c r="AW280">
        <v>15</v>
      </c>
    </row>
    <row r="281" spans="1:49" hidden="1" x14ac:dyDescent="0.3">
      <c r="A281" t="s">
        <v>1140</v>
      </c>
      <c r="B281" t="s">
        <v>1141</v>
      </c>
      <c r="C281" s="1" t="str">
        <f t="shared" si="16"/>
        <v>13:0041</v>
      </c>
      <c r="D281" s="1" t="str">
        <f t="shared" si="17"/>
        <v>13:0013</v>
      </c>
      <c r="E281" t="s">
        <v>1138</v>
      </c>
      <c r="F281" t="s">
        <v>1142</v>
      </c>
      <c r="H281">
        <v>47.555107999999997</v>
      </c>
      <c r="I281">
        <v>-67.341526999999999</v>
      </c>
      <c r="J281" s="1" t="str">
        <f t="shared" si="18"/>
        <v>Basal till</v>
      </c>
      <c r="K281" s="1" t="str">
        <f t="shared" si="19"/>
        <v>&lt;63 micron</v>
      </c>
      <c r="L281">
        <v>31</v>
      </c>
      <c r="M281">
        <v>3.26</v>
      </c>
      <c r="N281">
        <v>3.8</v>
      </c>
      <c r="O281">
        <v>0.5</v>
      </c>
      <c r="P281">
        <v>1</v>
      </c>
      <c r="Q281">
        <v>55.9</v>
      </c>
      <c r="R281">
        <v>0.13</v>
      </c>
      <c r="S281">
        <v>0.02</v>
      </c>
      <c r="T281">
        <v>0.09</v>
      </c>
      <c r="U281">
        <v>17.3</v>
      </c>
      <c r="V281">
        <v>83.5</v>
      </c>
      <c r="W281">
        <v>22.05</v>
      </c>
      <c r="X281">
        <v>3.73</v>
      </c>
      <c r="Y281">
        <v>7</v>
      </c>
      <c r="Z281">
        <v>42</v>
      </c>
      <c r="AA281">
        <v>0.08</v>
      </c>
      <c r="AB281">
        <v>26.7</v>
      </c>
      <c r="AC281">
        <v>2.02</v>
      </c>
      <c r="AD281">
        <v>243</v>
      </c>
      <c r="AE281">
        <v>0.15</v>
      </c>
      <c r="AF281">
        <v>1E-3</v>
      </c>
      <c r="AG281">
        <v>108.4</v>
      </c>
      <c r="AH281">
        <v>3.5000000000000003E-2</v>
      </c>
      <c r="AI281">
        <v>9.9700000000000006</v>
      </c>
      <c r="AJ281">
        <v>5.0000000000000001E-3</v>
      </c>
      <c r="AK281">
        <v>0.1</v>
      </c>
      <c r="AL281">
        <v>2.6</v>
      </c>
      <c r="AM281">
        <v>0.2</v>
      </c>
      <c r="AN281">
        <v>3.9</v>
      </c>
      <c r="AO281">
        <v>0.02</v>
      </c>
      <c r="AP281">
        <v>6.4</v>
      </c>
      <c r="AQ281">
        <v>30</v>
      </c>
      <c r="AR281">
        <v>0.08</v>
      </c>
      <c r="AS281">
        <v>0.3</v>
      </c>
      <c r="AT281">
        <v>30</v>
      </c>
      <c r="AU281">
        <v>0.1</v>
      </c>
      <c r="AV281">
        <v>75.7</v>
      </c>
      <c r="AW281">
        <v>15</v>
      </c>
    </row>
    <row r="282" spans="1:49" hidden="1" x14ac:dyDescent="0.3">
      <c r="A282" t="s">
        <v>1143</v>
      </c>
      <c r="B282" t="s">
        <v>1144</v>
      </c>
      <c r="C282" s="1" t="str">
        <f t="shared" si="16"/>
        <v>13:0041</v>
      </c>
      <c r="D282" s="1" t="str">
        <f t="shared" si="17"/>
        <v>13:0013</v>
      </c>
      <c r="E282" t="s">
        <v>1145</v>
      </c>
      <c r="F282" t="s">
        <v>1146</v>
      </c>
      <c r="H282">
        <v>47.551630000000003</v>
      </c>
      <c r="I282">
        <v>-67.318961700000003</v>
      </c>
      <c r="J282" s="1" t="str">
        <f t="shared" si="18"/>
        <v>Basal till</v>
      </c>
      <c r="K282" s="1" t="str">
        <f t="shared" si="19"/>
        <v>&lt;63 micron</v>
      </c>
      <c r="L282">
        <v>19</v>
      </c>
      <c r="M282">
        <v>2.39</v>
      </c>
      <c r="N282">
        <v>5.0999999999999996</v>
      </c>
      <c r="O282">
        <v>1.1000000000000001</v>
      </c>
      <c r="P282">
        <v>1</v>
      </c>
      <c r="Q282">
        <v>54.2</v>
      </c>
      <c r="R282">
        <v>0.16</v>
      </c>
      <c r="S282">
        <v>0.03</v>
      </c>
      <c r="T282">
        <v>7.0000000000000007E-2</v>
      </c>
      <c r="U282">
        <v>16.100000000000001</v>
      </c>
      <c r="V282">
        <v>73.400000000000006</v>
      </c>
      <c r="W282">
        <v>25.98</v>
      </c>
      <c r="X282">
        <v>3.37</v>
      </c>
      <c r="Y282">
        <v>6.1</v>
      </c>
      <c r="Z282">
        <v>48</v>
      </c>
      <c r="AA282">
        <v>7.0000000000000007E-2</v>
      </c>
      <c r="AB282">
        <v>29.9</v>
      </c>
      <c r="AC282">
        <v>1.76</v>
      </c>
      <c r="AD282">
        <v>551</v>
      </c>
      <c r="AE282">
        <v>0.22</v>
      </c>
      <c r="AF282">
        <v>7.0000000000000001E-3</v>
      </c>
      <c r="AG282">
        <v>80.7</v>
      </c>
      <c r="AH282">
        <v>3.9E-2</v>
      </c>
      <c r="AI282">
        <v>16.579999999999998</v>
      </c>
      <c r="AJ282">
        <v>5.0000000000000001E-3</v>
      </c>
      <c r="AK282">
        <v>0.2</v>
      </c>
      <c r="AL282">
        <v>2.9</v>
      </c>
      <c r="AM282">
        <v>0.4</v>
      </c>
      <c r="AN282">
        <v>4.0999999999999996</v>
      </c>
      <c r="AO282">
        <v>0.01</v>
      </c>
      <c r="AP282">
        <v>6.6</v>
      </c>
      <c r="AQ282">
        <v>80</v>
      </c>
      <c r="AR282">
        <v>0.05</v>
      </c>
      <c r="AS282">
        <v>0.4</v>
      </c>
      <c r="AT282">
        <v>26</v>
      </c>
      <c r="AU282">
        <v>0.1</v>
      </c>
      <c r="AV282">
        <v>69</v>
      </c>
      <c r="AW282">
        <v>15</v>
      </c>
    </row>
    <row r="283" spans="1:49" hidden="1" x14ac:dyDescent="0.3">
      <c r="A283" t="s">
        <v>1147</v>
      </c>
      <c r="B283" t="s">
        <v>1148</v>
      </c>
      <c r="C283" s="1" t="str">
        <f t="shared" si="16"/>
        <v>13:0041</v>
      </c>
      <c r="D283" s="1" t="str">
        <f t="shared" si="17"/>
        <v>13:0013</v>
      </c>
      <c r="E283" t="s">
        <v>1149</v>
      </c>
      <c r="F283" t="s">
        <v>1150</v>
      </c>
      <c r="H283">
        <v>47.5393416</v>
      </c>
      <c r="I283">
        <v>-67.332735900000003</v>
      </c>
      <c r="J283" s="1" t="str">
        <f t="shared" si="18"/>
        <v>Basal till</v>
      </c>
      <c r="K283" s="1" t="str">
        <f t="shared" si="19"/>
        <v>&lt;63 micron</v>
      </c>
      <c r="L283">
        <v>20</v>
      </c>
      <c r="M283">
        <v>3.08</v>
      </c>
      <c r="N283">
        <v>7.3</v>
      </c>
      <c r="O283">
        <v>0.7</v>
      </c>
      <c r="P283">
        <v>1</v>
      </c>
      <c r="Q283">
        <v>51.4</v>
      </c>
      <c r="R283">
        <v>0.17</v>
      </c>
      <c r="S283">
        <v>0.1</v>
      </c>
      <c r="T283">
        <v>0.08</v>
      </c>
      <c r="U283">
        <v>25.5</v>
      </c>
      <c r="V283">
        <v>116.1</v>
      </c>
      <c r="W283">
        <v>29.45</v>
      </c>
      <c r="X283">
        <v>3.63</v>
      </c>
      <c r="Y283">
        <v>7.4</v>
      </c>
      <c r="Z283">
        <v>39</v>
      </c>
      <c r="AA283">
        <v>0.08</v>
      </c>
      <c r="AB283">
        <v>26.5</v>
      </c>
      <c r="AC283">
        <v>2.02</v>
      </c>
      <c r="AD283">
        <v>921</v>
      </c>
      <c r="AE283">
        <v>0.24</v>
      </c>
      <c r="AF283">
        <v>4.0000000000000001E-3</v>
      </c>
      <c r="AG283">
        <v>126.3</v>
      </c>
      <c r="AH283">
        <v>5.1999999999999998E-2</v>
      </c>
      <c r="AI283">
        <v>23.81</v>
      </c>
      <c r="AJ283">
        <v>5.0000000000000001E-3</v>
      </c>
      <c r="AK283">
        <v>0.28999999999999998</v>
      </c>
      <c r="AL283">
        <v>2.8</v>
      </c>
      <c r="AM283">
        <v>0.5</v>
      </c>
      <c r="AN283">
        <v>6.5</v>
      </c>
      <c r="AO283">
        <v>0.04</v>
      </c>
      <c r="AP283">
        <v>5.3</v>
      </c>
      <c r="AQ283">
        <v>970</v>
      </c>
      <c r="AR283">
        <v>0.1</v>
      </c>
      <c r="AS283">
        <v>0.5</v>
      </c>
      <c r="AT283">
        <v>39</v>
      </c>
      <c r="AU283">
        <v>0.1</v>
      </c>
      <c r="AV283">
        <v>66.900000000000006</v>
      </c>
      <c r="AW283">
        <v>15</v>
      </c>
    </row>
    <row r="284" spans="1:49" hidden="1" x14ac:dyDescent="0.3">
      <c r="A284" t="s">
        <v>1151</v>
      </c>
      <c r="B284" t="s">
        <v>1152</v>
      </c>
      <c r="C284" s="1" t="str">
        <f t="shared" si="16"/>
        <v>13:0041</v>
      </c>
      <c r="D284" s="1" t="str">
        <f t="shared" si="17"/>
        <v>13:0013</v>
      </c>
      <c r="E284" t="s">
        <v>1153</v>
      </c>
      <c r="F284" t="s">
        <v>1154</v>
      </c>
      <c r="H284">
        <v>47.538659600000003</v>
      </c>
      <c r="I284">
        <v>-67.306460400000006</v>
      </c>
      <c r="J284" s="1" t="str">
        <f t="shared" si="18"/>
        <v>Basal till</v>
      </c>
      <c r="K284" s="1" t="str">
        <f t="shared" si="19"/>
        <v>&lt;63 micron</v>
      </c>
      <c r="L284">
        <v>26</v>
      </c>
      <c r="M284">
        <v>2.5499999999999998</v>
      </c>
      <c r="N284">
        <v>4.5</v>
      </c>
      <c r="O284">
        <v>0.4</v>
      </c>
      <c r="P284">
        <v>1</v>
      </c>
      <c r="Q284">
        <v>52.9</v>
      </c>
      <c r="R284">
        <v>0.15</v>
      </c>
      <c r="S284">
        <v>0.03</v>
      </c>
      <c r="T284">
        <v>7.0000000000000007E-2</v>
      </c>
      <c r="U284">
        <v>12.8</v>
      </c>
      <c r="V284">
        <v>83.1</v>
      </c>
      <c r="W284">
        <v>20.13</v>
      </c>
      <c r="X284">
        <v>3.07</v>
      </c>
      <c r="Y284">
        <v>6.1</v>
      </c>
      <c r="Z284">
        <v>51</v>
      </c>
      <c r="AA284">
        <v>7.0000000000000007E-2</v>
      </c>
      <c r="AB284">
        <v>28.2</v>
      </c>
      <c r="AC284">
        <v>1.68</v>
      </c>
      <c r="AD284">
        <v>225</v>
      </c>
      <c r="AE284">
        <v>0.27</v>
      </c>
      <c r="AF284">
        <v>3.0000000000000001E-3</v>
      </c>
      <c r="AG284">
        <v>86.6</v>
      </c>
      <c r="AH284">
        <v>6.5000000000000002E-2</v>
      </c>
      <c r="AI284">
        <v>11.67</v>
      </c>
      <c r="AJ284">
        <v>5.0000000000000001E-3</v>
      </c>
      <c r="AK284">
        <v>0.18</v>
      </c>
      <c r="AL284">
        <v>2</v>
      </c>
      <c r="AM284">
        <v>0.4</v>
      </c>
      <c r="AN284">
        <v>4.5</v>
      </c>
      <c r="AO284">
        <v>0.02</v>
      </c>
      <c r="AP284">
        <v>5.3</v>
      </c>
      <c r="AQ284">
        <v>60</v>
      </c>
      <c r="AR284">
        <v>0.06</v>
      </c>
      <c r="AS284">
        <v>0.3</v>
      </c>
      <c r="AT284">
        <v>29</v>
      </c>
      <c r="AU284">
        <v>0.1</v>
      </c>
      <c r="AV284">
        <v>60.6</v>
      </c>
      <c r="AW284">
        <v>15</v>
      </c>
    </row>
    <row r="285" spans="1:49" hidden="1" x14ac:dyDescent="0.3">
      <c r="A285" t="s">
        <v>1155</v>
      </c>
      <c r="B285" t="s">
        <v>1156</v>
      </c>
      <c r="C285" s="1" t="str">
        <f t="shared" si="16"/>
        <v>13:0041</v>
      </c>
      <c r="D285" s="1" t="str">
        <f t="shared" si="17"/>
        <v>13:0013</v>
      </c>
      <c r="E285" t="s">
        <v>1157</v>
      </c>
      <c r="F285" t="s">
        <v>1158</v>
      </c>
      <c r="H285">
        <v>47.522143300000003</v>
      </c>
      <c r="I285">
        <v>-67.304335300000005</v>
      </c>
      <c r="J285" s="1" t="str">
        <f t="shared" si="18"/>
        <v>Basal till</v>
      </c>
      <c r="K285" s="1" t="str">
        <f t="shared" si="19"/>
        <v>&lt;63 micron</v>
      </c>
      <c r="L285">
        <v>29</v>
      </c>
      <c r="M285">
        <v>1.82</v>
      </c>
      <c r="N285">
        <v>1</v>
      </c>
      <c r="O285">
        <v>0.4</v>
      </c>
      <c r="P285">
        <v>0.5</v>
      </c>
      <c r="Q285">
        <v>48</v>
      </c>
      <c r="R285">
        <v>7.0000000000000007E-2</v>
      </c>
      <c r="S285">
        <v>0.01</v>
      </c>
      <c r="T285">
        <v>0.05</v>
      </c>
      <c r="U285">
        <v>5.5</v>
      </c>
      <c r="V285">
        <v>55.2</v>
      </c>
      <c r="W285">
        <v>6.85</v>
      </c>
      <c r="X285">
        <v>1.5</v>
      </c>
      <c r="Y285">
        <v>6.5</v>
      </c>
      <c r="Z285">
        <v>43</v>
      </c>
      <c r="AA285">
        <v>0.05</v>
      </c>
      <c r="AB285">
        <v>27.4</v>
      </c>
      <c r="AC285">
        <v>0.42</v>
      </c>
      <c r="AD285">
        <v>91</v>
      </c>
      <c r="AE285">
        <v>0.33</v>
      </c>
      <c r="AF285">
        <v>1E-3</v>
      </c>
      <c r="AG285">
        <v>32</v>
      </c>
      <c r="AH285">
        <v>4.2999999999999997E-2</v>
      </c>
      <c r="AI285">
        <v>4.76</v>
      </c>
      <c r="AJ285">
        <v>0.01</v>
      </c>
      <c r="AK285">
        <v>7.0000000000000007E-2</v>
      </c>
      <c r="AL285">
        <v>1.6</v>
      </c>
      <c r="AM285">
        <v>0.2</v>
      </c>
      <c r="AN285">
        <v>2.6</v>
      </c>
      <c r="AO285">
        <v>0.01</v>
      </c>
      <c r="AP285">
        <v>3.4</v>
      </c>
      <c r="AQ285">
        <v>50</v>
      </c>
      <c r="AR285">
        <v>0.11</v>
      </c>
      <c r="AS285">
        <v>0.3</v>
      </c>
      <c r="AT285">
        <v>26</v>
      </c>
      <c r="AU285">
        <v>0.1</v>
      </c>
      <c r="AV285">
        <v>28.3</v>
      </c>
      <c r="AW285">
        <v>15</v>
      </c>
    </row>
    <row r="286" spans="1:49" hidden="1" x14ac:dyDescent="0.3">
      <c r="A286" t="s">
        <v>1159</v>
      </c>
      <c r="B286" t="s">
        <v>1160</v>
      </c>
      <c r="C286" s="1" t="str">
        <f t="shared" si="16"/>
        <v>13:0041</v>
      </c>
      <c r="D286" s="1" t="str">
        <f t="shared" si="17"/>
        <v>13:0013</v>
      </c>
      <c r="E286" t="s">
        <v>1161</v>
      </c>
      <c r="F286" t="s">
        <v>1162</v>
      </c>
      <c r="H286">
        <v>47.517554799999999</v>
      </c>
      <c r="I286">
        <v>-67.343773600000006</v>
      </c>
      <c r="J286" s="1" t="str">
        <f t="shared" si="18"/>
        <v>Basal till</v>
      </c>
      <c r="K286" s="1" t="str">
        <f t="shared" si="19"/>
        <v>&lt;63 micron</v>
      </c>
      <c r="L286">
        <v>28</v>
      </c>
      <c r="M286">
        <v>3.03</v>
      </c>
      <c r="N286">
        <v>4.5</v>
      </c>
      <c r="O286">
        <v>0.9</v>
      </c>
      <c r="P286">
        <v>1</v>
      </c>
      <c r="Q286">
        <v>58.6</v>
      </c>
      <c r="R286">
        <v>0.16</v>
      </c>
      <c r="S286">
        <v>0.03</v>
      </c>
      <c r="T286">
        <v>7.0000000000000007E-2</v>
      </c>
      <c r="U286">
        <v>15</v>
      </c>
      <c r="V286">
        <v>84.9</v>
      </c>
      <c r="W286">
        <v>26.92</v>
      </c>
      <c r="X286">
        <v>3.72</v>
      </c>
      <c r="Y286">
        <v>6.9</v>
      </c>
      <c r="Z286">
        <v>58</v>
      </c>
      <c r="AA286">
        <v>0.09</v>
      </c>
      <c r="AB286">
        <v>26.7</v>
      </c>
      <c r="AC286">
        <v>2.02</v>
      </c>
      <c r="AD286">
        <v>386</v>
      </c>
      <c r="AE286">
        <v>0.18</v>
      </c>
      <c r="AF286">
        <v>4.0000000000000001E-3</v>
      </c>
      <c r="AG286">
        <v>109.1</v>
      </c>
      <c r="AH286">
        <v>4.5999999999999999E-2</v>
      </c>
      <c r="AI286">
        <v>13.75</v>
      </c>
      <c r="AJ286">
        <v>5.0000000000000001E-3</v>
      </c>
      <c r="AK286">
        <v>0.18</v>
      </c>
      <c r="AL286">
        <v>2.4</v>
      </c>
      <c r="AM286">
        <v>0.3</v>
      </c>
      <c r="AN286">
        <v>4.8</v>
      </c>
      <c r="AO286">
        <v>0.01</v>
      </c>
      <c r="AP286">
        <v>6</v>
      </c>
      <c r="AQ286">
        <v>60</v>
      </c>
      <c r="AR286">
        <v>7.0000000000000007E-2</v>
      </c>
      <c r="AS286">
        <v>0.3</v>
      </c>
      <c r="AT286">
        <v>30</v>
      </c>
      <c r="AU286">
        <v>0.1</v>
      </c>
      <c r="AV286">
        <v>73.599999999999994</v>
      </c>
      <c r="AW286">
        <v>15</v>
      </c>
    </row>
    <row r="287" spans="1:49" hidden="1" x14ac:dyDescent="0.3">
      <c r="A287" t="s">
        <v>1163</v>
      </c>
      <c r="B287" t="s">
        <v>1164</v>
      </c>
      <c r="C287" s="1" t="str">
        <f t="shared" si="16"/>
        <v>13:0041</v>
      </c>
      <c r="D287" s="1" t="str">
        <f t="shared" si="17"/>
        <v>13:0013</v>
      </c>
      <c r="E287" t="s">
        <v>1165</v>
      </c>
      <c r="F287" t="s">
        <v>1166</v>
      </c>
      <c r="H287">
        <v>47.503577700000001</v>
      </c>
      <c r="I287">
        <v>-67.332408200000003</v>
      </c>
      <c r="J287" s="1" t="str">
        <f t="shared" si="18"/>
        <v>Basal till</v>
      </c>
      <c r="K287" s="1" t="str">
        <f t="shared" si="19"/>
        <v>&lt;63 micron</v>
      </c>
      <c r="L287">
        <v>19</v>
      </c>
      <c r="M287">
        <v>2.48</v>
      </c>
      <c r="N287">
        <v>4.5</v>
      </c>
      <c r="O287">
        <v>0.7</v>
      </c>
      <c r="P287">
        <v>0.5</v>
      </c>
      <c r="Q287">
        <v>58</v>
      </c>
      <c r="R287">
        <v>0.14000000000000001</v>
      </c>
      <c r="S287">
        <v>0.02</v>
      </c>
      <c r="T287">
        <v>0.06</v>
      </c>
      <c r="U287">
        <v>14.5</v>
      </c>
      <c r="V287">
        <v>92.3</v>
      </c>
      <c r="W287">
        <v>22.48</v>
      </c>
      <c r="X287">
        <v>3.22</v>
      </c>
      <c r="Y287">
        <v>6.1</v>
      </c>
      <c r="Z287">
        <v>42</v>
      </c>
      <c r="AA287">
        <v>7.0000000000000007E-2</v>
      </c>
      <c r="AB287">
        <v>27.4</v>
      </c>
      <c r="AC287">
        <v>1.59</v>
      </c>
      <c r="AD287">
        <v>309</v>
      </c>
      <c r="AE287">
        <v>0.32</v>
      </c>
      <c r="AF287">
        <v>3.0000000000000001E-3</v>
      </c>
      <c r="AG287">
        <v>94</v>
      </c>
      <c r="AH287">
        <v>4.9000000000000002E-2</v>
      </c>
      <c r="AI287">
        <v>12.76</v>
      </c>
      <c r="AJ287">
        <v>5.0000000000000001E-3</v>
      </c>
      <c r="AK287">
        <v>0.24</v>
      </c>
      <c r="AL287">
        <v>2.4</v>
      </c>
      <c r="AM287">
        <v>0.2</v>
      </c>
      <c r="AN287">
        <v>3.6</v>
      </c>
      <c r="AO287">
        <v>0.02</v>
      </c>
      <c r="AP287">
        <v>5.3</v>
      </c>
      <c r="AQ287">
        <v>50</v>
      </c>
      <c r="AR287">
        <v>0.05</v>
      </c>
      <c r="AS287">
        <v>0.3</v>
      </c>
      <c r="AT287">
        <v>31</v>
      </c>
      <c r="AU287">
        <v>0.1</v>
      </c>
      <c r="AV287">
        <v>61</v>
      </c>
      <c r="AW287">
        <v>15</v>
      </c>
    </row>
    <row r="288" spans="1:49" hidden="1" x14ac:dyDescent="0.3">
      <c r="A288" t="s">
        <v>1167</v>
      </c>
      <c r="B288" t="s">
        <v>1168</v>
      </c>
      <c r="C288" s="1" t="str">
        <f t="shared" si="16"/>
        <v>13:0041</v>
      </c>
      <c r="D288" s="1" t="str">
        <f t="shared" si="17"/>
        <v>13:0013</v>
      </c>
      <c r="E288" t="s">
        <v>1169</v>
      </c>
      <c r="F288" t="s">
        <v>1170</v>
      </c>
      <c r="H288">
        <v>47.5052606</v>
      </c>
      <c r="I288">
        <v>-67.306034600000004</v>
      </c>
      <c r="J288" s="1" t="str">
        <f t="shared" si="18"/>
        <v>Basal till</v>
      </c>
      <c r="K288" s="1" t="str">
        <f t="shared" si="19"/>
        <v>&lt;63 micron</v>
      </c>
      <c r="L288">
        <v>16</v>
      </c>
      <c r="M288">
        <v>2.12</v>
      </c>
      <c r="N288">
        <v>3</v>
      </c>
      <c r="O288">
        <v>0.7</v>
      </c>
      <c r="P288">
        <v>1</v>
      </c>
      <c r="Q288">
        <v>40.4</v>
      </c>
      <c r="R288">
        <v>0.12</v>
      </c>
      <c r="S288">
        <v>0.09</v>
      </c>
      <c r="T288">
        <v>0.05</v>
      </c>
      <c r="U288">
        <v>11.7</v>
      </c>
      <c r="V288">
        <v>74</v>
      </c>
      <c r="W288">
        <v>17.04</v>
      </c>
      <c r="X288">
        <v>2.77</v>
      </c>
      <c r="Y288">
        <v>5.4</v>
      </c>
      <c r="Z288">
        <v>31</v>
      </c>
      <c r="AA288">
        <v>7.0000000000000007E-2</v>
      </c>
      <c r="AB288">
        <v>27.5</v>
      </c>
      <c r="AC288">
        <v>1.44</v>
      </c>
      <c r="AD288">
        <v>293</v>
      </c>
      <c r="AE288">
        <v>0.16</v>
      </c>
      <c r="AF288">
        <v>2E-3</v>
      </c>
      <c r="AG288">
        <v>72.900000000000006</v>
      </c>
      <c r="AH288">
        <v>4.3999999999999997E-2</v>
      </c>
      <c r="AI288">
        <v>8.7899999999999991</v>
      </c>
      <c r="AJ288">
        <v>0.01</v>
      </c>
      <c r="AK288">
        <v>0.14000000000000001</v>
      </c>
      <c r="AL288">
        <v>2</v>
      </c>
      <c r="AM288">
        <v>0.3</v>
      </c>
      <c r="AN288">
        <v>12.7</v>
      </c>
      <c r="AO288">
        <v>0.02</v>
      </c>
      <c r="AP288">
        <v>4.2</v>
      </c>
      <c r="AQ288">
        <v>80</v>
      </c>
      <c r="AR288">
        <v>0.04</v>
      </c>
      <c r="AS288">
        <v>0.4</v>
      </c>
      <c r="AT288">
        <v>27</v>
      </c>
      <c r="AU288">
        <v>0.1</v>
      </c>
      <c r="AV288">
        <v>52.7</v>
      </c>
      <c r="AW288">
        <v>15</v>
      </c>
    </row>
    <row r="289" spans="1:49" hidden="1" x14ac:dyDescent="0.3">
      <c r="A289" t="s">
        <v>1171</v>
      </c>
      <c r="B289" t="s">
        <v>1172</v>
      </c>
      <c r="C289" s="1" t="str">
        <f t="shared" si="16"/>
        <v>13:0041</v>
      </c>
      <c r="D289" s="1" t="str">
        <f t="shared" si="17"/>
        <v>13:0013</v>
      </c>
      <c r="E289" t="s">
        <v>1173</v>
      </c>
      <c r="F289" t="s">
        <v>1174</v>
      </c>
      <c r="H289">
        <v>47.537257599999997</v>
      </c>
      <c r="I289">
        <v>-67.366114300000007</v>
      </c>
      <c r="J289" s="1" t="str">
        <f t="shared" si="18"/>
        <v>Basal till</v>
      </c>
      <c r="K289" s="1" t="str">
        <f t="shared" si="19"/>
        <v>&lt;63 micron</v>
      </c>
      <c r="L289">
        <v>21</v>
      </c>
      <c r="M289">
        <v>2.52</v>
      </c>
      <c r="N289">
        <v>4.5</v>
      </c>
      <c r="O289">
        <v>1.4</v>
      </c>
      <c r="P289">
        <v>1</v>
      </c>
      <c r="Q289">
        <v>54.5</v>
      </c>
      <c r="R289">
        <v>0.18</v>
      </c>
      <c r="S289">
        <v>0.05</v>
      </c>
      <c r="T289">
        <v>0.13</v>
      </c>
      <c r="U289">
        <v>16.100000000000001</v>
      </c>
      <c r="V289">
        <v>67.900000000000006</v>
      </c>
      <c r="W289">
        <v>28.69</v>
      </c>
      <c r="X289">
        <v>3.64</v>
      </c>
      <c r="Y289">
        <v>6.3</v>
      </c>
      <c r="Z289">
        <v>79</v>
      </c>
      <c r="AA289">
        <v>0.08</v>
      </c>
      <c r="AB289">
        <v>32.1</v>
      </c>
      <c r="AC289">
        <v>1.79</v>
      </c>
      <c r="AD289">
        <v>634</v>
      </c>
      <c r="AE289">
        <v>0.23</v>
      </c>
      <c r="AF289">
        <v>2E-3</v>
      </c>
      <c r="AG289">
        <v>82.3</v>
      </c>
      <c r="AH289">
        <v>5.0999999999999997E-2</v>
      </c>
      <c r="AI289">
        <v>16.829999999999998</v>
      </c>
      <c r="AJ289">
        <v>0.01</v>
      </c>
      <c r="AK289">
        <v>0.21</v>
      </c>
      <c r="AL289">
        <v>4.8</v>
      </c>
      <c r="AM289">
        <v>0.3</v>
      </c>
      <c r="AN289">
        <v>8.1999999999999993</v>
      </c>
      <c r="AO289">
        <v>0.03</v>
      </c>
      <c r="AP289">
        <v>7.4</v>
      </c>
      <c r="AQ289">
        <v>60</v>
      </c>
      <c r="AR289">
        <v>0.05</v>
      </c>
      <c r="AS289">
        <v>0.4</v>
      </c>
      <c r="AT289">
        <v>25</v>
      </c>
      <c r="AU289">
        <v>0.1</v>
      </c>
      <c r="AV289">
        <v>73.2</v>
      </c>
      <c r="AW289">
        <v>15</v>
      </c>
    </row>
    <row r="290" spans="1:49" hidden="1" x14ac:dyDescent="0.3">
      <c r="A290" t="s">
        <v>1175</v>
      </c>
      <c r="B290" t="s">
        <v>1176</v>
      </c>
      <c r="C290" s="1" t="str">
        <f t="shared" si="16"/>
        <v>13:0041</v>
      </c>
      <c r="D290" s="1" t="str">
        <f t="shared" si="17"/>
        <v>13:0013</v>
      </c>
      <c r="E290" t="s">
        <v>1177</v>
      </c>
      <c r="F290" t="s">
        <v>1178</v>
      </c>
      <c r="H290">
        <v>47.522087200000001</v>
      </c>
      <c r="I290">
        <v>-67.373758800000004</v>
      </c>
      <c r="J290" s="1" t="str">
        <f t="shared" si="18"/>
        <v>Basal till</v>
      </c>
      <c r="K290" s="1" t="str">
        <f t="shared" si="19"/>
        <v>&lt;63 micron</v>
      </c>
      <c r="L290">
        <v>46</v>
      </c>
      <c r="M290">
        <v>2.23</v>
      </c>
      <c r="N290">
        <v>5.7</v>
      </c>
      <c r="O290">
        <v>0.5</v>
      </c>
      <c r="P290">
        <v>1</v>
      </c>
      <c r="Q290">
        <v>44.8</v>
      </c>
      <c r="R290">
        <v>0.12</v>
      </c>
      <c r="S290">
        <v>0.02</v>
      </c>
      <c r="T290">
        <v>0.03</v>
      </c>
      <c r="U290">
        <v>11.4</v>
      </c>
      <c r="V290">
        <v>60.1</v>
      </c>
      <c r="W290">
        <v>16.95</v>
      </c>
      <c r="X290">
        <v>2.77</v>
      </c>
      <c r="Y290">
        <v>4.8</v>
      </c>
      <c r="Z290">
        <v>51</v>
      </c>
      <c r="AA290">
        <v>0.06</v>
      </c>
      <c r="AB290">
        <v>20</v>
      </c>
      <c r="AC290">
        <v>0.93</v>
      </c>
      <c r="AD290">
        <v>207</v>
      </c>
      <c r="AE290">
        <v>0.28999999999999998</v>
      </c>
      <c r="AF290">
        <v>4.0000000000000001E-3</v>
      </c>
      <c r="AG290">
        <v>65.2</v>
      </c>
      <c r="AH290">
        <v>4.1000000000000002E-2</v>
      </c>
      <c r="AI290">
        <v>8.7899999999999991</v>
      </c>
      <c r="AJ290">
        <v>0.01</v>
      </c>
      <c r="AK290">
        <v>0.28999999999999998</v>
      </c>
      <c r="AL290">
        <v>2</v>
      </c>
      <c r="AM290">
        <v>0.3</v>
      </c>
      <c r="AN290">
        <v>4.4000000000000004</v>
      </c>
      <c r="AO290">
        <v>0.03</v>
      </c>
      <c r="AP290">
        <v>4.0999999999999996</v>
      </c>
      <c r="AQ290">
        <v>30</v>
      </c>
      <c r="AR290">
        <v>0.05</v>
      </c>
      <c r="AS290">
        <v>0.3</v>
      </c>
      <c r="AT290">
        <v>25</v>
      </c>
      <c r="AU290">
        <v>0.1</v>
      </c>
      <c r="AV290">
        <v>56.5</v>
      </c>
      <c r="AW290">
        <v>15</v>
      </c>
    </row>
    <row r="291" spans="1:49" hidden="1" x14ac:dyDescent="0.3">
      <c r="A291" t="s">
        <v>1179</v>
      </c>
      <c r="B291" t="s">
        <v>1180</v>
      </c>
      <c r="C291" s="1" t="str">
        <f t="shared" si="16"/>
        <v>13:0041</v>
      </c>
      <c r="D291" s="1" t="str">
        <f t="shared" si="17"/>
        <v>13:0013</v>
      </c>
      <c r="E291" t="s">
        <v>1181</v>
      </c>
      <c r="F291" t="s">
        <v>1182</v>
      </c>
      <c r="H291">
        <v>47.5020168</v>
      </c>
      <c r="I291">
        <v>-67.381722100000005</v>
      </c>
      <c r="J291" s="1" t="str">
        <f t="shared" si="18"/>
        <v>Basal till</v>
      </c>
      <c r="K291" s="1" t="str">
        <f t="shared" si="19"/>
        <v>&lt;63 micron</v>
      </c>
      <c r="L291">
        <v>13</v>
      </c>
      <c r="M291">
        <v>1.89</v>
      </c>
      <c r="N291">
        <v>4.5999999999999996</v>
      </c>
      <c r="O291">
        <v>1</v>
      </c>
      <c r="P291">
        <v>2</v>
      </c>
      <c r="Q291">
        <v>48.2</v>
      </c>
      <c r="R291">
        <v>0.15</v>
      </c>
      <c r="S291">
        <v>0.28000000000000003</v>
      </c>
      <c r="T291">
        <v>0.05</v>
      </c>
      <c r="U291">
        <v>14.2</v>
      </c>
      <c r="V291">
        <v>71</v>
      </c>
      <c r="W291">
        <v>21.5</v>
      </c>
      <c r="X291">
        <v>3.11</v>
      </c>
      <c r="Y291">
        <v>5.4</v>
      </c>
      <c r="Z291">
        <v>32</v>
      </c>
      <c r="AA291">
        <v>0.08</v>
      </c>
      <c r="AB291">
        <v>32.799999999999997</v>
      </c>
      <c r="AC291">
        <v>1.51</v>
      </c>
      <c r="AD291">
        <v>560</v>
      </c>
      <c r="AE291">
        <v>0.22</v>
      </c>
      <c r="AF291">
        <v>1E-3</v>
      </c>
      <c r="AG291">
        <v>72.2</v>
      </c>
      <c r="AH291">
        <v>6.7000000000000004E-2</v>
      </c>
      <c r="AI291">
        <v>12.59</v>
      </c>
      <c r="AJ291">
        <v>0.01</v>
      </c>
      <c r="AK291">
        <v>0.42</v>
      </c>
      <c r="AL291">
        <v>4.9000000000000004</v>
      </c>
      <c r="AM291">
        <v>0.2</v>
      </c>
      <c r="AN291">
        <v>38.200000000000003</v>
      </c>
      <c r="AO291">
        <v>0.03</v>
      </c>
      <c r="AP291">
        <v>5.7</v>
      </c>
      <c r="AQ291">
        <v>70</v>
      </c>
      <c r="AR291">
        <v>0.04</v>
      </c>
      <c r="AS291">
        <v>0.4</v>
      </c>
      <c r="AT291">
        <v>28</v>
      </c>
      <c r="AU291">
        <v>0.1</v>
      </c>
      <c r="AV291">
        <v>60.4</v>
      </c>
      <c r="AW291">
        <v>15</v>
      </c>
    </row>
    <row r="292" spans="1:49" hidden="1" x14ac:dyDescent="0.3">
      <c r="A292" t="s">
        <v>1183</v>
      </c>
      <c r="B292" t="s">
        <v>1184</v>
      </c>
      <c r="C292" s="1" t="str">
        <f t="shared" si="16"/>
        <v>13:0041</v>
      </c>
      <c r="D292" s="1" t="str">
        <f t="shared" si="17"/>
        <v>13:0013</v>
      </c>
      <c r="E292" t="s">
        <v>1185</v>
      </c>
      <c r="F292" t="s">
        <v>1186</v>
      </c>
      <c r="H292">
        <v>47.572724899999997</v>
      </c>
      <c r="I292">
        <v>-67.3284053</v>
      </c>
      <c r="J292" s="1" t="str">
        <f t="shared" si="18"/>
        <v>Basal till</v>
      </c>
      <c r="K292" s="1" t="str">
        <f t="shared" si="19"/>
        <v>&lt;63 micron</v>
      </c>
      <c r="L292">
        <v>21</v>
      </c>
      <c r="M292">
        <v>3.24</v>
      </c>
      <c r="N292">
        <v>4.9000000000000004</v>
      </c>
      <c r="O292">
        <v>1</v>
      </c>
      <c r="P292">
        <v>1</v>
      </c>
      <c r="Q292">
        <v>61.6</v>
      </c>
      <c r="R292">
        <v>0.16</v>
      </c>
      <c r="S292">
        <v>0.02</v>
      </c>
      <c r="T292">
        <v>0.09</v>
      </c>
      <c r="U292">
        <v>15.4</v>
      </c>
      <c r="V292">
        <v>100.1</v>
      </c>
      <c r="W292">
        <v>22.24</v>
      </c>
      <c r="X292">
        <v>3.7</v>
      </c>
      <c r="Y292">
        <v>7.2</v>
      </c>
      <c r="Z292">
        <v>41</v>
      </c>
      <c r="AA292">
        <v>7.0000000000000007E-2</v>
      </c>
      <c r="AB292">
        <v>25.6</v>
      </c>
      <c r="AC292">
        <v>1.93</v>
      </c>
      <c r="AD292">
        <v>238</v>
      </c>
      <c r="AE292">
        <v>0.27</v>
      </c>
      <c r="AF292">
        <v>2E-3</v>
      </c>
      <c r="AG292">
        <v>111.3</v>
      </c>
      <c r="AH292">
        <v>4.9000000000000002E-2</v>
      </c>
      <c r="AI292">
        <v>11.84</v>
      </c>
      <c r="AJ292">
        <v>0.01</v>
      </c>
      <c r="AK292">
        <v>0.16</v>
      </c>
      <c r="AL292">
        <v>2.5</v>
      </c>
      <c r="AM292">
        <v>0.3</v>
      </c>
      <c r="AN292">
        <v>4.0999999999999996</v>
      </c>
      <c r="AO292">
        <v>0.03</v>
      </c>
      <c r="AP292">
        <v>6</v>
      </c>
      <c r="AQ292">
        <v>140</v>
      </c>
      <c r="AR292">
        <v>0.06</v>
      </c>
      <c r="AS292">
        <v>0.4</v>
      </c>
      <c r="AT292">
        <v>33</v>
      </c>
      <c r="AU292">
        <v>0.1</v>
      </c>
      <c r="AV292">
        <v>90.3</v>
      </c>
      <c r="AW292">
        <v>15</v>
      </c>
    </row>
    <row r="293" spans="1:49" hidden="1" x14ac:dyDescent="0.3">
      <c r="A293" t="s">
        <v>1187</v>
      </c>
      <c r="B293" t="s">
        <v>1188</v>
      </c>
      <c r="C293" s="1" t="str">
        <f t="shared" si="16"/>
        <v>13:0041</v>
      </c>
      <c r="D293" s="1" t="str">
        <f t="shared" si="17"/>
        <v>13:0013</v>
      </c>
      <c r="E293" t="s">
        <v>1189</v>
      </c>
      <c r="F293" t="s">
        <v>1190</v>
      </c>
      <c r="H293">
        <v>47.590276299999999</v>
      </c>
      <c r="I293">
        <v>-67.346747300000004</v>
      </c>
      <c r="J293" s="1" t="str">
        <f t="shared" si="18"/>
        <v>Basal till</v>
      </c>
      <c r="K293" s="1" t="str">
        <f t="shared" si="19"/>
        <v>&lt;63 micron</v>
      </c>
      <c r="L293">
        <v>25</v>
      </c>
      <c r="M293">
        <v>2.4500000000000002</v>
      </c>
      <c r="N293">
        <v>2.1</v>
      </c>
      <c r="O293">
        <v>0.4</v>
      </c>
      <c r="P293">
        <v>0.5</v>
      </c>
      <c r="Q293">
        <v>42.3</v>
      </c>
      <c r="R293">
        <v>0.08</v>
      </c>
      <c r="S293">
        <v>0.04</v>
      </c>
      <c r="T293">
        <v>0.06</v>
      </c>
      <c r="U293">
        <v>9.6999999999999993</v>
      </c>
      <c r="V293">
        <v>87.9</v>
      </c>
      <c r="W293">
        <v>12.38</v>
      </c>
      <c r="X293">
        <v>2.2999999999999998</v>
      </c>
      <c r="Y293">
        <v>6.4</v>
      </c>
      <c r="Z293">
        <v>61</v>
      </c>
      <c r="AA293">
        <v>0.06</v>
      </c>
      <c r="AB293">
        <v>25.1</v>
      </c>
      <c r="AC293">
        <v>1.17</v>
      </c>
      <c r="AD293">
        <v>161</v>
      </c>
      <c r="AE293">
        <v>0.19</v>
      </c>
      <c r="AF293">
        <v>4.0000000000000001E-3</v>
      </c>
      <c r="AG293">
        <v>66.5</v>
      </c>
      <c r="AH293">
        <v>5.0999999999999997E-2</v>
      </c>
      <c r="AI293">
        <v>6.46</v>
      </c>
      <c r="AJ293">
        <v>0.01</v>
      </c>
      <c r="AK293">
        <v>0.1</v>
      </c>
      <c r="AL293">
        <v>2.1</v>
      </c>
      <c r="AM293">
        <v>0.3</v>
      </c>
      <c r="AN293">
        <v>5.0999999999999996</v>
      </c>
      <c r="AO293">
        <v>0.03</v>
      </c>
      <c r="AP293">
        <v>4.2</v>
      </c>
      <c r="AQ293">
        <v>70</v>
      </c>
      <c r="AR293">
        <v>7.0000000000000007E-2</v>
      </c>
      <c r="AS293">
        <v>0.3</v>
      </c>
      <c r="AT293">
        <v>28</v>
      </c>
      <c r="AU293">
        <v>0.1</v>
      </c>
      <c r="AV293">
        <v>45.2</v>
      </c>
      <c r="AW293">
        <v>15</v>
      </c>
    </row>
    <row r="294" spans="1:49" hidden="1" x14ac:dyDescent="0.3">
      <c r="A294" t="s">
        <v>1191</v>
      </c>
      <c r="B294" t="s">
        <v>1192</v>
      </c>
      <c r="C294" s="1" t="str">
        <f t="shared" si="16"/>
        <v>13:0041</v>
      </c>
      <c r="D294" s="1" t="str">
        <f t="shared" si="17"/>
        <v>13:0013</v>
      </c>
      <c r="E294" t="s">
        <v>1189</v>
      </c>
      <c r="F294" t="s">
        <v>1193</v>
      </c>
      <c r="H294">
        <v>47.590276299999999</v>
      </c>
      <c r="I294">
        <v>-67.346747300000004</v>
      </c>
      <c r="J294" s="1" t="str">
        <f t="shared" si="18"/>
        <v>Basal till</v>
      </c>
      <c r="K294" s="1" t="str">
        <f t="shared" si="19"/>
        <v>&lt;63 micron</v>
      </c>
      <c r="L294">
        <v>26</v>
      </c>
      <c r="M294">
        <v>2.4700000000000002</v>
      </c>
      <c r="N294">
        <v>2.2999999999999998</v>
      </c>
      <c r="O294">
        <v>0.5</v>
      </c>
      <c r="P294">
        <v>1</v>
      </c>
      <c r="Q294">
        <v>43</v>
      </c>
      <c r="R294">
        <v>0.09</v>
      </c>
      <c r="S294">
        <v>0.04</v>
      </c>
      <c r="T294">
        <v>0.06</v>
      </c>
      <c r="U294">
        <v>9.6999999999999993</v>
      </c>
      <c r="V294">
        <v>86.4</v>
      </c>
      <c r="W294">
        <v>12.47</v>
      </c>
      <c r="X294">
        <v>2.33</v>
      </c>
      <c r="Y294">
        <v>6.5</v>
      </c>
      <c r="Z294">
        <v>65</v>
      </c>
      <c r="AA294">
        <v>0.06</v>
      </c>
      <c r="AB294">
        <v>25.1</v>
      </c>
      <c r="AC294">
        <v>1.19</v>
      </c>
      <c r="AD294">
        <v>160</v>
      </c>
      <c r="AE294">
        <v>0.19</v>
      </c>
      <c r="AF294">
        <v>2E-3</v>
      </c>
      <c r="AG294">
        <v>64</v>
      </c>
      <c r="AH294">
        <v>5.2999999999999999E-2</v>
      </c>
      <c r="AI294">
        <v>6.64</v>
      </c>
      <c r="AJ294">
        <v>0.02</v>
      </c>
      <c r="AK294">
        <v>0.09</v>
      </c>
      <c r="AL294">
        <v>2.1</v>
      </c>
      <c r="AM294">
        <v>0.4</v>
      </c>
      <c r="AN294">
        <v>5.6</v>
      </c>
      <c r="AO294">
        <v>0.01</v>
      </c>
      <c r="AP294">
        <v>4.3</v>
      </c>
      <c r="AQ294">
        <v>60</v>
      </c>
      <c r="AR294">
        <v>7.0000000000000007E-2</v>
      </c>
      <c r="AS294">
        <v>0.4</v>
      </c>
      <c r="AT294">
        <v>28</v>
      </c>
      <c r="AU294">
        <v>0.1</v>
      </c>
      <c r="AV294">
        <v>43.3</v>
      </c>
      <c r="AW294">
        <v>15</v>
      </c>
    </row>
    <row r="295" spans="1:49" hidden="1" x14ac:dyDescent="0.3">
      <c r="A295" t="s">
        <v>1194</v>
      </c>
      <c r="B295" t="s">
        <v>1195</v>
      </c>
      <c r="C295" s="1" t="str">
        <f t="shared" si="16"/>
        <v>13:0041</v>
      </c>
      <c r="D295" s="1" t="str">
        <f t="shared" si="17"/>
        <v>13:0013</v>
      </c>
      <c r="E295" t="s">
        <v>1196</v>
      </c>
      <c r="F295" t="s">
        <v>1197</v>
      </c>
      <c r="H295">
        <v>47.606178499999999</v>
      </c>
      <c r="I295">
        <v>-67.356930199999994</v>
      </c>
      <c r="J295" s="1" t="str">
        <f t="shared" si="18"/>
        <v>Basal till</v>
      </c>
      <c r="K295" s="1" t="str">
        <f t="shared" si="19"/>
        <v>&lt;63 micron</v>
      </c>
      <c r="L295">
        <v>52</v>
      </c>
      <c r="M295">
        <v>3.53</v>
      </c>
      <c r="N295">
        <v>5</v>
      </c>
      <c r="O295">
        <v>0.8</v>
      </c>
      <c r="P295">
        <v>0.5</v>
      </c>
      <c r="Q295">
        <v>71.2</v>
      </c>
      <c r="R295">
        <v>0.16</v>
      </c>
      <c r="S295">
        <v>0.02</v>
      </c>
      <c r="T295">
        <v>0.05</v>
      </c>
      <c r="U295">
        <v>17.899999999999999</v>
      </c>
      <c r="V295">
        <v>101.4</v>
      </c>
      <c r="W295">
        <v>26.47</v>
      </c>
      <c r="X295">
        <v>3.87</v>
      </c>
      <c r="Y295">
        <v>7.1</v>
      </c>
      <c r="Z295">
        <v>52</v>
      </c>
      <c r="AA295">
        <v>7.0000000000000007E-2</v>
      </c>
      <c r="AB295">
        <v>26.8</v>
      </c>
      <c r="AC295">
        <v>1.99</v>
      </c>
      <c r="AD295">
        <v>207</v>
      </c>
      <c r="AE295">
        <v>0.25</v>
      </c>
      <c r="AF295">
        <v>4.0000000000000001E-3</v>
      </c>
      <c r="AG295">
        <v>134.1</v>
      </c>
      <c r="AH295">
        <v>0.05</v>
      </c>
      <c r="AI295">
        <v>11.94</v>
      </c>
      <c r="AJ295">
        <v>0.02</v>
      </c>
      <c r="AK295">
        <v>0.14000000000000001</v>
      </c>
      <c r="AL295">
        <v>2.4</v>
      </c>
      <c r="AM295">
        <v>0.4</v>
      </c>
      <c r="AN295">
        <v>4.5999999999999996</v>
      </c>
      <c r="AO295">
        <v>0.03</v>
      </c>
      <c r="AP295">
        <v>5.6</v>
      </c>
      <c r="AQ295">
        <v>40</v>
      </c>
      <c r="AR295">
        <v>0.06</v>
      </c>
      <c r="AS295">
        <v>0.3</v>
      </c>
      <c r="AT295">
        <v>33</v>
      </c>
      <c r="AU295">
        <v>0.1</v>
      </c>
      <c r="AV295">
        <v>77</v>
      </c>
      <c r="AW295">
        <v>15</v>
      </c>
    </row>
    <row r="296" spans="1:49" hidden="1" x14ac:dyDescent="0.3">
      <c r="A296" t="s">
        <v>1198</v>
      </c>
      <c r="B296" t="s">
        <v>1199</v>
      </c>
      <c r="C296" s="1" t="str">
        <f t="shared" si="16"/>
        <v>13:0041</v>
      </c>
      <c r="D296" s="1" t="str">
        <f t="shared" si="17"/>
        <v>13:0013</v>
      </c>
      <c r="E296" t="s">
        <v>1200</v>
      </c>
      <c r="F296" t="s">
        <v>1201</v>
      </c>
      <c r="H296">
        <v>47.609643300000002</v>
      </c>
      <c r="I296">
        <v>-67.330182899999997</v>
      </c>
      <c r="J296" s="1" t="str">
        <f t="shared" si="18"/>
        <v>Basal till</v>
      </c>
      <c r="K296" s="1" t="str">
        <f t="shared" si="19"/>
        <v>&lt;63 micron</v>
      </c>
      <c r="L296">
        <v>68</v>
      </c>
      <c r="M296">
        <v>2.8</v>
      </c>
      <c r="N296">
        <v>5.0999999999999996</v>
      </c>
      <c r="O296">
        <v>0.8</v>
      </c>
      <c r="P296">
        <v>0.5</v>
      </c>
      <c r="Q296">
        <v>42.9</v>
      </c>
      <c r="R296">
        <v>0.14000000000000001</v>
      </c>
      <c r="S296">
        <v>0.03</v>
      </c>
      <c r="T296">
        <v>0.05</v>
      </c>
      <c r="U296">
        <v>14.3</v>
      </c>
      <c r="V296">
        <v>87.9</v>
      </c>
      <c r="W296">
        <v>21.44</v>
      </c>
      <c r="X296">
        <v>2.96</v>
      </c>
      <c r="Y296">
        <v>5.8</v>
      </c>
      <c r="Z296">
        <v>48</v>
      </c>
      <c r="AA296">
        <v>0.06</v>
      </c>
      <c r="AB296">
        <v>22.8</v>
      </c>
      <c r="AC296">
        <v>1.46</v>
      </c>
      <c r="AD296">
        <v>202</v>
      </c>
      <c r="AE296">
        <v>0.22</v>
      </c>
      <c r="AF296">
        <v>5.0000000000000001E-3</v>
      </c>
      <c r="AG296">
        <v>88.6</v>
      </c>
      <c r="AH296">
        <v>0.06</v>
      </c>
      <c r="AI296">
        <v>11.23</v>
      </c>
      <c r="AJ296">
        <v>0.02</v>
      </c>
      <c r="AK296">
        <v>0.18</v>
      </c>
      <c r="AL296">
        <v>2.2000000000000002</v>
      </c>
      <c r="AM296">
        <v>0.3</v>
      </c>
      <c r="AN296">
        <v>4.2</v>
      </c>
      <c r="AO296">
        <v>0.03</v>
      </c>
      <c r="AP296">
        <v>4.4000000000000004</v>
      </c>
      <c r="AQ296">
        <v>110</v>
      </c>
      <c r="AR296">
        <v>0.06</v>
      </c>
      <c r="AS296">
        <v>0.4</v>
      </c>
      <c r="AT296">
        <v>30</v>
      </c>
      <c r="AU296">
        <v>0.1</v>
      </c>
      <c r="AV296">
        <v>52.5</v>
      </c>
      <c r="AW296">
        <v>15</v>
      </c>
    </row>
    <row r="297" spans="1:49" hidden="1" x14ac:dyDescent="0.3">
      <c r="A297" t="s">
        <v>1202</v>
      </c>
      <c r="B297" t="s">
        <v>1203</v>
      </c>
      <c r="C297" s="1" t="str">
        <f t="shared" si="16"/>
        <v>13:0041</v>
      </c>
      <c r="D297" s="1" t="str">
        <f t="shared" si="17"/>
        <v>13:0013</v>
      </c>
      <c r="E297" t="s">
        <v>1204</v>
      </c>
      <c r="F297" t="s">
        <v>1205</v>
      </c>
      <c r="H297">
        <v>47.6267049</v>
      </c>
      <c r="I297">
        <v>-67.335828800000002</v>
      </c>
      <c r="J297" s="1" t="str">
        <f t="shared" si="18"/>
        <v>Basal till</v>
      </c>
      <c r="K297" s="1" t="str">
        <f t="shared" si="19"/>
        <v>&lt;63 micron</v>
      </c>
      <c r="L297">
        <v>32</v>
      </c>
      <c r="M297">
        <v>2.1800000000000002</v>
      </c>
      <c r="N297">
        <v>3.4</v>
      </c>
      <c r="O297">
        <v>0.1</v>
      </c>
      <c r="P297">
        <v>0.5</v>
      </c>
      <c r="Q297">
        <v>35.9</v>
      </c>
      <c r="R297">
        <v>0.1</v>
      </c>
      <c r="S297">
        <v>0.09</v>
      </c>
      <c r="T297">
        <v>0.05</v>
      </c>
      <c r="U297">
        <v>15.1</v>
      </c>
      <c r="V297">
        <v>115.8</v>
      </c>
      <c r="W297">
        <v>16.96</v>
      </c>
      <c r="X297">
        <v>2.6</v>
      </c>
      <c r="Y297">
        <v>5.6</v>
      </c>
      <c r="Z297">
        <v>24</v>
      </c>
      <c r="AA297">
        <v>0.04</v>
      </c>
      <c r="AB297">
        <v>19.899999999999999</v>
      </c>
      <c r="AC297">
        <v>1.54</v>
      </c>
      <c r="AD297">
        <v>265</v>
      </c>
      <c r="AE297">
        <v>0.24</v>
      </c>
      <c r="AF297">
        <v>2E-3</v>
      </c>
      <c r="AG297">
        <v>84</v>
      </c>
      <c r="AH297">
        <v>4.4999999999999998E-2</v>
      </c>
      <c r="AI297">
        <v>12.26</v>
      </c>
      <c r="AJ297">
        <v>5.0000000000000001E-3</v>
      </c>
      <c r="AK297">
        <v>0.16</v>
      </c>
      <c r="AL297">
        <v>2.1</v>
      </c>
      <c r="AM297">
        <v>0.2</v>
      </c>
      <c r="AN297">
        <v>4.4000000000000004</v>
      </c>
      <c r="AO297">
        <v>0.01</v>
      </c>
      <c r="AP297">
        <v>3.7</v>
      </c>
      <c r="AQ297">
        <v>820</v>
      </c>
      <c r="AR297">
        <v>0.04</v>
      </c>
      <c r="AS297">
        <v>0.3</v>
      </c>
      <c r="AT297">
        <v>33</v>
      </c>
      <c r="AU297">
        <v>0.1</v>
      </c>
      <c r="AV297">
        <v>45.7</v>
      </c>
      <c r="AW297">
        <v>15</v>
      </c>
    </row>
    <row r="298" spans="1:49" hidden="1" x14ac:dyDescent="0.3">
      <c r="A298" t="s">
        <v>1206</v>
      </c>
      <c r="B298" t="s">
        <v>1207</v>
      </c>
      <c r="C298" s="1" t="str">
        <f t="shared" si="16"/>
        <v>13:0041</v>
      </c>
      <c r="D298" s="1" t="str">
        <f t="shared" si="17"/>
        <v>13:0013</v>
      </c>
      <c r="E298" t="s">
        <v>1208</v>
      </c>
      <c r="F298" t="s">
        <v>1209</v>
      </c>
      <c r="H298">
        <v>47.639823900000003</v>
      </c>
      <c r="I298">
        <v>-67.351388600000007</v>
      </c>
      <c r="J298" s="1" t="str">
        <f t="shared" si="18"/>
        <v>Basal till</v>
      </c>
      <c r="K298" s="1" t="str">
        <f t="shared" si="19"/>
        <v>&lt;63 micron</v>
      </c>
      <c r="L298">
        <v>24</v>
      </c>
      <c r="M298">
        <v>1.96</v>
      </c>
      <c r="N298">
        <v>4.5</v>
      </c>
      <c r="O298">
        <v>0.4</v>
      </c>
      <c r="P298">
        <v>1</v>
      </c>
      <c r="Q298">
        <v>39.4</v>
      </c>
      <c r="R298">
        <v>0.13</v>
      </c>
      <c r="S298">
        <v>0.04</v>
      </c>
      <c r="T298">
        <v>0.04</v>
      </c>
      <c r="U298">
        <v>14.3</v>
      </c>
      <c r="V298">
        <v>79.7</v>
      </c>
      <c r="W298">
        <v>18.100000000000001</v>
      </c>
      <c r="X298">
        <v>2.34</v>
      </c>
      <c r="Y298">
        <v>4.9000000000000004</v>
      </c>
      <c r="Z298">
        <v>35</v>
      </c>
      <c r="AA298">
        <v>0.05</v>
      </c>
      <c r="AB298">
        <v>22.4</v>
      </c>
      <c r="AC298">
        <v>1.1499999999999999</v>
      </c>
      <c r="AD298">
        <v>236</v>
      </c>
      <c r="AE298">
        <v>0.28999999999999998</v>
      </c>
      <c r="AF298">
        <v>2E-3</v>
      </c>
      <c r="AG298">
        <v>65.3</v>
      </c>
      <c r="AH298">
        <v>3.1E-2</v>
      </c>
      <c r="AI298">
        <v>15.19</v>
      </c>
      <c r="AJ298">
        <v>5.0000000000000001E-3</v>
      </c>
      <c r="AK298">
        <v>0.19</v>
      </c>
      <c r="AL298">
        <v>1.9</v>
      </c>
      <c r="AM298">
        <v>0.3</v>
      </c>
      <c r="AN298">
        <v>4.5</v>
      </c>
      <c r="AO298">
        <v>0.01</v>
      </c>
      <c r="AP298">
        <v>4.0999999999999996</v>
      </c>
      <c r="AQ298">
        <v>280</v>
      </c>
      <c r="AR298">
        <v>0.05</v>
      </c>
      <c r="AS298">
        <v>0.4</v>
      </c>
      <c r="AT298">
        <v>27</v>
      </c>
      <c r="AU298">
        <v>0.1</v>
      </c>
      <c r="AV298">
        <v>40.9</v>
      </c>
      <c r="AW298">
        <v>15</v>
      </c>
    </row>
    <row r="299" spans="1:49" hidden="1" x14ac:dyDescent="0.3">
      <c r="A299" t="s">
        <v>1210</v>
      </c>
      <c r="B299" t="s">
        <v>1211</v>
      </c>
      <c r="C299" s="1" t="str">
        <f t="shared" si="16"/>
        <v>13:0041</v>
      </c>
      <c r="D299" s="1" t="str">
        <f t="shared" si="17"/>
        <v>13:0013</v>
      </c>
      <c r="E299" t="s">
        <v>1212</v>
      </c>
      <c r="F299" t="s">
        <v>1213</v>
      </c>
      <c r="H299">
        <v>47.607521599999998</v>
      </c>
      <c r="I299">
        <v>-67.372881399999997</v>
      </c>
      <c r="J299" s="1" t="str">
        <f t="shared" si="18"/>
        <v>Basal till</v>
      </c>
      <c r="K299" s="1" t="str">
        <f t="shared" si="19"/>
        <v>&lt;63 micron</v>
      </c>
      <c r="L299">
        <v>21</v>
      </c>
      <c r="M299">
        <v>2.59</v>
      </c>
      <c r="N299">
        <v>4.4000000000000004</v>
      </c>
      <c r="O299">
        <v>0.2</v>
      </c>
      <c r="P299">
        <v>1</v>
      </c>
      <c r="Q299">
        <v>49.3</v>
      </c>
      <c r="R299">
        <v>0.16</v>
      </c>
      <c r="S299">
        <v>0.02</v>
      </c>
      <c r="T299">
        <v>0.03</v>
      </c>
      <c r="U299">
        <v>17.600000000000001</v>
      </c>
      <c r="V299">
        <v>77.400000000000006</v>
      </c>
      <c r="W299">
        <v>23.07</v>
      </c>
      <c r="X299">
        <v>3.48</v>
      </c>
      <c r="Y299">
        <v>6.9</v>
      </c>
      <c r="Z299">
        <v>34</v>
      </c>
      <c r="AA299">
        <v>0.1</v>
      </c>
      <c r="AB299">
        <v>30.1</v>
      </c>
      <c r="AC299">
        <v>1.8</v>
      </c>
      <c r="AD299">
        <v>561</v>
      </c>
      <c r="AE299">
        <v>0.16</v>
      </c>
      <c r="AF299">
        <v>1E-3</v>
      </c>
      <c r="AG299">
        <v>91.1</v>
      </c>
      <c r="AH299">
        <v>2.7E-2</v>
      </c>
      <c r="AI299">
        <v>15.95</v>
      </c>
      <c r="AJ299">
        <v>0.01</v>
      </c>
      <c r="AK299">
        <v>0.18</v>
      </c>
      <c r="AL299">
        <v>2.6</v>
      </c>
      <c r="AM299">
        <v>0.3</v>
      </c>
      <c r="AN299">
        <v>5.9</v>
      </c>
      <c r="AO299">
        <v>0.03</v>
      </c>
      <c r="AP299">
        <v>5.9</v>
      </c>
      <c r="AQ299">
        <v>110</v>
      </c>
      <c r="AR299">
        <v>0.05</v>
      </c>
      <c r="AS299">
        <v>0.3</v>
      </c>
      <c r="AT299">
        <v>30</v>
      </c>
      <c r="AU299">
        <v>0.1</v>
      </c>
      <c r="AV299">
        <v>64.599999999999994</v>
      </c>
      <c r="AW299">
        <v>15</v>
      </c>
    </row>
    <row r="300" spans="1:49" hidden="1" x14ac:dyDescent="0.3">
      <c r="A300" t="s">
        <v>1214</v>
      </c>
      <c r="B300" t="s">
        <v>1215</v>
      </c>
      <c r="C300" s="1" t="str">
        <f t="shared" si="16"/>
        <v>13:0041</v>
      </c>
      <c r="D300" s="1" t="str">
        <f t="shared" si="17"/>
        <v>13:0013</v>
      </c>
      <c r="E300" t="s">
        <v>1216</v>
      </c>
      <c r="F300" t="s">
        <v>1217</v>
      </c>
      <c r="H300">
        <v>47.681559</v>
      </c>
      <c r="I300">
        <v>-67.122066099999998</v>
      </c>
      <c r="J300" s="1" t="str">
        <f t="shared" si="18"/>
        <v>Basal till</v>
      </c>
      <c r="K300" s="1" t="str">
        <f t="shared" si="19"/>
        <v>&lt;63 micron</v>
      </c>
      <c r="L300">
        <v>9</v>
      </c>
      <c r="M300">
        <v>2.63</v>
      </c>
      <c r="N300">
        <v>4.5</v>
      </c>
      <c r="O300">
        <v>0.9</v>
      </c>
      <c r="P300">
        <v>2</v>
      </c>
      <c r="Q300">
        <v>55.7</v>
      </c>
      <c r="R300">
        <v>0.12</v>
      </c>
      <c r="S300">
        <v>0.03</v>
      </c>
      <c r="T300">
        <v>0.06</v>
      </c>
      <c r="U300">
        <v>16</v>
      </c>
      <c r="V300">
        <v>84.9</v>
      </c>
      <c r="W300">
        <v>25.65</v>
      </c>
      <c r="X300">
        <v>2.88</v>
      </c>
      <c r="Y300">
        <v>5.9</v>
      </c>
      <c r="Z300">
        <v>37</v>
      </c>
      <c r="AA300">
        <v>0.05</v>
      </c>
      <c r="AB300">
        <v>19</v>
      </c>
      <c r="AC300">
        <v>1.18</v>
      </c>
      <c r="AD300">
        <v>341</v>
      </c>
      <c r="AE300">
        <v>0.51</v>
      </c>
      <c r="AF300">
        <v>3.0000000000000001E-3</v>
      </c>
      <c r="AG300">
        <v>98.9</v>
      </c>
      <c r="AH300">
        <v>2.9000000000000001E-2</v>
      </c>
      <c r="AI300">
        <v>13.3</v>
      </c>
      <c r="AJ300">
        <v>5.0000000000000001E-3</v>
      </c>
      <c r="AK300">
        <v>0.21</v>
      </c>
      <c r="AL300">
        <v>2.5</v>
      </c>
      <c r="AM300">
        <v>0.1</v>
      </c>
      <c r="AN300">
        <v>3.9</v>
      </c>
      <c r="AO300">
        <v>0.01</v>
      </c>
      <c r="AP300">
        <v>6.4</v>
      </c>
      <c r="AQ300">
        <v>550</v>
      </c>
      <c r="AR300">
        <v>0.06</v>
      </c>
      <c r="AS300">
        <v>0.7</v>
      </c>
      <c r="AT300">
        <v>34</v>
      </c>
      <c r="AU300">
        <v>0.1</v>
      </c>
      <c r="AV300">
        <v>47.6</v>
      </c>
      <c r="AW300">
        <v>15</v>
      </c>
    </row>
    <row r="301" spans="1:49" hidden="1" x14ac:dyDescent="0.3">
      <c r="A301" t="s">
        <v>1218</v>
      </c>
      <c r="B301" t="s">
        <v>1219</v>
      </c>
      <c r="C301" s="1" t="str">
        <f t="shared" si="16"/>
        <v>13:0041</v>
      </c>
      <c r="D301" s="1" t="str">
        <f t="shared" si="17"/>
        <v>13:0013</v>
      </c>
      <c r="E301" t="s">
        <v>1220</v>
      </c>
      <c r="F301" t="s">
        <v>1221</v>
      </c>
      <c r="H301">
        <v>47.673993699999997</v>
      </c>
      <c r="I301">
        <v>-67.026787900000002</v>
      </c>
      <c r="J301" s="1" t="str">
        <f t="shared" si="18"/>
        <v>Basal till</v>
      </c>
      <c r="K301" s="1" t="str">
        <f t="shared" si="19"/>
        <v>&lt;63 micron</v>
      </c>
      <c r="L301">
        <v>62</v>
      </c>
      <c r="M301">
        <v>4.3</v>
      </c>
      <c r="N301">
        <v>6</v>
      </c>
      <c r="O301">
        <v>0.3</v>
      </c>
      <c r="P301">
        <v>1</v>
      </c>
      <c r="Q301">
        <v>92.9</v>
      </c>
      <c r="R301">
        <v>0.16</v>
      </c>
      <c r="S301">
        <v>0.02</v>
      </c>
      <c r="T301">
        <v>0.1</v>
      </c>
      <c r="U301">
        <v>18.899999999999999</v>
      </c>
      <c r="V301">
        <v>104.6</v>
      </c>
      <c r="W301">
        <v>51.49</v>
      </c>
      <c r="X301">
        <v>5.2</v>
      </c>
      <c r="Y301">
        <v>8.5</v>
      </c>
      <c r="Z301">
        <v>116</v>
      </c>
      <c r="AA301">
        <v>0.08</v>
      </c>
      <c r="AB301">
        <v>21.5</v>
      </c>
      <c r="AC301">
        <v>1.49</v>
      </c>
      <c r="AD301">
        <v>393</v>
      </c>
      <c r="AE301">
        <v>1.35</v>
      </c>
      <c r="AF301">
        <v>3.0000000000000001E-3</v>
      </c>
      <c r="AG301">
        <v>130.4</v>
      </c>
      <c r="AH301">
        <v>0.13100000000000001</v>
      </c>
      <c r="AI301">
        <v>17.23</v>
      </c>
      <c r="AJ301">
        <v>5.0000000000000001E-3</v>
      </c>
      <c r="AK301">
        <v>0.48</v>
      </c>
      <c r="AL301">
        <v>3.8</v>
      </c>
      <c r="AM301">
        <v>0.6</v>
      </c>
      <c r="AN301">
        <v>3.5</v>
      </c>
      <c r="AO301">
        <v>0.01</v>
      </c>
      <c r="AP301">
        <v>4.5999999999999996</v>
      </c>
      <c r="AQ301">
        <v>50</v>
      </c>
      <c r="AR301">
        <v>0.13</v>
      </c>
      <c r="AS301">
        <v>0.6</v>
      </c>
      <c r="AT301">
        <v>45</v>
      </c>
      <c r="AU301">
        <v>0.1</v>
      </c>
      <c r="AV301">
        <v>130.30000000000001</v>
      </c>
      <c r="AW301">
        <v>15</v>
      </c>
    </row>
    <row r="302" spans="1:49" hidden="1" x14ac:dyDescent="0.3">
      <c r="A302" t="s">
        <v>1222</v>
      </c>
      <c r="B302" t="s">
        <v>1223</v>
      </c>
      <c r="C302" s="1" t="str">
        <f t="shared" si="16"/>
        <v>13:0041</v>
      </c>
      <c r="D302" s="1" t="str">
        <f t="shared" si="17"/>
        <v>13:0013</v>
      </c>
      <c r="E302" t="s">
        <v>1224</v>
      </c>
      <c r="F302" t="s">
        <v>1225</v>
      </c>
      <c r="H302">
        <v>47.676252499999997</v>
      </c>
      <c r="I302">
        <v>-67.049418799999998</v>
      </c>
      <c r="J302" s="1" t="str">
        <f t="shared" si="18"/>
        <v>Basal till</v>
      </c>
      <c r="K302" s="1" t="str">
        <f t="shared" si="19"/>
        <v>&lt;63 micron</v>
      </c>
      <c r="L302">
        <v>33</v>
      </c>
      <c r="M302">
        <v>2.7</v>
      </c>
      <c r="N302">
        <v>7.9</v>
      </c>
      <c r="O302">
        <v>0.8</v>
      </c>
      <c r="P302">
        <v>1</v>
      </c>
      <c r="Q302">
        <v>55.8</v>
      </c>
      <c r="R302">
        <v>0.11</v>
      </c>
      <c r="S302">
        <v>0.03</v>
      </c>
      <c r="T302">
        <v>0.12</v>
      </c>
      <c r="U302">
        <v>10.8</v>
      </c>
      <c r="V302">
        <v>77.2</v>
      </c>
      <c r="W302">
        <v>20.190000000000001</v>
      </c>
      <c r="X302">
        <v>3.18</v>
      </c>
      <c r="Y302">
        <v>5.7</v>
      </c>
      <c r="Z302">
        <v>56</v>
      </c>
      <c r="AA302">
        <v>0.05</v>
      </c>
      <c r="AB302">
        <v>18.3</v>
      </c>
      <c r="AC302">
        <v>0.96</v>
      </c>
      <c r="AD302">
        <v>248</v>
      </c>
      <c r="AE302">
        <v>0.59</v>
      </c>
      <c r="AF302">
        <v>3.0000000000000001E-3</v>
      </c>
      <c r="AG302">
        <v>72.2</v>
      </c>
      <c r="AH302">
        <v>8.4000000000000005E-2</v>
      </c>
      <c r="AI302">
        <v>10.61</v>
      </c>
      <c r="AJ302">
        <v>5.0000000000000001E-3</v>
      </c>
      <c r="AK302">
        <v>0.83</v>
      </c>
      <c r="AL302">
        <v>2.2999999999999998</v>
      </c>
      <c r="AM302">
        <v>0.3</v>
      </c>
      <c r="AN302">
        <v>3.6</v>
      </c>
      <c r="AO302">
        <v>0.01</v>
      </c>
      <c r="AP302">
        <v>3.6</v>
      </c>
      <c r="AQ302">
        <v>100</v>
      </c>
      <c r="AR302">
        <v>0.06</v>
      </c>
      <c r="AS302">
        <v>0.4</v>
      </c>
      <c r="AT302">
        <v>32</v>
      </c>
      <c r="AU302">
        <v>0.1</v>
      </c>
      <c r="AV302">
        <v>73.599999999999994</v>
      </c>
      <c r="AW302">
        <v>15</v>
      </c>
    </row>
    <row r="303" spans="1:49" hidden="1" x14ac:dyDescent="0.3">
      <c r="A303" t="s">
        <v>1226</v>
      </c>
      <c r="B303" t="s">
        <v>1227</v>
      </c>
      <c r="C303" s="1" t="str">
        <f t="shared" si="16"/>
        <v>13:0041</v>
      </c>
      <c r="D303" s="1" t="str">
        <f t="shared" si="17"/>
        <v>13:0013</v>
      </c>
      <c r="E303" t="s">
        <v>1228</v>
      </c>
      <c r="F303" t="s">
        <v>1229</v>
      </c>
      <c r="H303">
        <v>47.656029799999999</v>
      </c>
      <c r="I303">
        <v>-67.051317699999998</v>
      </c>
      <c r="J303" s="1" t="str">
        <f t="shared" si="18"/>
        <v>Basal till</v>
      </c>
      <c r="K303" s="1" t="str">
        <f t="shared" si="19"/>
        <v>&lt;63 micron</v>
      </c>
      <c r="L303">
        <v>11</v>
      </c>
      <c r="M303">
        <v>2.97</v>
      </c>
      <c r="N303">
        <v>4.7</v>
      </c>
      <c r="O303">
        <v>0.4</v>
      </c>
      <c r="P303">
        <v>1</v>
      </c>
      <c r="Q303">
        <v>57</v>
      </c>
      <c r="R303">
        <v>0.14000000000000001</v>
      </c>
      <c r="S303">
        <v>0.02</v>
      </c>
      <c r="T303">
        <v>0.05</v>
      </c>
      <c r="U303">
        <v>20.399999999999999</v>
      </c>
      <c r="V303">
        <v>92</v>
      </c>
      <c r="W303">
        <v>28.84</v>
      </c>
      <c r="X303">
        <v>3.23</v>
      </c>
      <c r="Y303">
        <v>6.8</v>
      </c>
      <c r="Z303">
        <v>28</v>
      </c>
      <c r="AA303">
        <v>0.06</v>
      </c>
      <c r="AB303">
        <v>22.6</v>
      </c>
      <c r="AC303">
        <v>1.48</v>
      </c>
      <c r="AD303">
        <v>538</v>
      </c>
      <c r="AE303">
        <v>0.21</v>
      </c>
      <c r="AF303">
        <v>2E-3</v>
      </c>
      <c r="AG303">
        <v>99</v>
      </c>
      <c r="AH303">
        <v>3.4000000000000002E-2</v>
      </c>
      <c r="AI303">
        <v>15.07</v>
      </c>
      <c r="AJ303">
        <v>5.0000000000000001E-3</v>
      </c>
      <c r="AK303">
        <v>0.17</v>
      </c>
      <c r="AL303">
        <v>2.7</v>
      </c>
      <c r="AM303">
        <v>0.2</v>
      </c>
      <c r="AN303">
        <v>3.5</v>
      </c>
      <c r="AO303">
        <v>0.02</v>
      </c>
      <c r="AP303">
        <v>6.2</v>
      </c>
      <c r="AQ303">
        <v>1080</v>
      </c>
      <c r="AR303">
        <v>0.06</v>
      </c>
      <c r="AS303">
        <v>0.7</v>
      </c>
      <c r="AT303">
        <v>37</v>
      </c>
      <c r="AU303">
        <v>0.1</v>
      </c>
      <c r="AV303">
        <v>55.5</v>
      </c>
      <c r="AW303">
        <v>15</v>
      </c>
    </row>
    <row r="304" spans="1:49" hidden="1" x14ac:dyDescent="0.3">
      <c r="A304" t="s">
        <v>1230</v>
      </c>
      <c r="B304" t="s">
        <v>1231</v>
      </c>
      <c r="C304" s="1" t="str">
        <f t="shared" si="16"/>
        <v>13:0041</v>
      </c>
      <c r="D304" s="1" t="str">
        <f t="shared" si="17"/>
        <v>13:0013</v>
      </c>
      <c r="E304" t="s">
        <v>1232</v>
      </c>
      <c r="F304" t="s">
        <v>1233</v>
      </c>
      <c r="H304">
        <v>47.694524399999999</v>
      </c>
      <c r="I304">
        <v>-67.189732199999995</v>
      </c>
      <c r="J304" s="1" t="str">
        <f t="shared" si="18"/>
        <v>Basal till</v>
      </c>
      <c r="K304" s="1" t="str">
        <f t="shared" si="19"/>
        <v>&lt;63 micron</v>
      </c>
      <c r="L304">
        <v>18</v>
      </c>
      <c r="M304">
        <v>3.12</v>
      </c>
      <c r="N304">
        <v>7.1</v>
      </c>
      <c r="O304">
        <v>0.6</v>
      </c>
      <c r="P304">
        <v>1</v>
      </c>
      <c r="Q304">
        <v>30.1</v>
      </c>
      <c r="R304">
        <v>0.16</v>
      </c>
      <c r="S304">
        <v>0.03</v>
      </c>
      <c r="T304">
        <v>0.06</v>
      </c>
      <c r="U304">
        <v>16.899999999999999</v>
      </c>
      <c r="V304">
        <v>83.7</v>
      </c>
      <c r="W304">
        <v>33.74</v>
      </c>
      <c r="X304">
        <v>3.27</v>
      </c>
      <c r="Y304">
        <v>7.1</v>
      </c>
      <c r="Z304">
        <v>77</v>
      </c>
      <c r="AA304">
        <v>0.05</v>
      </c>
      <c r="AB304">
        <v>15.6</v>
      </c>
      <c r="AC304">
        <v>1.08</v>
      </c>
      <c r="AD304">
        <v>415</v>
      </c>
      <c r="AE304">
        <v>0.6</v>
      </c>
      <c r="AF304">
        <v>2E-3</v>
      </c>
      <c r="AG304">
        <v>96.6</v>
      </c>
      <c r="AH304">
        <v>6.8000000000000005E-2</v>
      </c>
      <c r="AI304">
        <v>18.420000000000002</v>
      </c>
      <c r="AJ304">
        <v>5.0000000000000001E-3</v>
      </c>
      <c r="AK304">
        <v>0.2</v>
      </c>
      <c r="AL304">
        <v>2.4</v>
      </c>
      <c r="AM304">
        <v>0.4</v>
      </c>
      <c r="AN304">
        <v>3.2</v>
      </c>
      <c r="AO304">
        <v>0.02</v>
      </c>
      <c r="AP304">
        <v>5</v>
      </c>
      <c r="AQ304">
        <v>910</v>
      </c>
      <c r="AR304">
        <v>7.0000000000000007E-2</v>
      </c>
      <c r="AS304">
        <v>0.8</v>
      </c>
      <c r="AT304">
        <v>36</v>
      </c>
      <c r="AU304">
        <v>0.1</v>
      </c>
      <c r="AV304">
        <v>58.4</v>
      </c>
      <c r="AW304">
        <v>15</v>
      </c>
    </row>
    <row r="305" spans="1:49" hidden="1" x14ac:dyDescent="0.3">
      <c r="A305" t="s">
        <v>1234</v>
      </c>
      <c r="B305" t="s">
        <v>1235</v>
      </c>
      <c r="C305" s="1" t="str">
        <f t="shared" si="16"/>
        <v>13:0041</v>
      </c>
      <c r="D305" s="1" t="str">
        <f t="shared" si="17"/>
        <v>13:0013</v>
      </c>
      <c r="E305" t="s">
        <v>1236</v>
      </c>
      <c r="F305" t="s">
        <v>1237</v>
      </c>
      <c r="H305">
        <v>47.734552600000001</v>
      </c>
      <c r="I305">
        <v>-67.382824999999997</v>
      </c>
      <c r="J305" s="1" t="str">
        <f t="shared" si="18"/>
        <v>Basal till</v>
      </c>
      <c r="K305" s="1" t="str">
        <f t="shared" si="19"/>
        <v>&lt;63 micron</v>
      </c>
      <c r="L305">
        <v>75</v>
      </c>
      <c r="M305">
        <v>2.4</v>
      </c>
      <c r="N305">
        <v>9.8000000000000007</v>
      </c>
      <c r="O305">
        <v>0.4</v>
      </c>
      <c r="P305">
        <v>1</v>
      </c>
      <c r="Q305">
        <v>48</v>
      </c>
      <c r="R305">
        <v>0.13</v>
      </c>
      <c r="S305">
        <v>0.03</v>
      </c>
      <c r="T305">
        <v>0.06</v>
      </c>
      <c r="U305">
        <v>11.5</v>
      </c>
      <c r="V305">
        <v>54</v>
      </c>
      <c r="W305">
        <v>15.34</v>
      </c>
      <c r="X305">
        <v>2.96</v>
      </c>
      <c r="Y305">
        <v>5.8</v>
      </c>
      <c r="Z305">
        <v>51</v>
      </c>
      <c r="AA305">
        <v>0.06</v>
      </c>
      <c r="AB305">
        <v>20.399999999999999</v>
      </c>
      <c r="AC305">
        <v>0.83</v>
      </c>
      <c r="AD305">
        <v>217</v>
      </c>
      <c r="AE305">
        <v>0.28000000000000003</v>
      </c>
      <c r="AF305">
        <v>3.0000000000000001E-3</v>
      </c>
      <c r="AG305">
        <v>58.7</v>
      </c>
      <c r="AH305">
        <v>0.10299999999999999</v>
      </c>
      <c r="AI305">
        <v>10.66</v>
      </c>
      <c r="AJ305">
        <v>5.0000000000000001E-3</v>
      </c>
      <c r="AK305">
        <v>0.45</v>
      </c>
      <c r="AL305">
        <v>1.9</v>
      </c>
      <c r="AM305">
        <v>0.3</v>
      </c>
      <c r="AN305">
        <v>3.9</v>
      </c>
      <c r="AO305">
        <v>0.02</v>
      </c>
      <c r="AP305">
        <v>4</v>
      </c>
      <c r="AQ305">
        <v>60</v>
      </c>
      <c r="AR305">
        <v>0.06</v>
      </c>
      <c r="AS305">
        <v>0.3</v>
      </c>
      <c r="AT305">
        <v>31</v>
      </c>
      <c r="AU305">
        <v>0.1</v>
      </c>
      <c r="AV305">
        <v>66.599999999999994</v>
      </c>
      <c r="AW305">
        <v>15</v>
      </c>
    </row>
    <row r="306" spans="1:49" hidden="1" x14ac:dyDescent="0.3">
      <c r="A306" t="s">
        <v>1238</v>
      </c>
      <c r="B306" t="s">
        <v>1239</v>
      </c>
      <c r="C306" s="1" t="str">
        <f t="shared" si="16"/>
        <v>13:0041</v>
      </c>
      <c r="D306" s="1" t="str">
        <f t="shared" si="17"/>
        <v>13:0013</v>
      </c>
      <c r="E306" t="s">
        <v>1236</v>
      </c>
      <c r="F306" t="s">
        <v>1240</v>
      </c>
      <c r="H306">
        <v>47.734552600000001</v>
      </c>
      <c r="I306">
        <v>-67.382824999999997</v>
      </c>
      <c r="J306" s="1" t="str">
        <f t="shared" si="18"/>
        <v>Basal till</v>
      </c>
      <c r="K306" s="1" t="str">
        <f t="shared" si="19"/>
        <v>&lt;63 micron</v>
      </c>
      <c r="L306">
        <v>71</v>
      </c>
      <c r="M306">
        <v>2.34</v>
      </c>
      <c r="N306">
        <v>9.8000000000000007</v>
      </c>
      <c r="O306">
        <v>0.5</v>
      </c>
      <c r="P306">
        <v>2</v>
      </c>
      <c r="Q306">
        <v>45.8</v>
      </c>
      <c r="R306">
        <v>0.13</v>
      </c>
      <c r="S306">
        <v>0.03</v>
      </c>
      <c r="T306">
        <v>7.0000000000000007E-2</v>
      </c>
      <c r="U306">
        <v>10.9</v>
      </c>
      <c r="V306">
        <v>50.9</v>
      </c>
      <c r="W306">
        <v>13.17</v>
      </c>
      <c r="X306">
        <v>2.88</v>
      </c>
      <c r="Y306">
        <v>5.4</v>
      </c>
      <c r="Z306">
        <v>52</v>
      </c>
      <c r="AA306">
        <v>0.05</v>
      </c>
      <c r="AB306">
        <v>19.7</v>
      </c>
      <c r="AC306">
        <v>0.81</v>
      </c>
      <c r="AD306">
        <v>210</v>
      </c>
      <c r="AE306">
        <v>0.28999999999999998</v>
      </c>
      <c r="AF306">
        <v>3.0000000000000001E-3</v>
      </c>
      <c r="AG306">
        <v>53.8</v>
      </c>
      <c r="AH306">
        <v>0.10199999999999999</v>
      </c>
      <c r="AI306">
        <v>10.16</v>
      </c>
      <c r="AJ306">
        <v>0.01</v>
      </c>
      <c r="AK306">
        <v>0.42</v>
      </c>
      <c r="AL306">
        <v>2.1</v>
      </c>
      <c r="AM306">
        <v>0.3</v>
      </c>
      <c r="AN306">
        <v>3.7</v>
      </c>
      <c r="AO306">
        <v>0.02</v>
      </c>
      <c r="AP306">
        <v>3.9</v>
      </c>
      <c r="AQ306">
        <v>60</v>
      </c>
      <c r="AR306">
        <v>0.06</v>
      </c>
      <c r="AS306">
        <v>0.3</v>
      </c>
      <c r="AT306">
        <v>31</v>
      </c>
      <c r="AU306">
        <v>0.1</v>
      </c>
      <c r="AV306">
        <v>64</v>
      </c>
      <c r="AW306">
        <v>15</v>
      </c>
    </row>
    <row r="307" spans="1:49" hidden="1" x14ac:dyDescent="0.3">
      <c r="A307" t="s">
        <v>1241</v>
      </c>
      <c r="B307" t="s">
        <v>1242</v>
      </c>
      <c r="C307" s="1" t="str">
        <f t="shared" si="16"/>
        <v>13:0041</v>
      </c>
      <c r="D307" s="1" t="str">
        <f t="shared" si="17"/>
        <v>13:0013</v>
      </c>
      <c r="E307" t="s">
        <v>1243</v>
      </c>
      <c r="F307" t="s">
        <v>1244</v>
      </c>
      <c r="H307">
        <v>47.627268399999998</v>
      </c>
      <c r="I307">
        <v>-66.984502500000005</v>
      </c>
      <c r="J307" s="1" t="str">
        <f t="shared" si="18"/>
        <v>Basal till</v>
      </c>
      <c r="K307" s="1" t="str">
        <f t="shared" si="19"/>
        <v>&lt;63 micron</v>
      </c>
      <c r="L307">
        <v>47</v>
      </c>
      <c r="M307">
        <v>2.83</v>
      </c>
      <c r="N307">
        <v>7.2</v>
      </c>
      <c r="O307">
        <v>0.1</v>
      </c>
      <c r="P307">
        <v>1</v>
      </c>
      <c r="Q307">
        <v>43.2</v>
      </c>
      <c r="R307">
        <v>0.15</v>
      </c>
      <c r="S307">
        <v>0.04</v>
      </c>
      <c r="T307">
        <v>0.05</v>
      </c>
      <c r="U307">
        <v>19.600000000000001</v>
      </c>
      <c r="V307">
        <v>59.1</v>
      </c>
      <c r="W307">
        <v>24.79</v>
      </c>
      <c r="X307">
        <v>4.1100000000000003</v>
      </c>
      <c r="Y307">
        <v>7.2</v>
      </c>
      <c r="Z307">
        <v>43</v>
      </c>
      <c r="AA307">
        <v>0.06</v>
      </c>
      <c r="AB307">
        <v>14.8</v>
      </c>
      <c r="AC307">
        <v>1.57</v>
      </c>
      <c r="AD307">
        <v>263</v>
      </c>
      <c r="AE307">
        <v>0.23</v>
      </c>
      <c r="AF307">
        <v>2E-3</v>
      </c>
      <c r="AG307">
        <v>103.7</v>
      </c>
      <c r="AH307">
        <v>3.5000000000000003E-2</v>
      </c>
      <c r="AI307">
        <v>13.03</v>
      </c>
      <c r="AJ307">
        <v>5.0000000000000001E-3</v>
      </c>
      <c r="AK307">
        <v>0.14000000000000001</v>
      </c>
      <c r="AL307">
        <v>4.5</v>
      </c>
      <c r="AM307">
        <v>0.2</v>
      </c>
      <c r="AN307">
        <v>5.0999999999999996</v>
      </c>
      <c r="AO307">
        <v>0.02</v>
      </c>
      <c r="AP307">
        <v>5.2</v>
      </c>
      <c r="AQ307">
        <v>70</v>
      </c>
      <c r="AR307">
        <v>0.06</v>
      </c>
      <c r="AS307">
        <v>0.3</v>
      </c>
      <c r="AT307">
        <v>27</v>
      </c>
      <c r="AU307">
        <v>0.1</v>
      </c>
      <c r="AV307">
        <v>73.7</v>
      </c>
      <c r="AW307">
        <v>15</v>
      </c>
    </row>
    <row r="308" spans="1:49" hidden="1" x14ac:dyDescent="0.3">
      <c r="A308" t="s">
        <v>1245</v>
      </c>
      <c r="B308" t="s">
        <v>1246</v>
      </c>
      <c r="C308" s="1" t="str">
        <f t="shared" si="16"/>
        <v>13:0041</v>
      </c>
      <c r="D308" s="1" t="str">
        <f t="shared" si="17"/>
        <v>13:0013</v>
      </c>
      <c r="E308" t="s">
        <v>1247</v>
      </c>
      <c r="F308" t="s">
        <v>1248</v>
      </c>
      <c r="H308">
        <v>47.613031300000003</v>
      </c>
      <c r="I308">
        <v>-66.998782800000001</v>
      </c>
      <c r="J308" s="1" t="str">
        <f t="shared" si="18"/>
        <v>Basal till</v>
      </c>
      <c r="K308" s="1" t="str">
        <f t="shared" si="19"/>
        <v>&lt;63 micron</v>
      </c>
      <c r="L308">
        <v>25</v>
      </c>
      <c r="M308">
        <v>2.81</v>
      </c>
      <c r="N308">
        <v>9.4</v>
      </c>
      <c r="O308">
        <v>0.5</v>
      </c>
      <c r="P308">
        <v>1</v>
      </c>
      <c r="Q308">
        <v>47.5</v>
      </c>
      <c r="R308">
        <v>0.19</v>
      </c>
      <c r="S308">
        <v>1.29</v>
      </c>
      <c r="T308">
        <v>0.04</v>
      </c>
      <c r="U308">
        <v>29.9</v>
      </c>
      <c r="V308">
        <v>60</v>
      </c>
      <c r="W308">
        <v>40.18</v>
      </c>
      <c r="X308">
        <v>4.71</v>
      </c>
      <c r="Y308">
        <v>7</v>
      </c>
      <c r="Z308">
        <v>36</v>
      </c>
      <c r="AA308">
        <v>0.08</v>
      </c>
      <c r="AB308">
        <v>31.2</v>
      </c>
      <c r="AC308">
        <v>1.71</v>
      </c>
      <c r="AD308">
        <v>1180</v>
      </c>
      <c r="AE308">
        <v>0.31</v>
      </c>
      <c r="AF308">
        <v>3.0000000000000001E-3</v>
      </c>
      <c r="AG308">
        <v>110.2</v>
      </c>
      <c r="AH308">
        <v>4.4999999999999998E-2</v>
      </c>
      <c r="AI308">
        <v>19.62</v>
      </c>
      <c r="AJ308">
        <v>5.0000000000000001E-3</v>
      </c>
      <c r="AK308">
        <v>0.25</v>
      </c>
      <c r="AL308">
        <v>11</v>
      </c>
      <c r="AM308">
        <v>0.05</v>
      </c>
      <c r="AN308">
        <v>67.400000000000006</v>
      </c>
      <c r="AO308">
        <v>0.04</v>
      </c>
      <c r="AP308">
        <v>6.9</v>
      </c>
      <c r="AQ308">
        <v>420</v>
      </c>
      <c r="AR308">
        <v>0.04</v>
      </c>
      <c r="AS308">
        <v>0.4</v>
      </c>
      <c r="AT308">
        <v>37</v>
      </c>
      <c r="AU308">
        <v>0.1</v>
      </c>
      <c r="AV308">
        <v>92.4</v>
      </c>
      <c r="AW308">
        <v>15</v>
      </c>
    </row>
    <row r="309" spans="1:49" hidden="1" x14ac:dyDescent="0.3">
      <c r="A309" t="s">
        <v>1249</v>
      </c>
      <c r="B309" t="s">
        <v>1250</v>
      </c>
      <c r="C309" s="1" t="str">
        <f t="shared" si="16"/>
        <v>13:0041</v>
      </c>
      <c r="D309" s="1" t="str">
        <f t="shared" si="17"/>
        <v>13:0013</v>
      </c>
      <c r="E309" t="s">
        <v>1251</v>
      </c>
      <c r="F309" t="s">
        <v>1252</v>
      </c>
      <c r="H309">
        <v>47.6119585</v>
      </c>
      <c r="I309">
        <v>-67.002283500000004</v>
      </c>
      <c r="J309" s="1" t="str">
        <f t="shared" si="18"/>
        <v>Basal till</v>
      </c>
      <c r="K309" s="1" t="str">
        <f t="shared" si="19"/>
        <v>&lt;63 micron</v>
      </c>
      <c r="L309">
        <v>103</v>
      </c>
      <c r="M309">
        <v>2.95</v>
      </c>
      <c r="N309">
        <v>13.3</v>
      </c>
      <c r="O309">
        <v>1.2</v>
      </c>
      <c r="P309">
        <v>2</v>
      </c>
      <c r="Q309">
        <v>74.3</v>
      </c>
      <c r="R309">
        <v>0.19</v>
      </c>
      <c r="S309">
        <v>0.04</v>
      </c>
      <c r="T309">
        <v>0.05</v>
      </c>
      <c r="U309">
        <v>17.7</v>
      </c>
      <c r="V309">
        <v>61.9</v>
      </c>
      <c r="W309">
        <v>35.39</v>
      </c>
      <c r="X309">
        <v>4.0199999999999996</v>
      </c>
      <c r="Y309">
        <v>6.7</v>
      </c>
      <c r="Z309">
        <v>62</v>
      </c>
      <c r="AA309">
        <v>0.08</v>
      </c>
      <c r="AB309">
        <v>13.8</v>
      </c>
      <c r="AC309">
        <v>1.32</v>
      </c>
      <c r="AD309">
        <v>407</v>
      </c>
      <c r="AE309">
        <v>0.32</v>
      </c>
      <c r="AF309">
        <v>3.0000000000000001E-3</v>
      </c>
      <c r="AG309">
        <v>95.6</v>
      </c>
      <c r="AH309">
        <v>3.4000000000000002E-2</v>
      </c>
      <c r="AI309">
        <v>15.91</v>
      </c>
      <c r="AJ309">
        <v>5.0000000000000001E-3</v>
      </c>
      <c r="AK309">
        <v>0.5</v>
      </c>
      <c r="AL309">
        <v>3.6</v>
      </c>
      <c r="AM309">
        <v>0.3</v>
      </c>
      <c r="AN309">
        <v>5.2</v>
      </c>
      <c r="AO309">
        <v>0.02</v>
      </c>
      <c r="AP309">
        <v>4.9000000000000004</v>
      </c>
      <c r="AQ309">
        <v>140</v>
      </c>
      <c r="AR309">
        <v>0.06</v>
      </c>
      <c r="AS309">
        <v>0.3</v>
      </c>
      <c r="AT309">
        <v>34</v>
      </c>
      <c r="AU309">
        <v>0.1</v>
      </c>
      <c r="AV309">
        <v>66.7</v>
      </c>
      <c r="AW309">
        <v>15</v>
      </c>
    </row>
    <row r="310" spans="1:49" hidden="1" x14ac:dyDescent="0.3">
      <c r="A310" t="s">
        <v>1253</v>
      </c>
      <c r="B310" t="s">
        <v>1254</v>
      </c>
      <c r="C310" s="1" t="str">
        <f t="shared" si="16"/>
        <v>13:0041</v>
      </c>
      <c r="D310" s="1" t="str">
        <f t="shared" si="17"/>
        <v>13:0013</v>
      </c>
      <c r="E310" t="s">
        <v>1255</v>
      </c>
      <c r="F310" t="s">
        <v>1256</v>
      </c>
      <c r="H310">
        <v>47.537511199999997</v>
      </c>
      <c r="I310">
        <v>-67.108680699999994</v>
      </c>
      <c r="J310" s="1" t="str">
        <f t="shared" si="18"/>
        <v>Basal till</v>
      </c>
      <c r="K310" s="1" t="str">
        <f t="shared" si="19"/>
        <v>&lt;63 micron</v>
      </c>
      <c r="L310">
        <v>26</v>
      </c>
      <c r="M310">
        <v>1.69</v>
      </c>
      <c r="N310">
        <v>12.3</v>
      </c>
      <c r="O310">
        <v>0.1</v>
      </c>
      <c r="P310">
        <v>2</v>
      </c>
      <c r="Q310">
        <v>47</v>
      </c>
      <c r="R310">
        <v>0.17</v>
      </c>
      <c r="S310">
        <v>0.11</v>
      </c>
      <c r="T310">
        <v>0.14000000000000001</v>
      </c>
      <c r="U310">
        <v>21.9</v>
      </c>
      <c r="V310">
        <v>37.6</v>
      </c>
      <c r="W310">
        <v>27.62</v>
      </c>
      <c r="X310">
        <v>4.1100000000000003</v>
      </c>
      <c r="Y310">
        <v>2.2999999999999998</v>
      </c>
      <c r="Z310">
        <v>248</v>
      </c>
      <c r="AA310">
        <v>7.0000000000000007E-2</v>
      </c>
      <c r="AB310">
        <v>22.4</v>
      </c>
      <c r="AC310">
        <v>0.37</v>
      </c>
      <c r="AD310">
        <v>718</v>
      </c>
      <c r="AE310">
        <v>0.28000000000000003</v>
      </c>
      <c r="AF310">
        <v>3.0000000000000001E-3</v>
      </c>
      <c r="AG310">
        <v>102.6</v>
      </c>
      <c r="AH310">
        <v>5.6000000000000001E-2</v>
      </c>
      <c r="AI310">
        <v>15.89</v>
      </c>
      <c r="AJ310">
        <v>0.02</v>
      </c>
      <c r="AK310">
        <v>0.68</v>
      </c>
      <c r="AL310">
        <v>6.9</v>
      </c>
      <c r="AM310">
        <v>0.1</v>
      </c>
      <c r="AN310">
        <v>10.3</v>
      </c>
      <c r="AO310">
        <v>0.03</v>
      </c>
      <c r="AP310">
        <v>5.8</v>
      </c>
      <c r="AQ310">
        <v>60</v>
      </c>
      <c r="AR310">
        <v>0.06</v>
      </c>
      <c r="AS310">
        <v>0.5</v>
      </c>
      <c r="AT310">
        <v>24</v>
      </c>
      <c r="AU310">
        <v>0.1</v>
      </c>
      <c r="AV310">
        <v>72</v>
      </c>
      <c r="AW310">
        <v>15</v>
      </c>
    </row>
    <row r="311" spans="1:49" hidden="1" x14ac:dyDescent="0.3">
      <c r="A311" t="s">
        <v>1257</v>
      </c>
      <c r="B311" t="s">
        <v>1258</v>
      </c>
      <c r="C311" s="1" t="str">
        <f t="shared" si="16"/>
        <v>13:0041</v>
      </c>
      <c r="D311" s="1" t="str">
        <f t="shared" si="17"/>
        <v>13:0013</v>
      </c>
      <c r="E311" t="s">
        <v>1255</v>
      </c>
      <c r="F311" t="s">
        <v>1259</v>
      </c>
      <c r="H311">
        <v>47.537511199999997</v>
      </c>
      <c r="I311">
        <v>-67.108680699999994</v>
      </c>
      <c r="J311" s="1" t="str">
        <f t="shared" si="18"/>
        <v>Basal till</v>
      </c>
      <c r="K311" s="1" t="str">
        <f t="shared" si="19"/>
        <v>&lt;63 micron</v>
      </c>
      <c r="L311">
        <v>28</v>
      </c>
      <c r="M311">
        <v>1.61</v>
      </c>
      <c r="N311">
        <v>12.3</v>
      </c>
      <c r="O311">
        <v>0.2</v>
      </c>
      <c r="P311">
        <v>2</v>
      </c>
      <c r="Q311">
        <v>47.5</v>
      </c>
      <c r="R311">
        <v>0.16</v>
      </c>
      <c r="S311">
        <v>0.11</v>
      </c>
      <c r="T311">
        <v>0.15</v>
      </c>
      <c r="U311">
        <v>19.8</v>
      </c>
      <c r="V311">
        <v>33.799999999999997</v>
      </c>
      <c r="W311">
        <v>25.05</v>
      </c>
      <c r="X311">
        <v>3.9</v>
      </c>
      <c r="Y311">
        <v>2.1</v>
      </c>
      <c r="Z311">
        <v>237</v>
      </c>
      <c r="AA311">
        <v>0.06</v>
      </c>
      <c r="AB311">
        <v>22.6</v>
      </c>
      <c r="AC311">
        <v>0.32</v>
      </c>
      <c r="AD311">
        <v>702</v>
      </c>
      <c r="AE311">
        <v>0.24</v>
      </c>
      <c r="AF311">
        <v>3.0000000000000001E-3</v>
      </c>
      <c r="AG311">
        <v>91.9</v>
      </c>
      <c r="AH311">
        <v>5.3999999999999999E-2</v>
      </c>
      <c r="AI311">
        <v>16.71</v>
      </c>
      <c r="AJ311">
        <v>0.02</v>
      </c>
      <c r="AK311">
        <v>0.66</v>
      </c>
      <c r="AL311">
        <v>6.9</v>
      </c>
      <c r="AM311">
        <v>0.1</v>
      </c>
      <c r="AN311">
        <v>9.6</v>
      </c>
      <c r="AO311">
        <v>0.01</v>
      </c>
      <c r="AP311">
        <v>6</v>
      </c>
      <c r="AQ311">
        <v>60</v>
      </c>
      <c r="AR311">
        <v>0.06</v>
      </c>
      <c r="AS311">
        <v>0.5</v>
      </c>
      <c r="AT311">
        <v>22</v>
      </c>
      <c r="AU311">
        <v>0.1</v>
      </c>
      <c r="AV311">
        <v>67.599999999999994</v>
      </c>
      <c r="AW311">
        <v>15</v>
      </c>
    </row>
    <row r="312" spans="1:49" hidden="1" x14ac:dyDescent="0.3">
      <c r="A312" t="s">
        <v>1260</v>
      </c>
      <c r="B312" t="s">
        <v>1261</v>
      </c>
      <c r="C312" s="1" t="str">
        <f t="shared" si="16"/>
        <v>13:0041</v>
      </c>
      <c r="D312" s="1" t="str">
        <f t="shared" si="17"/>
        <v>13:0013</v>
      </c>
      <c r="E312" t="s">
        <v>1262</v>
      </c>
      <c r="F312" t="s">
        <v>1263</v>
      </c>
      <c r="H312">
        <v>47.508997800000003</v>
      </c>
      <c r="I312">
        <v>-67.135191399999997</v>
      </c>
      <c r="J312" s="1" t="str">
        <f t="shared" si="18"/>
        <v>Basal till</v>
      </c>
      <c r="K312" s="1" t="str">
        <f t="shared" si="19"/>
        <v>&lt;63 micron</v>
      </c>
      <c r="L312">
        <v>63</v>
      </c>
      <c r="M312">
        <v>2.42</v>
      </c>
      <c r="N312">
        <v>11.1</v>
      </c>
      <c r="O312">
        <v>0.1</v>
      </c>
      <c r="P312">
        <v>2</v>
      </c>
      <c r="Q312">
        <v>61.3</v>
      </c>
      <c r="R312">
        <v>0.13</v>
      </c>
      <c r="S312">
        <v>0.06</v>
      </c>
      <c r="T312">
        <v>7.0000000000000007E-2</v>
      </c>
      <c r="U312">
        <v>14.1</v>
      </c>
      <c r="V312">
        <v>62.9</v>
      </c>
      <c r="W312">
        <v>20.3</v>
      </c>
      <c r="X312">
        <v>2.93</v>
      </c>
      <c r="Y312">
        <v>6.4</v>
      </c>
      <c r="Z312">
        <v>33</v>
      </c>
      <c r="AA312">
        <v>0.05</v>
      </c>
      <c r="AB312">
        <v>19.2</v>
      </c>
      <c r="AC312">
        <v>1.29</v>
      </c>
      <c r="AD312">
        <v>274</v>
      </c>
      <c r="AE312">
        <v>0.27</v>
      </c>
      <c r="AF312">
        <v>3.0000000000000001E-3</v>
      </c>
      <c r="AG312">
        <v>94.6</v>
      </c>
      <c r="AH312">
        <v>0.03</v>
      </c>
      <c r="AI312">
        <v>10.86</v>
      </c>
      <c r="AJ312">
        <v>0.01</v>
      </c>
      <c r="AK312">
        <v>0.19</v>
      </c>
      <c r="AL312">
        <v>2.2999999999999998</v>
      </c>
      <c r="AM312">
        <v>0.1</v>
      </c>
      <c r="AN312">
        <v>7.4</v>
      </c>
      <c r="AO312">
        <v>0.02</v>
      </c>
      <c r="AP312">
        <v>4.0999999999999996</v>
      </c>
      <c r="AQ312">
        <v>130</v>
      </c>
      <c r="AR312">
        <v>0.05</v>
      </c>
      <c r="AS312">
        <v>0.4</v>
      </c>
      <c r="AT312">
        <v>31</v>
      </c>
      <c r="AU312">
        <v>0.1</v>
      </c>
      <c r="AV312">
        <v>51.5</v>
      </c>
      <c r="AW312">
        <v>15</v>
      </c>
    </row>
    <row r="313" spans="1:49" hidden="1" x14ac:dyDescent="0.3">
      <c r="A313" t="s">
        <v>1264</v>
      </c>
      <c r="B313" t="s">
        <v>1265</v>
      </c>
      <c r="C313" s="1" t="str">
        <f t="shared" si="16"/>
        <v>13:0041</v>
      </c>
      <c r="D313" s="1" t="str">
        <f t="shared" si="17"/>
        <v>13:0013</v>
      </c>
      <c r="E313" t="s">
        <v>1266</v>
      </c>
      <c r="F313" t="s">
        <v>1267</v>
      </c>
      <c r="H313">
        <v>47.571817299999999</v>
      </c>
      <c r="I313">
        <v>-67.187517600000007</v>
      </c>
      <c r="J313" s="1" t="str">
        <f t="shared" si="18"/>
        <v>Basal till</v>
      </c>
      <c r="K313" s="1" t="str">
        <f t="shared" si="19"/>
        <v>&lt;63 micron</v>
      </c>
      <c r="L313">
        <v>7</v>
      </c>
      <c r="M313">
        <v>2.92</v>
      </c>
      <c r="N313">
        <v>4.3</v>
      </c>
      <c r="O313">
        <v>0.1</v>
      </c>
      <c r="P313">
        <v>1</v>
      </c>
      <c r="Q313">
        <v>41.3</v>
      </c>
      <c r="R313">
        <v>0.11</v>
      </c>
      <c r="S313">
        <v>0.05</v>
      </c>
      <c r="T313">
        <v>0.08</v>
      </c>
      <c r="U313">
        <v>15.5</v>
      </c>
      <c r="V313">
        <v>103.3</v>
      </c>
      <c r="W313">
        <v>17.39</v>
      </c>
      <c r="X313">
        <v>2.88</v>
      </c>
      <c r="Y313">
        <v>7</v>
      </c>
      <c r="Z313">
        <v>37</v>
      </c>
      <c r="AA313">
        <v>0.05</v>
      </c>
      <c r="AB313">
        <v>14.1</v>
      </c>
      <c r="AC313">
        <v>1.27</v>
      </c>
      <c r="AD313">
        <v>356</v>
      </c>
      <c r="AE313">
        <v>0.28999999999999998</v>
      </c>
      <c r="AF313">
        <v>3.0000000000000001E-3</v>
      </c>
      <c r="AG313">
        <v>92.9</v>
      </c>
      <c r="AH313">
        <v>3.4000000000000002E-2</v>
      </c>
      <c r="AI313">
        <v>10.34</v>
      </c>
      <c r="AJ313">
        <v>5.0000000000000001E-3</v>
      </c>
      <c r="AK313">
        <v>0.17</v>
      </c>
      <c r="AL313">
        <v>2.9</v>
      </c>
      <c r="AM313">
        <v>0.2</v>
      </c>
      <c r="AN313">
        <v>5.4</v>
      </c>
      <c r="AO313">
        <v>0.02</v>
      </c>
      <c r="AP313">
        <v>5.9</v>
      </c>
      <c r="AQ313">
        <v>970</v>
      </c>
      <c r="AR313">
        <v>0.05</v>
      </c>
      <c r="AS313">
        <v>0.7</v>
      </c>
      <c r="AT313">
        <v>41</v>
      </c>
      <c r="AU313">
        <v>0.1</v>
      </c>
      <c r="AV313">
        <v>46.8</v>
      </c>
      <c r="AW313">
        <v>15</v>
      </c>
    </row>
    <row r="314" spans="1:49" hidden="1" x14ac:dyDescent="0.3">
      <c r="A314" t="s">
        <v>1268</v>
      </c>
      <c r="B314" t="s">
        <v>1269</v>
      </c>
      <c r="C314" s="1" t="str">
        <f t="shared" si="16"/>
        <v>13:0041</v>
      </c>
      <c r="D314" s="1" t="str">
        <f t="shared" si="17"/>
        <v>13:0013</v>
      </c>
      <c r="E314" t="s">
        <v>1270</v>
      </c>
      <c r="F314" t="s">
        <v>1271</v>
      </c>
      <c r="H314">
        <v>47.671265900000002</v>
      </c>
      <c r="I314">
        <v>-67.1122443</v>
      </c>
      <c r="J314" s="1" t="str">
        <f t="shared" si="18"/>
        <v>Basal till</v>
      </c>
      <c r="K314" s="1" t="str">
        <f t="shared" si="19"/>
        <v>&lt;63 micron</v>
      </c>
      <c r="L314">
        <v>20</v>
      </c>
      <c r="M314">
        <v>3.43</v>
      </c>
      <c r="N314">
        <v>4.7</v>
      </c>
      <c r="O314">
        <v>0.2</v>
      </c>
      <c r="P314">
        <v>2</v>
      </c>
      <c r="Q314">
        <v>56.7</v>
      </c>
      <c r="R314">
        <v>0.12</v>
      </c>
      <c r="S314">
        <v>0.02</v>
      </c>
      <c r="T314">
        <v>7.0000000000000007E-2</v>
      </c>
      <c r="U314">
        <v>14.8</v>
      </c>
      <c r="V314">
        <v>93.5</v>
      </c>
      <c r="W314">
        <v>33</v>
      </c>
      <c r="X314">
        <v>3.04</v>
      </c>
      <c r="Y314">
        <v>5.7</v>
      </c>
      <c r="Z314">
        <v>65</v>
      </c>
      <c r="AA314">
        <v>0.05</v>
      </c>
      <c r="AB314">
        <v>17.2</v>
      </c>
      <c r="AC314">
        <v>1.1000000000000001</v>
      </c>
      <c r="AD314">
        <v>303</v>
      </c>
      <c r="AE314">
        <v>0.77</v>
      </c>
      <c r="AF314">
        <v>2E-3</v>
      </c>
      <c r="AG314">
        <v>106.2</v>
      </c>
      <c r="AH314">
        <v>5.8999999999999997E-2</v>
      </c>
      <c r="AI314">
        <v>12.91</v>
      </c>
      <c r="AJ314">
        <v>0.02</v>
      </c>
      <c r="AK314">
        <v>0.31</v>
      </c>
      <c r="AL314">
        <v>2.6</v>
      </c>
      <c r="AM314">
        <v>0.4</v>
      </c>
      <c r="AN314">
        <v>3.1</v>
      </c>
      <c r="AO314">
        <v>0.02</v>
      </c>
      <c r="AP314">
        <v>4.5999999999999996</v>
      </c>
      <c r="AQ314">
        <v>300</v>
      </c>
      <c r="AR314">
        <v>0.08</v>
      </c>
      <c r="AS314">
        <v>0.7</v>
      </c>
      <c r="AT314">
        <v>29</v>
      </c>
      <c r="AU314">
        <v>0.1</v>
      </c>
      <c r="AV314">
        <v>73.5</v>
      </c>
      <c r="AW314">
        <v>15</v>
      </c>
    </row>
    <row r="315" spans="1:49" hidden="1" x14ac:dyDescent="0.3">
      <c r="A315" t="s">
        <v>1272</v>
      </c>
      <c r="B315" t="s">
        <v>1273</v>
      </c>
      <c r="C315" s="1" t="str">
        <f t="shared" si="16"/>
        <v>13:0041</v>
      </c>
      <c r="D315" s="1" t="str">
        <f t="shared" si="17"/>
        <v>13:0013</v>
      </c>
      <c r="E315" t="s">
        <v>1274</v>
      </c>
      <c r="F315" t="s">
        <v>1275</v>
      </c>
      <c r="H315">
        <v>47.6736766</v>
      </c>
      <c r="I315">
        <v>-67.145290399999993</v>
      </c>
      <c r="J315" s="1" t="str">
        <f t="shared" si="18"/>
        <v>Basal till</v>
      </c>
      <c r="K315" s="1" t="str">
        <f t="shared" si="19"/>
        <v>&lt;63 micron</v>
      </c>
      <c r="L315">
        <v>8</v>
      </c>
      <c r="M315">
        <v>2.8</v>
      </c>
      <c r="N315">
        <v>6.1</v>
      </c>
      <c r="O315">
        <v>0.1</v>
      </c>
      <c r="P315">
        <v>1</v>
      </c>
      <c r="Q315">
        <v>53.9</v>
      </c>
      <c r="R315">
        <v>0.13</v>
      </c>
      <c r="S315">
        <v>0.04</v>
      </c>
      <c r="T315">
        <v>7.0000000000000007E-2</v>
      </c>
      <c r="U315">
        <v>20.399999999999999</v>
      </c>
      <c r="V315">
        <v>91.1</v>
      </c>
      <c r="W315">
        <v>29.51</v>
      </c>
      <c r="X315">
        <v>2.91</v>
      </c>
      <c r="Y315">
        <v>6.9</v>
      </c>
      <c r="Z315">
        <v>53</v>
      </c>
      <c r="AA315">
        <v>0.05</v>
      </c>
      <c r="AB315">
        <v>18.399999999999999</v>
      </c>
      <c r="AC315">
        <v>1.26</v>
      </c>
      <c r="AD315">
        <v>376</v>
      </c>
      <c r="AE315">
        <v>0.32</v>
      </c>
      <c r="AF315">
        <v>3.0000000000000001E-3</v>
      </c>
      <c r="AG315">
        <v>107.3</v>
      </c>
      <c r="AH315">
        <v>4.5999999999999999E-2</v>
      </c>
      <c r="AI315">
        <v>13.63</v>
      </c>
      <c r="AJ315">
        <v>5.0000000000000001E-3</v>
      </c>
      <c r="AK315">
        <v>0.18</v>
      </c>
      <c r="AL315">
        <v>3.1</v>
      </c>
      <c r="AM315">
        <v>0.2</v>
      </c>
      <c r="AN315">
        <v>5.6</v>
      </c>
      <c r="AO315">
        <v>0.01</v>
      </c>
      <c r="AP315">
        <v>7</v>
      </c>
      <c r="AQ315">
        <v>1080</v>
      </c>
      <c r="AR315">
        <v>0.06</v>
      </c>
      <c r="AS315">
        <v>0.9</v>
      </c>
      <c r="AT315">
        <v>37</v>
      </c>
      <c r="AU315">
        <v>0.1</v>
      </c>
      <c r="AV315">
        <v>51.8</v>
      </c>
      <c r="AW315">
        <v>15</v>
      </c>
    </row>
    <row r="316" spans="1:49" hidden="1" x14ac:dyDescent="0.3">
      <c r="A316" t="s">
        <v>1276</v>
      </c>
      <c r="B316" t="s">
        <v>1277</v>
      </c>
      <c r="C316" s="1" t="str">
        <f t="shared" si="16"/>
        <v>13:0041</v>
      </c>
      <c r="D316" s="1" t="str">
        <f t="shared" si="17"/>
        <v>13:0013</v>
      </c>
      <c r="E316" t="s">
        <v>1278</v>
      </c>
      <c r="F316" t="s">
        <v>1279</v>
      </c>
      <c r="H316">
        <v>47.658559400000001</v>
      </c>
      <c r="I316">
        <v>-67.145266599999999</v>
      </c>
      <c r="J316" s="1" t="str">
        <f t="shared" si="18"/>
        <v>Basal till</v>
      </c>
      <c r="K316" s="1" t="str">
        <f t="shared" si="19"/>
        <v>&lt;63 micron</v>
      </c>
      <c r="L316">
        <v>41</v>
      </c>
      <c r="M316">
        <v>2.74</v>
      </c>
      <c r="N316">
        <v>5.7</v>
      </c>
      <c r="O316">
        <v>0.7</v>
      </c>
      <c r="P316">
        <v>1</v>
      </c>
      <c r="Q316">
        <v>44.8</v>
      </c>
      <c r="R316">
        <v>0.11</v>
      </c>
      <c r="S316">
        <v>0.02</v>
      </c>
      <c r="T316">
        <v>0.05</v>
      </c>
      <c r="U316">
        <v>25.4</v>
      </c>
      <c r="V316">
        <v>67.5</v>
      </c>
      <c r="W316">
        <v>40.5</v>
      </c>
      <c r="X316">
        <v>3</v>
      </c>
      <c r="Y316">
        <v>5.9</v>
      </c>
      <c r="Z316">
        <v>33</v>
      </c>
      <c r="AA316">
        <v>0.04</v>
      </c>
      <c r="AB316">
        <v>21</v>
      </c>
      <c r="AC316">
        <v>1.08</v>
      </c>
      <c r="AD316">
        <v>303</v>
      </c>
      <c r="AE316">
        <v>0.85</v>
      </c>
      <c r="AF316">
        <v>3.0000000000000001E-3</v>
      </c>
      <c r="AG316">
        <v>147.19999999999999</v>
      </c>
      <c r="AH316">
        <v>4.7E-2</v>
      </c>
      <c r="AI316">
        <v>14.3</v>
      </c>
      <c r="AJ316">
        <v>5.0000000000000001E-3</v>
      </c>
      <c r="AK316">
        <v>0.27</v>
      </c>
      <c r="AL316">
        <v>2.1</v>
      </c>
      <c r="AM316">
        <v>0.3</v>
      </c>
      <c r="AN316">
        <v>5</v>
      </c>
      <c r="AO316">
        <v>0.01</v>
      </c>
      <c r="AP316">
        <v>4.5999999999999996</v>
      </c>
      <c r="AQ316">
        <v>570</v>
      </c>
      <c r="AR316">
        <v>0.06</v>
      </c>
      <c r="AS316">
        <v>0.7</v>
      </c>
      <c r="AT316">
        <v>29</v>
      </c>
      <c r="AU316">
        <v>0.1</v>
      </c>
      <c r="AV316">
        <v>66.7</v>
      </c>
      <c r="AW316">
        <v>15</v>
      </c>
    </row>
    <row r="317" spans="1:49" hidden="1" x14ac:dyDescent="0.3">
      <c r="A317" t="s">
        <v>1280</v>
      </c>
      <c r="B317" t="s">
        <v>1281</v>
      </c>
      <c r="C317" s="1" t="str">
        <f t="shared" si="16"/>
        <v>13:0041</v>
      </c>
      <c r="D317" s="1" t="str">
        <f t="shared" si="17"/>
        <v>13:0013</v>
      </c>
      <c r="E317" t="s">
        <v>1278</v>
      </c>
      <c r="F317" t="s">
        <v>1282</v>
      </c>
      <c r="H317">
        <v>47.658559400000001</v>
      </c>
      <c r="I317">
        <v>-67.145266599999999</v>
      </c>
      <c r="J317" s="1" t="str">
        <f t="shared" si="18"/>
        <v>Basal till</v>
      </c>
      <c r="K317" s="1" t="str">
        <f t="shared" si="19"/>
        <v>&lt;63 micron</v>
      </c>
      <c r="L317">
        <v>40</v>
      </c>
      <c r="M317">
        <v>2.73</v>
      </c>
      <c r="N317">
        <v>5.3</v>
      </c>
      <c r="O317">
        <v>0.2</v>
      </c>
      <c r="P317">
        <v>1</v>
      </c>
      <c r="Q317">
        <v>48.5</v>
      </c>
      <c r="R317">
        <v>0.12</v>
      </c>
      <c r="S317">
        <v>0.03</v>
      </c>
      <c r="T317">
        <v>7.0000000000000007E-2</v>
      </c>
      <c r="U317">
        <v>26.1</v>
      </c>
      <c r="V317">
        <v>71.900000000000006</v>
      </c>
      <c r="W317">
        <v>39.659999999999997</v>
      </c>
      <c r="X317">
        <v>2.98</v>
      </c>
      <c r="Y317">
        <v>5.5</v>
      </c>
      <c r="Z317">
        <v>32</v>
      </c>
      <c r="AA317">
        <v>0.04</v>
      </c>
      <c r="AB317">
        <v>22.5</v>
      </c>
      <c r="AC317">
        <v>1.08</v>
      </c>
      <c r="AD317">
        <v>297</v>
      </c>
      <c r="AE317">
        <v>0.83</v>
      </c>
      <c r="AF317">
        <v>3.0000000000000001E-3</v>
      </c>
      <c r="AG317">
        <v>143.19999999999999</v>
      </c>
      <c r="AH317">
        <v>4.3999999999999997E-2</v>
      </c>
      <c r="AI317">
        <v>14.39</v>
      </c>
      <c r="AJ317">
        <v>5.0000000000000001E-3</v>
      </c>
      <c r="AK317">
        <v>0.28000000000000003</v>
      </c>
      <c r="AL317">
        <v>2.1</v>
      </c>
      <c r="AM317">
        <v>0.3</v>
      </c>
      <c r="AN317">
        <v>5.3</v>
      </c>
      <c r="AO317">
        <v>0.02</v>
      </c>
      <c r="AP317">
        <v>5</v>
      </c>
      <c r="AQ317">
        <v>620</v>
      </c>
      <c r="AR317">
        <v>7.0000000000000007E-2</v>
      </c>
      <c r="AS317">
        <v>0.8</v>
      </c>
      <c r="AT317">
        <v>29</v>
      </c>
      <c r="AU317">
        <v>0.1</v>
      </c>
      <c r="AV317">
        <v>64.5</v>
      </c>
      <c r="AW317">
        <v>15</v>
      </c>
    </row>
    <row r="318" spans="1:49" hidden="1" x14ac:dyDescent="0.3">
      <c r="A318" t="s">
        <v>1283</v>
      </c>
      <c r="B318" t="s">
        <v>1284</v>
      </c>
      <c r="C318" s="1" t="str">
        <f t="shared" si="16"/>
        <v>13:0041</v>
      </c>
      <c r="D318" s="1" t="str">
        <f t="shared" si="17"/>
        <v>13:0013</v>
      </c>
      <c r="E318" t="s">
        <v>1285</v>
      </c>
      <c r="F318" t="s">
        <v>1286</v>
      </c>
      <c r="H318">
        <v>47.633766199999997</v>
      </c>
      <c r="I318">
        <v>-67.087543499999995</v>
      </c>
      <c r="J318" s="1" t="str">
        <f t="shared" si="18"/>
        <v>Basal till</v>
      </c>
      <c r="K318" s="1" t="str">
        <f t="shared" si="19"/>
        <v>&lt;63 micron</v>
      </c>
      <c r="L318">
        <v>25</v>
      </c>
      <c r="M318">
        <v>2.98</v>
      </c>
      <c r="N318">
        <v>6</v>
      </c>
      <c r="O318">
        <v>0.3</v>
      </c>
      <c r="P318">
        <v>1</v>
      </c>
      <c r="Q318">
        <v>51.3</v>
      </c>
      <c r="R318">
        <v>0.12</v>
      </c>
      <c r="S318">
        <v>0.02</v>
      </c>
      <c r="T318">
        <v>7.0000000000000007E-2</v>
      </c>
      <c r="U318">
        <v>15.9</v>
      </c>
      <c r="V318">
        <v>96.6</v>
      </c>
      <c r="W318">
        <v>33.69</v>
      </c>
      <c r="X318">
        <v>3.35</v>
      </c>
      <c r="Y318">
        <v>6.5</v>
      </c>
      <c r="Z318">
        <v>46</v>
      </c>
      <c r="AA318">
        <v>0.05</v>
      </c>
      <c r="AB318">
        <v>23.2</v>
      </c>
      <c r="AC318">
        <v>1.37</v>
      </c>
      <c r="AD318">
        <v>294</v>
      </c>
      <c r="AE318">
        <v>0.97</v>
      </c>
      <c r="AF318">
        <v>3.0000000000000001E-3</v>
      </c>
      <c r="AG318">
        <v>101.6</v>
      </c>
      <c r="AH318">
        <v>0.05</v>
      </c>
      <c r="AI318">
        <v>16.079999999999998</v>
      </c>
      <c r="AJ318">
        <v>5.0000000000000001E-3</v>
      </c>
      <c r="AK318">
        <v>0.34</v>
      </c>
      <c r="AL318">
        <v>2.4</v>
      </c>
      <c r="AM318">
        <v>0.3</v>
      </c>
      <c r="AN318">
        <v>3</v>
      </c>
      <c r="AO318">
        <v>0.02</v>
      </c>
      <c r="AP318">
        <v>4</v>
      </c>
      <c r="AQ318">
        <v>270</v>
      </c>
      <c r="AR318">
        <v>0.06</v>
      </c>
      <c r="AS318">
        <v>0.7</v>
      </c>
      <c r="AT318">
        <v>34</v>
      </c>
      <c r="AU318">
        <v>0.1</v>
      </c>
      <c r="AV318">
        <v>53.7</v>
      </c>
      <c r="AW318">
        <v>15</v>
      </c>
    </row>
    <row r="319" spans="1:49" hidden="1" x14ac:dyDescent="0.3">
      <c r="A319" t="s">
        <v>1287</v>
      </c>
      <c r="B319" t="s">
        <v>1288</v>
      </c>
      <c r="C319" s="1" t="str">
        <f t="shared" si="16"/>
        <v>13:0041</v>
      </c>
      <c r="D319" s="1" t="str">
        <f t="shared" si="17"/>
        <v>13:0013</v>
      </c>
      <c r="E319" t="s">
        <v>1289</v>
      </c>
      <c r="F319" t="s">
        <v>1290</v>
      </c>
      <c r="H319">
        <v>47.601343399999998</v>
      </c>
      <c r="I319">
        <v>-67.092278100000001</v>
      </c>
      <c r="J319" s="1" t="str">
        <f t="shared" si="18"/>
        <v>Basal till</v>
      </c>
      <c r="K319" s="1" t="str">
        <f t="shared" si="19"/>
        <v>&lt;63 micron</v>
      </c>
      <c r="L319">
        <v>18</v>
      </c>
      <c r="M319">
        <v>3.67</v>
      </c>
      <c r="N319">
        <v>6.2</v>
      </c>
      <c r="O319">
        <v>0.4</v>
      </c>
      <c r="P319">
        <v>1</v>
      </c>
      <c r="Q319">
        <v>77.3</v>
      </c>
      <c r="R319">
        <v>0.16</v>
      </c>
      <c r="S319">
        <v>0.02</v>
      </c>
      <c r="T319">
        <v>0.09</v>
      </c>
      <c r="U319">
        <v>24.7</v>
      </c>
      <c r="V319">
        <v>98.3</v>
      </c>
      <c r="W319">
        <v>43.89</v>
      </c>
      <c r="X319">
        <v>4.12</v>
      </c>
      <c r="Y319">
        <v>8.3000000000000007</v>
      </c>
      <c r="Z319">
        <v>48</v>
      </c>
      <c r="AA319">
        <v>0.08</v>
      </c>
      <c r="AB319">
        <v>24</v>
      </c>
      <c r="AC319">
        <v>1.81</v>
      </c>
      <c r="AD319">
        <v>460</v>
      </c>
      <c r="AE319">
        <v>0.86</v>
      </c>
      <c r="AF319">
        <v>3.0000000000000001E-3</v>
      </c>
      <c r="AG319">
        <v>129.9</v>
      </c>
      <c r="AH319">
        <v>4.8000000000000001E-2</v>
      </c>
      <c r="AI319">
        <v>17.46</v>
      </c>
      <c r="AJ319">
        <v>0.02</v>
      </c>
      <c r="AK319">
        <v>0.56999999999999995</v>
      </c>
      <c r="AL319">
        <v>3</v>
      </c>
      <c r="AM319">
        <v>0.3</v>
      </c>
      <c r="AN319">
        <v>3.9</v>
      </c>
      <c r="AO319">
        <v>0.02</v>
      </c>
      <c r="AP319">
        <v>5.8</v>
      </c>
      <c r="AQ319">
        <v>240</v>
      </c>
      <c r="AR319">
        <v>0.09</v>
      </c>
      <c r="AS319">
        <v>0.9</v>
      </c>
      <c r="AT319">
        <v>42</v>
      </c>
      <c r="AU319">
        <v>0.1</v>
      </c>
      <c r="AV319">
        <v>71.7</v>
      </c>
      <c r="AW319">
        <v>15</v>
      </c>
    </row>
    <row r="320" spans="1:49" hidden="1" x14ac:dyDescent="0.3">
      <c r="A320" t="s">
        <v>1291</v>
      </c>
      <c r="B320" t="s">
        <v>1292</v>
      </c>
      <c r="C320" s="1" t="str">
        <f t="shared" si="16"/>
        <v>13:0041</v>
      </c>
      <c r="D320" s="1" t="str">
        <f t="shared" si="17"/>
        <v>13:0013</v>
      </c>
      <c r="E320" t="s">
        <v>1293</v>
      </c>
      <c r="F320" t="s">
        <v>1294</v>
      </c>
      <c r="H320">
        <v>47.6429543</v>
      </c>
      <c r="I320">
        <v>-67.194750600000006</v>
      </c>
      <c r="J320" s="1" t="str">
        <f t="shared" si="18"/>
        <v>Basal till</v>
      </c>
      <c r="K320" s="1" t="str">
        <f t="shared" si="19"/>
        <v>&lt;63 micron</v>
      </c>
      <c r="L320">
        <v>216</v>
      </c>
      <c r="M320">
        <v>7.24</v>
      </c>
      <c r="N320">
        <v>6.9</v>
      </c>
      <c r="O320">
        <v>0.7</v>
      </c>
      <c r="P320">
        <v>1</v>
      </c>
      <c r="Q320">
        <v>75.7</v>
      </c>
      <c r="R320">
        <v>0.2</v>
      </c>
      <c r="S320">
        <v>0.44</v>
      </c>
      <c r="T320">
        <v>0.17</v>
      </c>
      <c r="U320">
        <v>71.8</v>
      </c>
      <c r="V320">
        <v>120.8</v>
      </c>
      <c r="W320">
        <v>59.43</v>
      </c>
      <c r="X320">
        <v>5.28</v>
      </c>
      <c r="Y320">
        <v>8.6</v>
      </c>
      <c r="Z320">
        <v>156</v>
      </c>
      <c r="AA320">
        <v>0.06</v>
      </c>
      <c r="AB320">
        <v>56.1</v>
      </c>
      <c r="AC320">
        <v>0.49</v>
      </c>
      <c r="AD320">
        <v>503</v>
      </c>
      <c r="AE320">
        <v>2.2799999999999998</v>
      </c>
      <c r="AF320">
        <v>4.0000000000000001E-3</v>
      </c>
      <c r="AG320">
        <v>181.8</v>
      </c>
      <c r="AH320">
        <v>0.20799999999999999</v>
      </c>
      <c r="AI320">
        <v>25.19</v>
      </c>
      <c r="AJ320">
        <v>0.1</v>
      </c>
      <c r="AK320">
        <v>0.28999999999999998</v>
      </c>
      <c r="AL320">
        <v>4.2</v>
      </c>
      <c r="AM320">
        <v>1.6</v>
      </c>
      <c r="AN320">
        <v>36.5</v>
      </c>
      <c r="AO320">
        <v>0.02</v>
      </c>
      <c r="AP320">
        <v>3.1</v>
      </c>
      <c r="AQ320">
        <v>40</v>
      </c>
      <c r="AR320">
        <v>0.16</v>
      </c>
      <c r="AS320">
        <v>2.6</v>
      </c>
      <c r="AT320">
        <v>38</v>
      </c>
      <c r="AU320">
        <v>0.1</v>
      </c>
      <c r="AV320">
        <v>159.19999999999999</v>
      </c>
      <c r="AW320">
        <v>15</v>
      </c>
    </row>
    <row r="321" spans="1:49" hidden="1" x14ac:dyDescent="0.3">
      <c r="A321" t="s">
        <v>1295</v>
      </c>
      <c r="B321" t="s">
        <v>1296</v>
      </c>
      <c r="C321" s="1" t="str">
        <f t="shared" si="16"/>
        <v>13:0041</v>
      </c>
      <c r="D321" s="1" t="str">
        <f t="shared" si="17"/>
        <v>13:0013</v>
      </c>
      <c r="E321" t="s">
        <v>1297</v>
      </c>
      <c r="F321" t="s">
        <v>1298</v>
      </c>
      <c r="H321">
        <v>47.647232600000002</v>
      </c>
      <c r="I321">
        <v>-67.219197199999996</v>
      </c>
      <c r="J321" s="1" t="str">
        <f t="shared" si="18"/>
        <v>Basal till</v>
      </c>
      <c r="K321" s="1" t="str">
        <f t="shared" si="19"/>
        <v>&lt;63 micron</v>
      </c>
      <c r="L321">
        <v>15</v>
      </c>
      <c r="M321">
        <v>2.02</v>
      </c>
      <c r="N321">
        <v>8</v>
      </c>
      <c r="O321">
        <v>0.4</v>
      </c>
      <c r="P321">
        <v>1</v>
      </c>
      <c r="Q321">
        <v>35.799999999999997</v>
      </c>
      <c r="R321">
        <v>0.13</v>
      </c>
      <c r="S321">
        <v>0.14000000000000001</v>
      </c>
      <c r="T321">
        <v>0.05</v>
      </c>
      <c r="U321">
        <v>11.3</v>
      </c>
      <c r="V321">
        <v>65</v>
      </c>
      <c r="W321">
        <v>17.670000000000002</v>
      </c>
      <c r="X321">
        <v>3.02</v>
      </c>
      <c r="Y321">
        <v>6.3</v>
      </c>
      <c r="Z321">
        <v>19</v>
      </c>
      <c r="AA321">
        <v>0.05</v>
      </c>
      <c r="AB321">
        <v>17</v>
      </c>
      <c r="AC321">
        <v>1.1299999999999999</v>
      </c>
      <c r="AD321">
        <v>342</v>
      </c>
      <c r="AE321">
        <v>0.31</v>
      </c>
      <c r="AF321">
        <v>3.0000000000000001E-3</v>
      </c>
      <c r="AG321">
        <v>69.2</v>
      </c>
      <c r="AH321">
        <v>3.5000000000000003E-2</v>
      </c>
      <c r="AI321">
        <v>10.69</v>
      </c>
      <c r="AJ321">
        <v>0.02</v>
      </c>
      <c r="AK321">
        <v>0.23</v>
      </c>
      <c r="AL321">
        <v>1.7</v>
      </c>
      <c r="AM321">
        <v>0.1</v>
      </c>
      <c r="AN321">
        <v>17</v>
      </c>
      <c r="AO321">
        <v>0.02</v>
      </c>
      <c r="AP321">
        <v>3.5</v>
      </c>
      <c r="AQ321">
        <v>400</v>
      </c>
      <c r="AR321">
        <v>0.04</v>
      </c>
      <c r="AS321">
        <v>0.5</v>
      </c>
      <c r="AT321">
        <v>32</v>
      </c>
      <c r="AU321">
        <v>0.1</v>
      </c>
      <c r="AV321">
        <v>46.8</v>
      </c>
      <c r="AW321">
        <v>15</v>
      </c>
    </row>
    <row r="322" spans="1:49" hidden="1" x14ac:dyDescent="0.3">
      <c r="A322" t="s">
        <v>1299</v>
      </c>
      <c r="B322" t="s">
        <v>1300</v>
      </c>
      <c r="C322" s="1" t="str">
        <f t="shared" ref="C322:C385" si="20">HYPERLINK("http://geochem.nrcan.gc.ca/cdogs/content/bdl/bdl130041_e.htm", "13:0041")</f>
        <v>13:0041</v>
      </c>
      <c r="D322" s="1" t="str">
        <f t="shared" ref="D322:D385" si="21">HYPERLINK("http://geochem.nrcan.gc.ca/cdogs/content/svy/svy130013_e.htm", "13:0013")</f>
        <v>13:0013</v>
      </c>
      <c r="E322" t="s">
        <v>1301</v>
      </c>
      <c r="F322" t="s">
        <v>1302</v>
      </c>
      <c r="H322">
        <v>47.630781599999999</v>
      </c>
      <c r="I322">
        <v>-67.227170799999996</v>
      </c>
      <c r="J322" s="1" t="str">
        <f t="shared" ref="J322:J385" si="22">HYPERLINK("http://geochem.nrcan.gc.ca/cdogs/content/kwd/kwd020045_e.htm", "Basal till")</f>
        <v>Basal till</v>
      </c>
      <c r="K322" s="1" t="str">
        <f t="shared" ref="K322:K385" si="23">HYPERLINK("http://geochem.nrcan.gc.ca/cdogs/content/kwd/kwd080004_e.htm", "&lt;63 micron")</f>
        <v>&lt;63 micron</v>
      </c>
      <c r="L322">
        <v>9</v>
      </c>
      <c r="M322">
        <v>2.93</v>
      </c>
      <c r="N322">
        <v>4.9000000000000004</v>
      </c>
      <c r="O322">
        <v>0.1</v>
      </c>
      <c r="P322">
        <v>1</v>
      </c>
      <c r="Q322">
        <v>46.6</v>
      </c>
      <c r="R322">
        <v>0.13</v>
      </c>
      <c r="S322">
        <v>0.02</v>
      </c>
      <c r="T322">
        <v>0.05</v>
      </c>
      <c r="U322">
        <v>17.399999999999999</v>
      </c>
      <c r="V322">
        <v>87.4</v>
      </c>
      <c r="W322">
        <v>24.43</v>
      </c>
      <c r="X322">
        <v>3.09</v>
      </c>
      <c r="Y322">
        <v>7.1</v>
      </c>
      <c r="Z322">
        <v>44</v>
      </c>
      <c r="AA322">
        <v>0.05</v>
      </c>
      <c r="AB322">
        <v>17</v>
      </c>
      <c r="AC322">
        <v>1.41</v>
      </c>
      <c r="AD322">
        <v>386</v>
      </c>
      <c r="AE322">
        <v>0.28000000000000003</v>
      </c>
      <c r="AF322">
        <v>3.0000000000000001E-3</v>
      </c>
      <c r="AG322">
        <v>100.2</v>
      </c>
      <c r="AH322">
        <v>3.5000000000000003E-2</v>
      </c>
      <c r="AI322">
        <v>15.94</v>
      </c>
      <c r="AJ322">
        <v>0.01</v>
      </c>
      <c r="AK322">
        <v>0.15</v>
      </c>
      <c r="AL322">
        <v>2.7</v>
      </c>
      <c r="AM322">
        <v>0.3</v>
      </c>
      <c r="AN322">
        <v>3.1</v>
      </c>
      <c r="AO322">
        <v>0.01</v>
      </c>
      <c r="AP322">
        <v>6.4</v>
      </c>
      <c r="AQ322">
        <v>910</v>
      </c>
      <c r="AR322">
        <v>7.0000000000000007E-2</v>
      </c>
      <c r="AS322">
        <v>0.7</v>
      </c>
      <c r="AT322">
        <v>36</v>
      </c>
      <c r="AU322">
        <v>0.1</v>
      </c>
      <c r="AV322">
        <v>57.7</v>
      </c>
      <c r="AW322">
        <v>15</v>
      </c>
    </row>
    <row r="323" spans="1:49" hidden="1" x14ac:dyDescent="0.3">
      <c r="A323" t="s">
        <v>1303</v>
      </c>
      <c r="B323" t="s">
        <v>1304</v>
      </c>
      <c r="C323" s="1" t="str">
        <f t="shared" si="20"/>
        <v>13:0041</v>
      </c>
      <c r="D323" s="1" t="str">
        <f t="shared" si="21"/>
        <v>13:0013</v>
      </c>
      <c r="E323" t="s">
        <v>1305</v>
      </c>
      <c r="F323" t="s">
        <v>1306</v>
      </c>
      <c r="H323">
        <v>47.592059300000003</v>
      </c>
      <c r="I323">
        <v>-67.144505699999996</v>
      </c>
      <c r="J323" s="1" t="str">
        <f t="shared" si="22"/>
        <v>Basal till</v>
      </c>
      <c r="K323" s="1" t="str">
        <f t="shared" si="23"/>
        <v>&lt;63 micron</v>
      </c>
      <c r="L323">
        <v>35</v>
      </c>
      <c r="M323">
        <v>4.32</v>
      </c>
      <c r="N323">
        <v>3.8</v>
      </c>
      <c r="O323">
        <v>1.6</v>
      </c>
      <c r="P323">
        <v>2</v>
      </c>
      <c r="Q323">
        <v>47.3</v>
      </c>
      <c r="R323">
        <v>0.11</v>
      </c>
      <c r="S323">
        <v>0.03</v>
      </c>
      <c r="T323">
        <v>0.12</v>
      </c>
      <c r="U323">
        <v>15.7</v>
      </c>
      <c r="V323">
        <v>122.9</v>
      </c>
      <c r="W323">
        <v>23.4</v>
      </c>
      <c r="X323">
        <v>3.51</v>
      </c>
      <c r="Y323">
        <v>6.9</v>
      </c>
      <c r="Z323">
        <v>103</v>
      </c>
      <c r="AA323">
        <v>0.05</v>
      </c>
      <c r="AB323">
        <v>13.9</v>
      </c>
      <c r="AC323">
        <v>1.03</v>
      </c>
      <c r="AD323">
        <v>419</v>
      </c>
      <c r="AE323">
        <v>0.35</v>
      </c>
      <c r="AF323">
        <v>2E-3</v>
      </c>
      <c r="AG323">
        <v>79.7</v>
      </c>
      <c r="AH323">
        <v>0.10100000000000001</v>
      </c>
      <c r="AI323">
        <v>12.94</v>
      </c>
      <c r="AJ323">
        <v>0.05</v>
      </c>
      <c r="AK323">
        <v>0.13</v>
      </c>
      <c r="AL323">
        <v>4</v>
      </c>
      <c r="AM323">
        <v>0.7</v>
      </c>
      <c r="AN323">
        <v>4.9000000000000004</v>
      </c>
      <c r="AO323">
        <v>0.02</v>
      </c>
      <c r="AP323">
        <v>4.5999999999999996</v>
      </c>
      <c r="AQ323">
        <v>730</v>
      </c>
      <c r="AR323">
        <v>7.0000000000000007E-2</v>
      </c>
      <c r="AS323">
        <v>1</v>
      </c>
      <c r="AT323">
        <v>39</v>
      </c>
      <c r="AU323">
        <v>0.1</v>
      </c>
      <c r="AV323">
        <v>61.4</v>
      </c>
      <c r="AW323">
        <v>15</v>
      </c>
    </row>
    <row r="324" spans="1:49" hidden="1" x14ac:dyDescent="0.3">
      <c r="A324" t="s">
        <v>1307</v>
      </c>
      <c r="B324" t="s">
        <v>1308</v>
      </c>
      <c r="C324" s="1" t="str">
        <f t="shared" si="20"/>
        <v>13:0041</v>
      </c>
      <c r="D324" s="1" t="str">
        <f t="shared" si="21"/>
        <v>13:0013</v>
      </c>
      <c r="E324" t="s">
        <v>1309</v>
      </c>
      <c r="F324" t="s">
        <v>1310</v>
      </c>
      <c r="H324">
        <v>47.546179700000003</v>
      </c>
      <c r="I324">
        <v>-67.133580100000003</v>
      </c>
      <c r="J324" s="1" t="str">
        <f t="shared" si="22"/>
        <v>Basal till</v>
      </c>
      <c r="K324" s="1" t="str">
        <f t="shared" si="23"/>
        <v>&lt;63 micron</v>
      </c>
      <c r="L324">
        <v>111</v>
      </c>
      <c r="M324">
        <v>3.88</v>
      </c>
      <c r="N324">
        <v>5.5</v>
      </c>
      <c r="O324">
        <v>0.8</v>
      </c>
      <c r="P324">
        <v>2</v>
      </c>
      <c r="Q324">
        <v>39.4</v>
      </c>
      <c r="R324">
        <v>0.18</v>
      </c>
      <c r="S324">
        <v>0.02</v>
      </c>
      <c r="T324">
        <v>0.36</v>
      </c>
      <c r="U324">
        <v>7.9</v>
      </c>
      <c r="V324">
        <v>102.9</v>
      </c>
      <c r="W324">
        <v>25.46</v>
      </c>
      <c r="X324">
        <v>5.86</v>
      </c>
      <c r="Y324">
        <v>9.5</v>
      </c>
      <c r="Z324">
        <v>161</v>
      </c>
      <c r="AA324">
        <v>0.04</v>
      </c>
      <c r="AB324">
        <v>11.4</v>
      </c>
      <c r="AC324">
        <v>0.45</v>
      </c>
      <c r="AD324">
        <v>403</v>
      </c>
      <c r="AE324">
        <v>1.03</v>
      </c>
      <c r="AF324">
        <v>2E-3</v>
      </c>
      <c r="AG324">
        <v>42.4</v>
      </c>
      <c r="AH324">
        <v>0.184</v>
      </c>
      <c r="AI324">
        <v>15.33</v>
      </c>
      <c r="AJ324">
        <v>0.09</v>
      </c>
      <c r="AK324">
        <v>0.35</v>
      </c>
      <c r="AL324">
        <v>2.1</v>
      </c>
      <c r="AM324">
        <v>1</v>
      </c>
      <c r="AN324">
        <v>3.5</v>
      </c>
      <c r="AO324">
        <v>0.02</v>
      </c>
      <c r="AP324">
        <v>3.1</v>
      </c>
      <c r="AQ324">
        <v>140</v>
      </c>
      <c r="AR324">
        <v>7.0000000000000007E-2</v>
      </c>
      <c r="AS324">
        <v>0.9</v>
      </c>
      <c r="AT324">
        <v>51</v>
      </c>
      <c r="AU324">
        <v>0.1</v>
      </c>
      <c r="AV324">
        <v>50.9</v>
      </c>
      <c r="AW324">
        <v>7.5</v>
      </c>
    </row>
    <row r="325" spans="1:49" hidden="1" x14ac:dyDescent="0.3">
      <c r="A325" t="s">
        <v>1311</v>
      </c>
      <c r="B325" t="s">
        <v>1312</v>
      </c>
      <c r="C325" s="1" t="str">
        <f t="shared" si="20"/>
        <v>13:0041</v>
      </c>
      <c r="D325" s="1" t="str">
        <f t="shared" si="21"/>
        <v>13:0013</v>
      </c>
      <c r="E325" t="s">
        <v>1313</v>
      </c>
      <c r="F325" t="s">
        <v>1314</v>
      </c>
      <c r="H325">
        <v>47.748934300000002</v>
      </c>
      <c r="I325">
        <v>-67.442229499999996</v>
      </c>
      <c r="J325" s="1" t="str">
        <f t="shared" si="22"/>
        <v>Basal till</v>
      </c>
      <c r="K325" s="1" t="str">
        <f t="shared" si="23"/>
        <v>&lt;63 micron</v>
      </c>
      <c r="L325">
        <v>40</v>
      </c>
      <c r="M325">
        <v>1.91</v>
      </c>
      <c r="N325">
        <v>5.0999999999999996</v>
      </c>
      <c r="O325">
        <v>2.4</v>
      </c>
      <c r="P325">
        <v>1</v>
      </c>
      <c r="Q325">
        <v>88.5</v>
      </c>
      <c r="R325">
        <v>0.15</v>
      </c>
      <c r="S325">
        <v>0.24</v>
      </c>
      <c r="T325">
        <v>7.0000000000000007E-2</v>
      </c>
      <c r="U325">
        <v>12.9</v>
      </c>
      <c r="V325">
        <v>50.8</v>
      </c>
      <c r="W325">
        <v>11.22</v>
      </c>
      <c r="X325">
        <v>2.95</v>
      </c>
      <c r="Y325">
        <v>6</v>
      </c>
      <c r="Z325">
        <v>77</v>
      </c>
      <c r="AA325">
        <v>0.08</v>
      </c>
      <c r="AB325">
        <v>26</v>
      </c>
      <c r="AC325">
        <v>0.83</v>
      </c>
      <c r="AD325">
        <v>353</v>
      </c>
      <c r="AE325">
        <v>0.36</v>
      </c>
      <c r="AF325">
        <v>2E-3</v>
      </c>
      <c r="AG325">
        <v>49.7</v>
      </c>
      <c r="AH325">
        <v>0.05</v>
      </c>
      <c r="AI325">
        <v>10.67</v>
      </c>
      <c r="AJ325">
        <v>0.01</v>
      </c>
      <c r="AK325">
        <v>0.13</v>
      </c>
      <c r="AL325">
        <v>2.2000000000000002</v>
      </c>
      <c r="AM325">
        <v>0.3</v>
      </c>
      <c r="AN325">
        <v>31.1</v>
      </c>
      <c r="AO325">
        <v>0.02</v>
      </c>
      <c r="AP325">
        <v>3</v>
      </c>
      <c r="AQ325">
        <v>50</v>
      </c>
      <c r="AR325">
        <v>7.0000000000000007E-2</v>
      </c>
      <c r="AS325">
        <v>0.6</v>
      </c>
      <c r="AT325">
        <v>30</v>
      </c>
      <c r="AU325">
        <v>0.1</v>
      </c>
      <c r="AV325">
        <v>58.2</v>
      </c>
      <c r="AW325">
        <v>15</v>
      </c>
    </row>
    <row r="326" spans="1:49" hidden="1" x14ac:dyDescent="0.3">
      <c r="A326" t="s">
        <v>1315</v>
      </c>
      <c r="B326" t="s">
        <v>1316</v>
      </c>
      <c r="C326" s="1" t="str">
        <f t="shared" si="20"/>
        <v>13:0041</v>
      </c>
      <c r="D326" s="1" t="str">
        <f t="shared" si="21"/>
        <v>13:0013</v>
      </c>
      <c r="E326" t="s">
        <v>1317</v>
      </c>
      <c r="F326" t="s">
        <v>1318</v>
      </c>
      <c r="H326">
        <v>47.750442100000001</v>
      </c>
      <c r="I326">
        <v>-67.235024100000004</v>
      </c>
      <c r="J326" s="1" t="str">
        <f t="shared" si="22"/>
        <v>Basal till</v>
      </c>
      <c r="K326" s="1" t="str">
        <f t="shared" si="23"/>
        <v>&lt;63 micron</v>
      </c>
      <c r="L326">
        <v>15</v>
      </c>
      <c r="M326">
        <v>2.83</v>
      </c>
      <c r="N326">
        <v>4.8</v>
      </c>
      <c r="O326">
        <v>0.5</v>
      </c>
      <c r="P326">
        <v>2</v>
      </c>
      <c r="Q326">
        <v>68.2</v>
      </c>
      <c r="R326">
        <v>0.12</v>
      </c>
      <c r="S326">
        <v>0.04</v>
      </c>
      <c r="T326">
        <v>0.03</v>
      </c>
      <c r="U326">
        <v>45.2</v>
      </c>
      <c r="V326">
        <v>64</v>
      </c>
      <c r="W326">
        <v>39.450000000000003</v>
      </c>
      <c r="X326">
        <v>2.74</v>
      </c>
      <c r="Y326">
        <v>5.9</v>
      </c>
      <c r="Z326">
        <v>48</v>
      </c>
      <c r="AA326">
        <v>0.06</v>
      </c>
      <c r="AB326">
        <v>23.7</v>
      </c>
      <c r="AC326">
        <v>1.05</v>
      </c>
      <c r="AD326">
        <v>443</v>
      </c>
      <c r="AE326">
        <v>0.7</v>
      </c>
      <c r="AF326">
        <v>4.0000000000000001E-3</v>
      </c>
      <c r="AG326">
        <v>120.2</v>
      </c>
      <c r="AH326">
        <v>3.9E-2</v>
      </c>
      <c r="AI326">
        <v>15.43</v>
      </c>
      <c r="AJ326">
        <v>0.03</v>
      </c>
      <c r="AK326">
        <v>0.25</v>
      </c>
      <c r="AM326">
        <v>0.4</v>
      </c>
      <c r="AN326">
        <v>3.9</v>
      </c>
      <c r="AO326">
        <v>0.01</v>
      </c>
      <c r="AP326">
        <v>5.8</v>
      </c>
      <c r="AQ326">
        <v>460</v>
      </c>
      <c r="AR326">
        <v>0.08</v>
      </c>
      <c r="AS326">
        <v>0.7</v>
      </c>
      <c r="AT326">
        <v>31</v>
      </c>
      <c r="AU326">
        <v>0.1</v>
      </c>
      <c r="AV326">
        <v>54.6</v>
      </c>
      <c r="AW326">
        <v>15</v>
      </c>
    </row>
    <row r="327" spans="1:49" hidden="1" x14ac:dyDescent="0.3">
      <c r="A327" t="s">
        <v>1319</v>
      </c>
      <c r="B327" t="s">
        <v>1320</v>
      </c>
      <c r="C327" s="1" t="str">
        <f t="shared" si="20"/>
        <v>13:0041</v>
      </c>
      <c r="D327" s="1" t="str">
        <f t="shared" si="21"/>
        <v>13:0013</v>
      </c>
      <c r="E327" t="s">
        <v>1321</v>
      </c>
      <c r="F327" t="s">
        <v>1322</v>
      </c>
      <c r="H327">
        <v>47.881107900000003</v>
      </c>
      <c r="I327">
        <v>-67.260269300000004</v>
      </c>
      <c r="J327" s="1" t="str">
        <f t="shared" si="22"/>
        <v>Basal till</v>
      </c>
      <c r="K327" s="1" t="str">
        <f t="shared" si="23"/>
        <v>&lt;63 micron</v>
      </c>
      <c r="L327">
        <v>24</v>
      </c>
      <c r="M327">
        <v>2.34</v>
      </c>
      <c r="N327">
        <v>8.4</v>
      </c>
      <c r="O327">
        <v>7.2</v>
      </c>
      <c r="P327">
        <v>4</v>
      </c>
      <c r="Q327">
        <v>76.3</v>
      </c>
      <c r="R327">
        <v>0.2</v>
      </c>
      <c r="S327">
        <v>0.09</v>
      </c>
      <c r="T327">
        <v>0.04</v>
      </c>
      <c r="U327">
        <v>22.9</v>
      </c>
      <c r="V327">
        <v>77.7</v>
      </c>
      <c r="W327">
        <v>27.26</v>
      </c>
      <c r="X327">
        <v>3.64</v>
      </c>
      <c r="Y327">
        <v>6.3</v>
      </c>
      <c r="Z327">
        <v>105</v>
      </c>
      <c r="AA327">
        <v>0.12</v>
      </c>
      <c r="AB327">
        <v>35.4</v>
      </c>
      <c r="AC327">
        <v>1.59</v>
      </c>
      <c r="AD327">
        <v>1061</v>
      </c>
      <c r="AE327">
        <v>0.35</v>
      </c>
      <c r="AF327">
        <v>3.0000000000000001E-3</v>
      </c>
      <c r="AG327">
        <v>78.5</v>
      </c>
      <c r="AH327">
        <v>0.06</v>
      </c>
      <c r="AI327">
        <v>20.190000000000001</v>
      </c>
      <c r="AJ327">
        <v>5.0000000000000001E-3</v>
      </c>
      <c r="AK327">
        <v>0.31</v>
      </c>
      <c r="AL327">
        <v>6.9</v>
      </c>
      <c r="AM327">
        <v>0.3</v>
      </c>
      <c r="AN327">
        <v>13.2</v>
      </c>
      <c r="AO327">
        <v>0.04</v>
      </c>
      <c r="AP327">
        <v>6.6</v>
      </c>
      <c r="AQ327">
        <v>70</v>
      </c>
      <c r="AR327">
        <v>0.09</v>
      </c>
      <c r="AS327">
        <v>0.5</v>
      </c>
      <c r="AT327">
        <v>38</v>
      </c>
      <c r="AU327">
        <v>0.1</v>
      </c>
      <c r="AV327">
        <v>59.4</v>
      </c>
      <c r="AW327">
        <v>15</v>
      </c>
    </row>
    <row r="328" spans="1:49" hidden="1" x14ac:dyDescent="0.3">
      <c r="A328" t="s">
        <v>1323</v>
      </c>
      <c r="B328" t="s">
        <v>1324</v>
      </c>
      <c r="C328" s="1" t="str">
        <f t="shared" si="20"/>
        <v>13:0041</v>
      </c>
      <c r="D328" s="1" t="str">
        <f t="shared" si="21"/>
        <v>13:0013</v>
      </c>
      <c r="E328" t="s">
        <v>1325</v>
      </c>
      <c r="F328" t="s">
        <v>1326</v>
      </c>
      <c r="H328">
        <v>47.864434000000003</v>
      </c>
      <c r="I328">
        <v>-67.259610699999996</v>
      </c>
      <c r="J328" s="1" t="str">
        <f t="shared" si="22"/>
        <v>Basal till</v>
      </c>
      <c r="K328" s="1" t="str">
        <f t="shared" si="23"/>
        <v>&lt;63 micron</v>
      </c>
      <c r="L328">
        <v>24</v>
      </c>
      <c r="M328">
        <v>2.65</v>
      </c>
      <c r="N328">
        <v>6.1</v>
      </c>
      <c r="O328">
        <v>3</v>
      </c>
      <c r="P328">
        <v>3</v>
      </c>
      <c r="Q328">
        <v>65.099999999999994</v>
      </c>
      <c r="R328">
        <v>0.15</v>
      </c>
      <c r="S328">
        <v>0.06</v>
      </c>
      <c r="T328">
        <v>0.03</v>
      </c>
      <c r="U328">
        <v>16.899999999999999</v>
      </c>
      <c r="V328">
        <v>72.900000000000006</v>
      </c>
      <c r="W328">
        <v>20.329999999999998</v>
      </c>
      <c r="X328">
        <v>3.26</v>
      </c>
      <c r="Y328">
        <v>7</v>
      </c>
      <c r="Z328">
        <v>29</v>
      </c>
      <c r="AA328">
        <v>0.14000000000000001</v>
      </c>
      <c r="AB328">
        <v>25.9</v>
      </c>
      <c r="AC328">
        <v>1.71</v>
      </c>
      <c r="AD328">
        <v>438</v>
      </c>
      <c r="AE328">
        <v>0.18</v>
      </c>
      <c r="AF328">
        <v>2E-3</v>
      </c>
      <c r="AG328">
        <v>78.900000000000006</v>
      </c>
      <c r="AH328">
        <v>5.5E-2</v>
      </c>
      <c r="AI328">
        <v>11.94</v>
      </c>
      <c r="AJ328">
        <v>0.02</v>
      </c>
      <c r="AK328">
        <v>0.23</v>
      </c>
      <c r="AL328">
        <v>3.2</v>
      </c>
      <c r="AM328">
        <v>0.2</v>
      </c>
      <c r="AN328">
        <v>11.3</v>
      </c>
      <c r="AO328">
        <v>0.02</v>
      </c>
      <c r="AP328">
        <v>5.9</v>
      </c>
      <c r="AQ328">
        <v>50</v>
      </c>
      <c r="AR328">
        <v>0.06</v>
      </c>
      <c r="AS328">
        <v>0.4</v>
      </c>
      <c r="AT328">
        <v>37</v>
      </c>
      <c r="AU328">
        <v>0.1</v>
      </c>
      <c r="AV328">
        <v>60.2</v>
      </c>
      <c r="AW328">
        <v>15</v>
      </c>
    </row>
    <row r="329" spans="1:49" hidden="1" x14ac:dyDescent="0.3">
      <c r="A329" t="s">
        <v>1327</v>
      </c>
      <c r="B329" t="s">
        <v>1328</v>
      </c>
      <c r="C329" s="1" t="str">
        <f t="shared" si="20"/>
        <v>13:0041</v>
      </c>
      <c r="D329" s="1" t="str">
        <f t="shared" si="21"/>
        <v>13:0013</v>
      </c>
      <c r="E329" t="s">
        <v>1325</v>
      </c>
      <c r="F329" t="s">
        <v>1329</v>
      </c>
      <c r="H329">
        <v>47.864434000000003</v>
      </c>
      <c r="I329">
        <v>-67.259610699999996</v>
      </c>
      <c r="J329" s="1" t="str">
        <f t="shared" si="22"/>
        <v>Basal till</v>
      </c>
      <c r="K329" s="1" t="str">
        <f t="shared" si="23"/>
        <v>&lt;63 micron</v>
      </c>
      <c r="L329">
        <v>27</v>
      </c>
      <c r="M329">
        <v>2.7</v>
      </c>
      <c r="N329">
        <v>6.9</v>
      </c>
      <c r="O329">
        <v>0.9</v>
      </c>
      <c r="P329">
        <v>3</v>
      </c>
      <c r="Q329">
        <v>64.599999999999994</v>
      </c>
      <c r="R329">
        <v>0.16</v>
      </c>
      <c r="S329">
        <v>0.06</v>
      </c>
      <c r="T329">
        <v>0.04</v>
      </c>
      <c r="U329">
        <v>17.899999999999999</v>
      </c>
      <c r="V329">
        <v>76.400000000000006</v>
      </c>
      <c r="W329">
        <v>21.64</v>
      </c>
      <c r="X329">
        <v>3.44</v>
      </c>
      <c r="Y329">
        <v>7.2</v>
      </c>
      <c r="Z329">
        <v>35</v>
      </c>
      <c r="AA329">
        <v>0.14000000000000001</v>
      </c>
      <c r="AB329">
        <v>26.2</v>
      </c>
      <c r="AC329">
        <v>1.78</v>
      </c>
      <c r="AD329">
        <v>509</v>
      </c>
      <c r="AE329">
        <v>0.16</v>
      </c>
      <c r="AF329">
        <v>3.0000000000000001E-3</v>
      </c>
      <c r="AG329">
        <v>79.599999999999994</v>
      </c>
      <c r="AH329">
        <v>5.0999999999999997E-2</v>
      </c>
      <c r="AI329">
        <v>13.37</v>
      </c>
      <c r="AJ329">
        <v>5.0000000000000001E-3</v>
      </c>
      <c r="AK329">
        <v>0.19</v>
      </c>
      <c r="AL329">
        <v>3.7</v>
      </c>
      <c r="AM329">
        <v>0.2</v>
      </c>
      <c r="AN329">
        <v>11.8</v>
      </c>
      <c r="AO329">
        <v>0.06</v>
      </c>
      <c r="AP329">
        <v>6.2</v>
      </c>
      <c r="AQ329">
        <v>30</v>
      </c>
      <c r="AR329">
        <v>0.06</v>
      </c>
      <c r="AS329">
        <v>0.4</v>
      </c>
      <c r="AT329">
        <v>38</v>
      </c>
      <c r="AU329">
        <v>0.1</v>
      </c>
      <c r="AV329">
        <v>61</v>
      </c>
      <c r="AW329">
        <v>15</v>
      </c>
    </row>
    <row r="330" spans="1:49" hidden="1" x14ac:dyDescent="0.3">
      <c r="A330" t="s">
        <v>1330</v>
      </c>
      <c r="B330" t="s">
        <v>1331</v>
      </c>
      <c r="C330" s="1" t="str">
        <f t="shared" si="20"/>
        <v>13:0041</v>
      </c>
      <c r="D330" s="1" t="str">
        <f t="shared" si="21"/>
        <v>13:0013</v>
      </c>
      <c r="E330" t="s">
        <v>1332</v>
      </c>
      <c r="F330" t="s">
        <v>1333</v>
      </c>
      <c r="H330">
        <v>47.849775200000003</v>
      </c>
      <c r="I330">
        <v>-67.251826899999998</v>
      </c>
      <c r="J330" s="1" t="str">
        <f t="shared" si="22"/>
        <v>Basal till</v>
      </c>
      <c r="K330" s="1" t="str">
        <f t="shared" si="23"/>
        <v>&lt;63 micron</v>
      </c>
      <c r="L330">
        <v>42</v>
      </c>
      <c r="M330">
        <v>3.04</v>
      </c>
      <c r="N330">
        <v>5.9</v>
      </c>
      <c r="O330">
        <v>0.8</v>
      </c>
      <c r="P330">
        <v>2</v>
      </c>
      <c r="Q330">
        <v>72.400000000000006</v>
      </c>
      <c r="R330">
        <v>0.12</v>
      </c>
      <c r="S330">
        <v>7.0000000000000007E-2</v>
      </c>
      <c r="T330">
        <v>0.05</v>
      </c>
      <c r="U330">
        <v>16.3</v>
      </c>
      <c r="V330">
        <v>128.30000000000001</v>
      </c>
      <c r="W330">
        <v>21.58</v>
      </c>
      <c r="X330">
        <v>3.54</v>
      </c>
      <c r="Y330">
        <v>7.7</v>
      </c>
      <c r="Z330">
        <v>46</v>
      </c>
      <c r="AA330">
        <v>0.1</v>
      </c>
      <c r="AB330">
        <v>25.1</v>
      </c>
      <c r="AC330">
        <v>1.52</v>
      </c>
      <c r="AD330">
        <v>376</v>
      </c>
      <c r="AE330">
        <v>0.41</v>
      </c>
      <c r="AF330">
        <v>3.0000000000000001E-3</v>
      </c>
      <c r="AG330">
        <v>96.7</v>
      </c>
      <c r="AH330">
        <v>5.1999999999999998E-2</v>
      </c>
      <c r="AI330">
        <v>14.64</v>
      </c>
      <c r="AJ330">
        <v>5.0000000000000001E-3</v>
      </c>
      <c r="AK330">
        <v>0.16</v>
      </c>
      <c r="AL330">
        <v>4.0999999999999996</v>
      </c>
      <c r="AM330">
        <v>0.3</v>
      </c>
      <c r="AN330">
        <v>10.1</v>
      </c>
      <c r="AO330">
        <v>0.02</v>
      </c>
      <c r="AP330">
        <v>3.5</v>
      </c>
      <c r="AQ330">
        <v>140</v>
      </c>
      <c r="AR330">
        <v>0.1</v>
      </c>
      <c r="AS330">
        <v>0.5</v>
      </c>
      <c r="AT330">
        <v>49</v>
      </c>
      <c r="AU330">
        <v>0.1</v>
      </c>
      <c r="AV330">
        <v>68.099999999999994</v>
      </c>
      <c r="AW330">
        <v>15</v>
      </c>
    </row>
    <row r="331" spans="1:49" hidden="1" x14ac:dyDescent="0.3">
      <c r="A331" t="s">
        <v>1334</v>
      </c>
      <c r="B331" t="s">
        <v>1335</v>
      </c>
      <c r="C331" s="1" t="str">
        <f t="shared" si="20"/>
        <v>13:0041</v>
      </c>
      <c r="D331" s="1" t="str">
        <f t="shared" si="21"/>
        <v>13:0013</v>
      </c>
      <c r="E331" t="s">
        <v>1336</v>
      </c>
      <c r="F331" t="s">
        <v>1337</v>
      </c>
      <c r="H331">
        <v>47.832829599999997</v>
      </c>
      <c r="I331">
        <v>-67.251648000000003</v>
      </c>
      <c r="J331" s="1" t="str">
        <f t="shared" si="22"/>
        <v>Basal till</v>
      </c>
      <c r="K331" s="1" t="str">
        <f t="shared" si="23"/>
        <v>&lt;63 micron</v>
      </c>
      <c r="L331">
        <v>10</v>
      </c>
      <c r="M331">
        <v>1.88</v>
      </c>
      <c r="N331">
        <v>3.1</v>
      </c>
      <c r="O331">
        <v>1.8</v>
      </c>
      <c r="P331">
        <v>1</v>
      </c>
      <c r="Q331">
        <v>33.4</v>
      </c>
      <c r="R331">
        <v>0.14000000000000001</v>
      </c>
      <c r="S331">
        <v>0.05</v>
      </c>
      <c r="T331">
        <v>0.04</v>
      </c>
      <c r="U331">
        <v>8.9</v>
      </c>
      <c r="V331">
        <v>66.7</v>
      </c>
      <c r="W331">
        <v>8.2899999999999991</v>
      </c>
      <c r="X331">
        <v>1.93</v>
      </c>
      <c r="Y331">
        <v>6.6</v>
      </c>
      <c r="Z331">
        <v>33</v>
      </c>
      <c r="AA331">
        <v>0.06</v>
      </c>
      <c r="AB331">
        <v>14.7</v>
      </c>
      <c r="AC331">
        <v>0.74</v>
      </c>
      <c r="AD331">
        <v>206</v>
      </c>
      <c r="AE331">
        <v>0.4</v>
      </c>
      <c r="AF331">
        <v>2E-3</v>
      </c>
      <c r="AG331">
        <v>43.3</v>
      </c>
      <c r="AH331">
        <v>2.1000000000000001E-2</v>
      </c>
      <c r="AI331">
        <v>9.7200000000000006</v>
      </c>
      <c r="AJ331">
        <v>5.0000000000000001E-3</v>
      </c>
      <c r="AK331">
        <v>0.16</v>
      </c>
      <c r="AL331">
        <v>1.8</v>
      </c>
      <c r="AM331">
        <v>0.2</v>
      </c>
      <c r="AN331">
        <v>4.5999999999999996</v>
      </c>
      <c r="AO331">
        <v>0.02</v>
      </c>
      <c r="AP331">
        <v>2.5</v>
      </c>
      <c r="AQ331">
        <v>570</v>
      </c>
      <c r="AR331">
        <v>0.05</v>
      </c>
      <c r="AS331">
        <v>0.5</v>
      </c>
      <c r="AT331">
        <v>35</v>
      </c>
      <c r="AU331">
        <v>0.1</v>
      </c>
      <c r="AV331">
        <v>36.200000000000003</v>
      </c>
      <c r="AW331">
        <v>15</v>
      </c>
    </row>
    <row r="332" spans="1:49" hidden="1" x14ac:dyDescent="0.3">
      <c r="A332" t="s">
        <v>1338</v>
      </c>
      <c r="B332" t="s">
        <v>1339</v>
      </c>
      <c r="C332" s="1" t="str">
        <f t="shared" si="20"/>
        <v>13:0041</v>
      </c>
      <c r="D332" s="1" t="str">
        <f t="shared" si="21"/>
        <v>13:0013</v>
      </c>
      <c r="E332" t="s">
        <v>1340</v>
      </c>
      <c r="F332" t="s">
        <v>1341</v>
      </c>
      <c r="H332">
        <v>47.844232900000002</v>
      </c>
      <c r="I332">
        <v>-67.223717199999996</v>
      </c>
      <c r="J332" s="1" t="str">
        <f t="shared" si="22"/>
        <v>Basal till</v>
      </c>
      <c r="K332" s="1" t="str">
        <f t="shared" si="23"/>
        <v>&lt;63 micron</v>
      </c>
      <c r="L332">
        <v>17</v>
      </c>
      <c r="M332">
        <v>2.09</v>
      </c>
      <c r="N332">
        <v>5</v>
      </c>
      <c r="O332">
        <v>0.6</v>
      </c>
      <c r="P332">
        <v>1</v>
      </c>
      <c r="Q332">
        <v>55.4</v>
      </c>
      <c r="R332">
        <v>0.11</v>
      </c>
      <c r="S332">
        <v>0.05</v>
      </c>
      <c r="T332">
        <v>7.0000000000000007E-2</v>
      </c>
      <c r="U332">
        <v>10.5</v>
      </c>
      <c r="V332">
        <v>72.3</v>
      </c>
      <c r="W332">
        <v>14.54</v>
      </c>
      <c r="X332">
        <v>2.67</v>
      </c>
      <c r="Y332">
        <v>6.1</v>
      </c>
      <c r="Z332">
        <v>37</v>
      </c>
      <c r="AA332">
        <v>0.08</v>
      </c>
      <c r="AB332">
        <v>20.399999999999999</v>
      </c>
      <c r="AC332">
        <v>1.03</v>
      </c>
      <c r="AD332">
        <v>235</v>
      </c>
      <c r="AE332">
        <v>0.2</v>
      </c>
      <c r="AF332">
        <v>2E-3</v>
      </c>
      <c r="AG332">
        <v>56.3</v>
      </c>
      <c r="AH332">
        <v>3.5000000000000003E-2</v>
      </c>
      <c r="AI332">
        <v>7.57</v>
      </c>
      <c r="AJ332">
        <v>0.03</v>
      </c>
      <c r="AK332">
        <v>0.19</v>
      </c>
      <c r="AL332">
        <v>2.6</v>
      </c>
      <c r="AM332">
        <v>0.1</v>
      </c>
      <c r="AN332">
        <v>6</v>
      </c>
      <c r="AO332">
        <v>0.01</v>
      </c>
      <c r="AP332">
        <v>4.2</v>
      </c>
      <c r="AQ332">
        <v>550</v>
      </c>
      <c r="AR332">
        <v>0.05</v>
      </c>
      <c r="AS332">
        <v>0.5</v>
      </c>
      <c r="AT332">
        <v>34</v>
      </c>
      <c r="AU332">
        <v>0.1</v>
      </c>
      <c r="AV332">
        <v>51</v>
      </c>
      <c r="AW332">
        <v>15</v>
      </c>
    </row>
    <row r="333" spans="1:49" hidden="1" x14ac:dyDescent="0.3">
      <c r="A333" t="s">
        <v>1342</v>
      </c>
      <c r="B333" t="s">
        <v>1343</v>
      </c>
      <c r="C333" s="1" t="str">
        <f t="shared" si="20"/>
        <v>13:0041</v>
      </c>
      <c r="D333" s="1" t="str">
        <f t="shared" si="21"/>
        <v>13:0013</v>
      </c>
      <c r="E333" t="s">
        <v>1344</v>
      </c>
      <c r="F333" t="s">
        <v>1345</v>
      </c>
      <c r="H333">
        <v>47.860679699999999</v>
      </c>
      <c r="I333">
        <v>-67.227714599999999</v>
      </c>
      <c r="J333" s="1" t="str">
        <f t="shared" si="22"/>
        <v>Basal till</v>
      </c>
      <c r="K333" s="1" t="str">
        <f t="shared" si="23"/>
        <v>&lt;63 micron</v>
      </c>
      <c r="L333">
        <v>70</v>
      </c>
      <c r="M333">
        <v>3</v>
      </c>
      <c r="N333">
        <v>7.1</v>
      </c>
      <c r="O333">
        <v>0.5</v>
      </c>
      <c r="P333">
        <v>3</v>
      </c>
      <c r="Q333">
        <v>62.8</v>
      </c>
      <c r="R333">
        <v>0.14000000000000001</v>
      </c>
      <c r="S333">
        <v>0.04</v>
      </c>
      <c r="T333">
        <v>0.05</v>
      </c>
      <c r="U333">
        <v>16.5</v>
      </c>
      <c r="V333">
        <v>92.3</v>
      </c>
      <c r="W333">
        <v>23.15</v>
      </c>
      <c r="X333">
        <v>3.6</v>
      </c>
      <c r="Y333">
        <v>6.8</v>
      </c>
      <c r="Z333">
        <v>49</v>
      </c>
      <c r="AA333">
        <v>0.11</v>
      </c>
      <c r="AB333">
        <v>22.5</v>
      </c>
      <c r="AC333">
        <v>1.57</v>
      </c>
      <c r="AD333">
        <v>348</v>
      </c>
      <c r="AE333">
        <v>0.33</v>
      </c>
      <c r="AF333">
        <v>2E-3</v>
      </c>
      <c r="AG333">
        <v>84.4</v>
      </c>
      <c r="AH333">
        <v>6.0999999999999999E-2</v>
      </c>
      <c r="AI333">
        <v>13.31</v>
      </c>
      <c r="AJ333">
        <v>5.0000000000000001E-3</v>
      </c>
      <c r="AK333">
        <v>0.18</v>
      </c>
      <c r="AL333">
        <v>3.4</v>
      </c>
      <c r="AM333">
        <v>0.3</v>
      </c>
      <c r="AN333">
        <v>6.2</v>
      </c>
      <c r="AO333">
        <v>0.02</v>
      </c>
      <c r="AP333">
        <v>4.9000000000000004</v>
      </c>
      <c r="AQ333">
        <v>50</v>
      </c>
      <c r="AR333">
        <v>0.08</v>
      </c>
      <c r="AS333">
        <v>0.4</v>
      </c>
      <c r="AT333">
        <v>40</v>
      </c>
      <c r="AU333">
        <v>0.1</v>
      </c>
      <c r="AV333">
        <v>61.1</v>
      </c>
      <c r="AW333">
        <v>15</v>
      </c>
    </row>
    <row r="334" spans="1:49" hidden="1" x14ac:dyDescent="0.3">
      <c r="A334" t="s">
        <v>1346</v>
      </c>
      <c r="B334" t="s">
        <v>1347</v>
      </c>
      <c r="C334" s="1" t="str">
        <f t="shared" si="20"/>
        <v>13:0041</v>
      </c>
      <c r="D334" s="1" t="str">
        <f t="shared" si="21"/>
        <v>13:0013</v>
      </c>
      <c r="E334" t="s">
        <v>1348</v>
      </c>
      <c r="F334" t="s">
        <v>1349</v>
      </c>
      <c r="H334">
        <v>47.870479400000001</v>
      </c>
      <c r="I334">
        <v>-67.237717599999996</v>
      </c>
      <c r="J334" s="1" t="str">
        <f t="shared" si="22"/>
        <v>Basal till</v>
      </c>
      <c r="K334" s="1" t="str">
        <f t="shared" si="23"/>
        <v>&lt;63 micron</v>
      </c>
      <c r="L334">
        <v>54</v>
      </c>
      <c r="M334">
        <v>2.4900000000000002</v>
      </c>
      <c r="N334">
        <v>10.199999999999999</v>
      </c>
      <c r="O334">
        <v>0.7</v>
      </c>
      <c r="P334">
        <v>3</v>
      </c>
      <c r="Q334">
        <v>61</v>
      </c>
      <c r="R334">
        <v>0.19</v>
      </c>
      <c r="S334">
        <v>7.0000000000000007E-2</v>
      </c>
      <c r="T334">
        <v>0.04</v>
      </c>
      <c r="U334">
        <v>12.9</v>
      </c>
      <c r="V334">
        <v>81</v>
      </c>
      <c r="W334">
        <v>17.899999999999999</v>
      </c>
      <c r="X334">
        <v>3.61</v>
      </c>
      <c r="Y334">
        <v>6.6</v>
      </c>
      <c r="Z334">
        <v>73</v>
      </c>
      <c r="AA334">
        <v>0.12</v>
      </c>
      <c r="AB334">
        <v>24.4</v>
      </c>
      <c r="AC334">
        <v>1.1200000000000001</v>
      </c>
      <c r="AD334">
        <v>303</v>
      </c>
      <c r="AE334">
        <v>0.7</v>
      </c>
      <c r="AF334">
        <v>3.0000000000000001E-3</v>
      </c>
      <c r="AG334">
        <v>66.900000000000006</v>
      </c>
      <c r="AH334">
        <v>9.1999999999999998E-2</v>
      </c>
      <c r="AI334">
        <v>12.99</v>
      </c>
      <c r="AJ334">
        <v>0.02</v>
      </c>
      <c r="AK334">
        <v>0.46</v>
      </c>
      <c r="AL334">
        <v>3.3</v>
      </c>
      <c r="AM334">
        <v>0.4</v>
      </c>
      <c r="AN334">
        <v>8.6999999999999993</v>
      </c>
      <c r="AO334">
        <v>0.03</v>
      </c>
      <c r="AP334">
        <v>5.2</v>
      </c>
      <c r="AQ334">
        <v>50</v>
      </c>
      <c r="AR334">
        <v>0.08</v>
      </c>
      <c r="AS334">
        <v>0.5</v>
      </c>
      <c r="AT334">
        <v>38</v>
      </c>
      <c r="AU334">
        <v>0.1</v>
      </c>
      <c r="AV334">
        <v>64.8</v>
      </c>
      <c r="AW334">
        <v>15</v>
      </c>
    </row>
    <row r="335" spans="1:49" hidden="1" x14ac:dyDescent="0.3">
      <c r="A335" t="s">
        <v>1350</v>
      </c>
      <c r="B335" t="s">
        <v>1351</v>
      </c>
      <c r="C335" s="1" t="str">
        <f t="shared" si="20"/>
        <v>13:0041</v>
      </c>
      <c r="D335" s="1" t="str">
        <f t="shared" si="21"/>
        <v>13:0013</v>
      </c>
      <c r="E335" t="s">
        <v>1348</v>
      </c>
      <c r="F335" t="s">
        <v>1352</v>
      </c>
      <c r="H335">
        <v>47.870479400000001</v>
      </c>
      <c r="I335">
        <v>-67.237717599999996</v>
      </c>
      <c r="J335" s="1" t="str">
        <f t="shared" si="22"/>
        <v>Basal till</v>
      </c>
      <c r="K335" s="1" t="str">
        <f t="shared" si="23"/>
        <v>&lt;63 micron</v>
      </c>
      <c r="L335">
        <v>48</v>
      </c>
      <c r="M335">
        <v>2.2599999999999998</v>
      </c>
      <c r="N335">
        <v>9.3000000000000007</v>
      </c>
      <c r="O335">
        <v>0.8</v>
      </c>
      <c r="P335">
        <v>1</v>
      </c>
      <c r="Q335">
        <v>54.7</v>
      </c>
      <c r="R335">
        <v>0.17</v>
      </c>
      <c r="S335">
        <v>0.06</v>
      </c>
      <c r="T335">
        <v>0.04</v>
      </c>
      <c r="U335">
        <v>12.2</v>
      </c>
      <c r="V335">
        <v>76.5</v>
      </c>
      <c r="W335">
        <v>16.46</v>
      </c>
      <c r="X335">
        <v>3.46</v>
      </c>
      <c r="Y335">
        <v>5.7</v>
      </c>
      <c r="Z335">
        <v>70</v>
      </c>
      <c r="AA335">
        <v>0.08</v>
      </c>
      <c r="AB335">
        <v>20.8</v>
      </c>
      <c r="AC335">
        <v>1.06</v>
      </c>
      <c r="AD335">
        <v>289</v>
      </c>
      <c r="AE335">
        <v>0.7</v>
      </c>
      <c r="AF335">
        <v>3.0000000000000001E-3</v>
      </c>
      <c r="AG335">
        <v>62.2</v>
      </c>
      <c r="AH335">
        <v>7.6999999999999999E-2</v>
      </c>
      <c r="AI335">
        <v>11.33</v>
      </c>
      <c r="AJ335">
        <v>5.0000000000000001E-3</v>
      </c>
      <c r="AK335">
        <v>0.4</v>
      </c>
      <c r="AL335">
        <v>3.1</v>
      </c>
      <c r="AM335">
        <v>0.4</v>
      </c>
      <c r="AN335">
        <v>8.4</v>
      </c>
      <c r="AO335">
        <v>0.03</v>
      </c>
      <c r="AP335">
        <v>5</v>
      </c>
      <c r="AQ335">
        <v>20</v>
      </c>
      <c r="AR335">
        <v>7.0000000000000007E-2</v>
      </c>
      <c r="AS335">
        <v>0.4</v>
      </c>
      <c r="AT335">
        <v>34</v>
      </c>
      <c r="AU335">
        <v>0.1</v>
      </c>
      <c r="AV335">
        <v>59.8</v>
      </c>
      <c r="AW335">
        <v>15</v>
      </c>
    </row>
    <row r="336" spans="1:49" hidden="1" x14ac:dyDescent="0.3">
      <c r="A336" t="s">
        <v>1353</v>
      </c>
      <c r="B336" t="s">
        <v>1354</v>
      </c>
      <c r="C336" s="1" t="str">
        <f t="shared" si="20"/>
        <v>13:0041</v>
      </c>
      <c r="D336" s="1" t="str">
        <f t="shared" si="21"/>
        <v>13:0013</v>
      </c>
      <c r="E336" t="s">
        <v>1355</v>
      </c>
      <c r="F336" t="s">
        <v>1356</v>
      </c>
      <c r="H336">
        <v>47.853323699999997</v>
      </c>
      <c r="I336">
        <v>-67.203674899999996</v>
      </c>
      <c r="J336" s="1" t="str">
        <f t="shared" si="22"/>
        <v>Basal till</v>
      </c>
      <c r="K336" s="1" t="str">
        <f t="shared" si="23"/>
        <v>&lt;63 micron</v>
      </c>
      <c r="L336">
        <v>47</v>
      </c>
      <c r="M336">
        <v>2.12</v>
      </c>
      <c r="N336">
        <v>6.9</v>
      </c>
      <c r="O336">
        <v>0.2</v>
      </c>
      <c r="P336">
        <v>2</v>
      </c>
      <c r="Q336">
        <v>63.9</v>
      </c>
      <c r="R336">
        <v>0.14000000000000001</v>
      </c>
      <c r="S336">
        <v>0.02</v>
      </c>
      <c r="T336">
        <v>0.08</v>
      </c>
      <c r="U336">
        <v>12.5</v>
      </c>
      <c r="V336">
        <v>74.7</v>
      </c>
      <c r="W336">
        <v>17.28</v>
      </c>
      <c r="X336">
        <v>2.92</v>
      </c>
      <c r="Y336">
        <v>6.1</v>
      </c>
      <c r="Z336">
        <v>45</v>
      </c>
      <c r="AA336">
        <v>0.09</v>
      </c>
      <c r="AB336">
        <v>24.1</v>
      </c>
      <c r="AC336">
        <v>0.86</v>
      </c>
      <c r="AD336">
        <v>393</v>
      </c>
      <c r="AE336">
        <v>0.31</v>
      </c>
      <c r="AF336">
        <v>5.0000000000000001E-3</v>
      </c>
      <c r="AG336">
        <v>55.7</v>
      </c>
      <c r="AH336">
        <v>3.9E-2</v>
      </c>
      <c r="AI336">
        <v>11.54</v>
      </c>
      <c r="AJ336">
        <v>5.0000000000000001E-3</v>
      </c>
      <c r="AK336">
        <v>0.31</v>
      </c>
      <c r="AL336">
        <v>2.9</v>
      </c>
      <c r="AM336">
        <v>0.3</v>
      </c>
      <c r="AN336">
        <v>3.3</v>
      </c>
      <c r="AO336">
        <v>0.01</v>
      </c>
      <c r="AP336">
        <v>3.7</v>
      </c>
      <c r="AQ336">
        <v>370</v>
      </c>
      <c r="AR336">
        <v>7.0000000000000007E-2</v>
      </c>
      <c r="AS336">
        <v>0.5</v>
      </c>
      <c r="AT336">
        <v>37</v>
      </c>
      <c r="AU336">
        <v>0.1</v>
      </c>
      <c r="AV336">
        <v>62.9</v>
      </c>
      <c r="AW336">
        <v>15</v>
      </c>
    </row>
    <row r="337" spans="1:49" hidden="1" x14ac:dyDescent="0.3">
      <c r="A337" t="s">
        <v>1357</v>
      </c>
      <c r="B337" t="s">
        <v>1358</v>
      </c>
      <c r="C337" s="1" t="str">
        <f t="shared" si="20"/>
        <v>13:0041</v>
      </c>
      <c r="D337" s="1" t="str">
        <f t="shared" si="21"/>
        <v>13:0013</v>
      </c>
      <c r="E337" t="s">
        <v>1359</v>
      </c>
      <c r="F337" t="s">
        <v>1360</v>
      </c>
      <c r="H337">
        <v>47.8501136</v>
      </c>
      <c r="I337">
        <v>-67.178120000000007</v>
      </c>
      <c r="J337" s="1" t="str">
        <f t="shared" si="22"/>
        <v>Basal till</v>
      </c>
      <c r="K337" s="1" t="str">
        <f t="shared" si="23"/>
        <v>&lt;63 micron</v>
      </c>
      <c r="L337">
        <v>15</v>
      </c>
      <c r="M337">
        <v>2.2200000000000002</v>
      </c>
      <c r="N337">
        <v>6</v>
      </c>
      <c r="O337">
        <v>0.1</v>
      </c>
      <c r="P337">
        <v>3</v>
      </c>
      <c r="Q337">
        <v>61.9</v>
      </c>
      <c r="R337">
        <v>0.12</v>
      </c>
      <c r="S337">
        <v>0.03</v>
      </c>
      <c r="T337">
        <v>0.05</v>
      </c>
      <c r="U337">
        <v>14.4</v>
      </c>
      <c r="V337">
        <v>70.599999999999994</v>
      </c>
      <c r="W337">
        <v>17.350000000000001</v>
      </c>
      <c r="X337">
        <v>2.87</v>
      </c>
      <c r="Y337">
        <v>5.4</v>
      </c>
      <c r="Z337">
        <v>42</v>
      </c>
      <c r="AA337">
        <v>7.0000000000000007E-2</v>
      </c>
      <c r="AB337">
        <v>21.6</v>
      </c>
      <c r="AC337">
        <v>0.98</v>
      </c>
      <c r="AD337">
        <v>375</v>
      </c>
      <c r="AE337">
        <v>0.37</v>
      </c>
      <c r="AF337">
        <v>3.0000000000000001E-3</v>
      </c>
      <c r="AG337">
        <v>66.400000000000006</v>
      </c>
      <c r="AH337">
        <v>3.9E-2</v>
      </c>
      <c r="AI337">
        <v>11.48</v>
      </c>
      <c r="AJ337">
        <v>5.0000000000000001E-3</v>
      </c>
      <c r="AK337">
        <v>0.37</v>
      </c>
      <c r="AL337">
        <v>2.2999999999999998</v>
      </c>
      <c r="AM337">
        <v>0.3</v>
      </c>
      <c r="AN337">
        <v>4</v>
      </c>
      <c r="AO337">
        <v>0.02</v>
      </c>
      <c r="AP337">
        <v>4.0999999999999996</v>
      </c>
      <c r="AQ337">
        <v>480</v>
      </c>
      <c r="AR337">
        <v>0.05</v>
      </c>
      <c r="AS337">
        <v>0.5</v>
      </c>
      <c r="AT337">
        <v>34</v>
      </c>
      <c r="AU337">
        <v>0.1</v>
      </c>
      <c r="AV337">
        <v>56.3</v>
      </c>
      <c r="AW337">
        <v>15</v>
      </c>
    </row>
    <row r="338" spans="1:49" hidden="1" x14ac:dyDescent="0.3">
      <c r="A338" t="s">
        <v>1361</v>
      </c>
      <c r="B338" t="s">
        <v>1362</v>
      </c>
      <c r="C338" s="1" t="str">
        <f t="shared" si="20"/>
        <v>13:0041</v>
      </c>
      <c r="D338" s="1" t="str">
        <f t="shared" si="21"/>
        <v>13:0013</v>
      </c>
      <c r="E338" t="s">
        <v>1363</v>
      </c>
      <c r="F338" t="s">
        <v>1364</v>
      </c>
      <c r="H338">
        <v>47.828272599999998</v>
      </c>
      <c r="I338">
        <v>-67.225584900000001</v>
      </c>
      <c r="J338" s="1" t="str">
        <f t="shared" si="22"/>
        <v>Basal till</v>
      </c>
      <c r="K338" s="1" t="str">
        <f t="shared" si="23"/>
        <v>&lt;63 micron</v>
      </c>
      <c r="L338">
        <v>5</v>
      </c>
      <c r="M338">
        <v>1.54</v>
      </c>
      <c r="N338">
        <v>3.8</v>
      </c>
      <c r="O338">
        <v>0.8</v>
      </c>
      <c r="P338">
        <v>2</v>
      </c>
      <c r="Q338">
        <v>37.4</v>
      </c>
      <c r="R338">
        <v>7.0000000000000007E-2</v>
      </c>
      <c r="S338">
        <v>0.09</v>
      </c>
      <c r="T338">
        <v>0.03</v>
      </c>
      <c r="U338">
        <v>11.4</v>
      </c>
      <c r="V338">
        <v>58.1</v>
      </c>
      <c r="W338">
        <v>17.52</v>
      </c>
      <c r="X338">
        <v>2.21</v>
      </c>
      <c r="Y338">
        <v>4.3</v>
      </c>
      <c r="Z338">
        <v>19</v>
      </c>
      <c r="AA338">
        <v>7.0000000000000007E-2</v>
      </c>
      <c r="AB338">
        <v>24</v>
      </c>
      <c r="AC338">
        <v>0.93</v>
      </c>
      <c r="AD338">
        <v>337</v>
      </c>
      <c r="AE338">
        <v>0.16</v>
      </c>
      <c r="AF338">
        <v>6.0000000000000001E-3</v>
      </c>
      <c r="AG338">
        <v>52.2</v>
      </c>
      <c r="AH338">
        <v>2.3E-2</v>
      </c>
      <c r="AI338">
        <v>8.14</v>
      </c>
      <c r="AJ338">
        <v>5.0000000000000001E-3</v>
      </c>
      <c r="AK338">
        <v>0.18</v>
      </c>
      <c r="AL338">
        <v>2.8</v>
      </c>
      <c r="AM338">
        <v>0.05</v>
      </c>
      <c r="AN338">
        <v>6.9</v>
      </c>
      <c r="AO338">
        <v>0.01</v>
      </c>
      <c r="AP338">
        <v>4.5</v>
      </c>
      <c r="AQ338">
        <v>850</v>
      </c>
      <c r="AR338">
        <v>0.04</v>
      </c>
      <c r="AS338">
        <v>0.6</v>
      </c>
      <c r="AT338">
        <v>28</v>
      </c>
      <c r="AU338">
        <v>0.1</v>
      </c>
      <c r="AV338">
        <v>39.200000000000003</v>
      </c>
      <c r="AW338">
        <v>15</v>
      </c>
    </row>
    <row r="339" spans="1:49" hidden="1" x14ac:dyDescent="0.3">
      <c r="A339" t="s">
        <v>1365</v>
      </c>
      <c r="B339" t="s">
        <v>1366</v>
      </c>
      <c r="C339" s="1" t="str">
        <f t="shared" si="20"/>
        <v>13:0041</v>
      </c>
      <c r="D339" s="1" t="str">
        <f t="shared" si="21"/>
        <v>13:0013</v>
      </c>
      <c r="E339" t="s">
        <v>1367</v>
      </c>
      <c r="F339" t="s">
        <v>1368</v>
      </c>
      <c r="H339">
        <v>47.872006200000001</v>
      </c>
      <c r="I339">
        <v>-67.3308368</v>
      </c>
      <c r="J339" s="1" t="str">
        <f t="shared" si="22"/>
        <v>Basal till</v>
      </c>
      <c r="K339" s="1" t="str">
        <f t="shared" si="23"/>
        <v>&lt;63 micron</v>
      </c>
      <c r="L339">
        <v>39</v>
      </c>
      <c r="M339">
        <v>1.98</v>
      </c>
      <c r="N339">
        <v>8.1999999999999993</v>
      </c>
      <c r="O339">
        <v>0.4</v>
      </c>
      <c r="P339">
        <v>1</v>
      </c>
      <c r="Q339">
        <v>78.7</v>
      </c>
      <c r="R339">
        <v>0.17</v>
      </c>
      <c r="S339">
        <v>0.11</v>
      </c>
      <c r="T339">
        <v>0.06</v>
      </c>
      <c r="U339">
        <v>11.2</v>
      </c>
      <c r="V339">
        <v>57.2</v>
      </c>
      <c r="W339">
        <v>14.47</v>
      </c>
      <c r="X339">
        <v>2.89</v>
      </c>
      <c r="Y339">
        <v>6.1</v>
      </c>
      <c r="Z339">
        <v>51</v>
      </c>
      <c r="AA339">
        <v>0.11</v>
      </c>
      <c r="AB339">
        <v>25.7</v>
      </c>
      <c r="AC339">
        <v>0.79</v>
      </c>
      <c r="AD339">
        <v>342</v>
      </c>
      <c r="AE339">
        <v>0.26</v>
      </c>
      <c r="AF339">
        <v>3.0000000000000001E-3</v>
      </c>
      <c r="AG339">
        <v>42.3</v>
      </c>
      <c r="AH339">
        <v>4.7E-2</v>
      </c>
      <c r="AI339">
        <v>9.43</v>
      </c>
      <c r="AJ339">
        <v>5.0000000000000001E-3</v>
      </c>
      <c r="AK339">
        <v>0.36</v>
      </c>
      <c r="AL339">
        <v>3.5</v>
      </c>
      <c r="AM339">
        <v>0.2</v>
      </c>
      <c r="AN339">
        <v>19</v>
      </c>
      <c r="AO339">
        <v>0.03</v>
      </c>
      <c r="AP339">
        <v>4.2</v>
      </c>
      <c r="AQ339">
        <v>40</v>
      </c>
      <c r="AR339">
        <v>0.08</v>
      </c>
      <c r="AS339">
        <v>0.4</v>
      </c>
      <c r="AT339">
        <v>33</v>
      </c>
      <c r="AU339">
        <v>0.1</v>
      </c>
      <c r="AV339">
        <v>58.2</v>
      </c>
      <c r="AW339">
        <v>15</v>
      </c>
    </row>
    <row r="340" spans="1:49" hidden="1" x14ac:dyDescent="0.3">
      <c r="A340" t="s">
        <v>1369</v>
      </c>
      <c r="B340" t="s">
        <v>1370</v>
      </c>
      <c r="C340" s="1" t="str">
        <f t="shared" si="20"/>
        <v>13:0041</v>
      </c>
      <c r="D340" s="1" t="str">
        <f t="shared" si="21"/>
        <v>13:0013</v>
      </c>
      <c r="E340" t="s">
        <v>1371</v>
      </c>
      <c r="F340" t="s">
        <v>1372</v>
      </c>
      <c r="H340">
        <v>47.834279600000002</v>
      </c>
      <c r="I340">
        <v>-67.373527499999994</v>
      </c>
      <c r="J340" s="1" t="str">
        <f t="shared" si="22"/>
        <v>Basal till</v>
      </c>
      <c r="K340" s="1" t="str">
        <f t="shared" si="23"/>
        <v>&lt;63 micron</v>
      </c>
      <c r="L340">
        <v>54</v>
      </c>
      <c r="M340">
        <v>2.39</v>
      </c>
      <c r="N340">
        <v>6.8</v>
      </c>
      <c r="O340">
        <v>0.3</v>
      </c>
      <c r="P340">
        <v>2</v>
      </c>
      <c r="Q340">
        <v>184.9</v>
      </c>
      <c r="R340">
        <v>0.16</v>
      </c>
      <c r="S340">
        <v>0.36</v>
      </c>
      <c r="T340">
        <v>7.0000000000000007E-2</v>
      </c>
      <c r="U340">
        <v>14</v>
      </c>
      <c r="V340">
        <v>72.2</v>
      </c>
      <c r="W340">
        <v>14.43</v>
      </c>
      <c r="X340">
        <v>3.26</v>
      </c>
      <c r="Y340">
        <v>7.4</v>
      </c>
      <c r="Z340">
        <v>52</v>
      </c>
      <c r="AA340">
        <v>0.15</v>
      </c>
      <c r="AB340">
        <v>20.5</v>
      </c>
      <c r="AC340">
        <v>1.24</v>
      </c>
      <c r="AD340">
        <v>421</v>
      </c>
      <c r="AE340">
        <v>0.36</v>
      </c>
      <c r="AF340">
        <v>5.0000000000000001E-3</v>
      </c>
      <c r="AG340">
        <v>61</v>
      </c>
      <c r="AH340">
        <v>3.5000000000000003E-2</v>
      </c>
      <c r="AI340">
        <v>10.119999999999999</v>
      </c>
      <c r="AJ340">
        <v>0.02</v>
      </c>
      <c r="AK340">
        <v>0.15</v>
      </c>
      <c r="AL340">
        <v>4</v>
      </c>
      <c r="AM340">
        <v>0.2</v>
      </c>
      <c r="AN340">
        <v>56.6</v>
      </c>
      <c r="AO340">
        <v>0.04</v>
      </c>
      <c r="AP340">
        <v>4.5999999999999996</v>
      </c>
      <c r="AQ340">
        <v>10</v>
      </c>
      <c r="AR340">
        <v>0.1</v>
      </c>
      <c r="AS340">
        <v>0.6</v>
      </c>
      <c r="AT340">
        <v>37</v>
      </c>
      <c r="AU340">
        <v>0.1</v>
      </c>
      <c r="AV340">
        <v>65.099999999999994</v>
      </c>
      <c r="AW340">
        <v>15</v>
      </c>
    </row>
    <row r="341" spans="1:49" hidden="1" x14ac:dyDescent="0.3">
      <c r="A341" t="s">
        <v>1373</v>
      </c>
      <c r="B341" t="s">
        <v>1374</v>
      </c>
      <c r="C341" s="1" t="str">
        <f t="shared" si="20"/>
        <v>13:0041</v>
      </c>
      <c r="D341" s="1" t="str">
        <f t="shared" si="21"/>
        <v>13:0013</v>
      </c>
      <c r="E341" t="s">
        <v>1371</v>
      </c>
      <c r="F341" t="s">
        <v>1375</v>
      </c>
      <c r="H341">
        <v>47.834279600000002</v>
      </c>
      <c r="I341">
        <v>-67.373527499999994</v>
      </c>
      <c r="J341" s="1" t="str">
        <f t="shared" si="22"/>
        <v>Basal till</v>
      </c>
      <c r="K341" s="1" t="str">
        <f t="shared" si="23"/>
        <v>&lt;63 micron</v>
      </c>
      <c r="L341">
        <v>87</v>
      </c>
      <c r="M341">
        <v>2.38</v>
      </c>
      <c r="N341">
        <v>6.2</v>
      </c>
      <c r="O341">
        <v>0.6</v>
      </c>
      <c r="P341">
        <v>1</v>
      </c>
      <c r="Q341">
        <v>170.1</v>
      </c>
      <c r="R341">
        <v>0.14000000000000001</v>
      </c>
      <c r="S341">
        <v>0.39</v>
      </c>
      <c r="T341">
        <v>7.0000000000000007E-2</v>
      </c>
      <c r="U341">
        <v>12.8</v>
      </c>
      <c r="V341">
        <v>66.8</v>
      </c>
      <c r="W341">
        <v>14.37</v>
      </c>
      <c r="X341">
        <v>3.08</v>
      </c>
      <c r="Y341">
        <v>7</v>
      </c>
      <c r="Z341">
        <v>47</v>
      </c>
      <c r="AA341">
        <v>0.12</v>
      </c>
      <c r="AB341">
        <v>22.3</v>
      </c>
      <c r="AC341">
        <v>1.2</v>
      </c>
      <c r="AD341">
        <v>370</v>
      </c>
      <c r="AE341">
        <v>0.17</v>
      </c>
      <c r="AF341">
        <v>5.0000000000000001E-3</v>
      </c>
      <c r="AG341">
        <v>54.6</v>
      </c>
      <c r="AH341">
        <v>3.4000000000000002E-2</v>
      </c>
      <c r="AI341">
        <v>9.59</v>
      </c>
      <c r="AJ341">
        <v>0.01</v>
      </c>
      <c r="AK341">
        <v>0.13</v>
      </c>
      <c r="AL341">
        <v>4.7</v>
      </c>
      <c r="AM341">
        <v>0.3</v>
      </c>
      <c r="AN341">
        <v>58.3</v>
      </c>
      <c r="AO341">
        <v>0.02</v>
      </c>
      <c r="AP341">
        <v>4.7</v>
      </c>
      <c r="AQ341">
        <v>20</v>
      </c>
      <c r="AR341">
        <v>0.09</v>
      </c>
      <c r="AS341">
        <v>0.5</v>
      </c>
      <c r="AT341">
        <v>36</v>
      </c>
      <c r="AU341">
        <v>0.1</v>
      </c>
      <c r="AV341">
        <v>59.9</v>
      </c>
      <c r="AW341">
        <v>15</v>
      </c>
    </row>
    <row r="342" spans="1:49" hidden="1" x14ac:dyDescent="0.3">
      <c r="A342" t="s">
        <v>1376</v>
      </c>
      <c r="B342" t="s">
        <v>1377</v>
      </c>
      <c r="C342" s="1" t="str">
        <f t="shared" si="20"/>
        <v>13:0041</v>
      </c>
      <c r="D342" s="1" t="str">
        <f t="shared" si="21"/>
        <v>13:0013</v>
      </c>
      <c r="E342" t="s">
        <v>1378</v>
      </c>
      <c r="F342" t="s">
        <v>1379</v>
      </c>
      <c r="H342">
        <v>47.837053500000003</v>
      </c>
      <c r="I342">
        <v>-67.356027299999994</v>
      </c>
      <c r="J342" s="1" t="str">
        <f t="shared" si="22"/>
        <v>Basal till</v>
      </c>
      <c r="K342" s="1" t="str">
        <f t="shared" si="23"/>
        <v>&lt;63 micron</v>
      </c>
      <c r="L342">
        <v>56</v>
      </c>
      <c r="M342">
        <v>2.16</v>
      </c>
      <c r="N342">
        <v>13.1</v>
      </c>
      <c r="O342">
        <v>0.4</v>
      </c>
      <c r="P342">
        <v>3</v>
      </c>
      <c r="Q342">
        <v>62.2</v>
      </c>
      <c r="R342">
        <v>0.16</v>
      </c>
      <c r="S342">
        <v>0.05</v>
      </c>
      <c r="T342">
        <v>0.06</v>
      </c>
      <c r="U342">
        <v>14.4</v>
      </c>
      <c r="V342">
        <v>69.5</v>
      </c>
      <c r="W342">
        <v>17.73</v>
      </c>
      <c r="X342">
        <v>2.88</v>
      </c>
      <c r="Y342">
        <v>4.8</v>
      </c>
      <c r="Z342">
        <v>60</v>
      </c>
      <c r="AA342">
        <v>0.1</v>
      </c>
      <c r="AB342">
        <v>20.2</v>
      </c>
      <c r="AC342">
        <v>0.96</v>
      </c>
      <c r="AD342">
        <v>388</v>
      </c>
      <c r="AE342">
        <v>0.84</v>
      </c>
      <c r="AF342">
        <v>3.0000000000000001E-3</v>
      </c>
      <c r="AG342">
        <v>67.099999999999994</v>
      </c>
      <c r="AH342">
        <v>5.6000000000000001E-2</v>
      </c>
      <c r="AI342">
        <v>16.05</v>
      </c>
      <c r="AJ342">
        <v>0.02</v>
      </c>
      <c r="AK342">
        <v>0.55000000000000004</v>
      </c>
      <c r="AL342">
        <v>2.5</v>
      </c>
      <c r="AM342">
        <v>0.3</v>
      </c>
      <c r="AN342">
        <v>7.5</v>
      </c>
      <c r="AO342">
        <v>0.03</v>
      </c>
      <c r="AP342">
        <v>5.4</v>
      </c>
      <c r="AQ342">
        <v>40</v>
      </c>
      <c r="AR342">
        <v>0.06</v>
      </c>
      <c r="AS342">
        <v>0.4</v>
      </c>
      <c r="AT342">
        <v>27</v>
      </c>
      <c r="AU342">
        <v>0.1</v>
      </c>
      <c r="AV342">
        <v>53.1</v>
      </c>
      <c r="AW342">
        <v>15</v>
      </c>
    </row>
    <row r="343" spans="1:49" hidden="1" x14ac:dyDescent="0.3">
      <c r="A343" t="s">
        <v>1380</v>
      </c>
      <c r="B343" t="s">
        <v>1381</v>
      </c>
      <c r="C343" s="1" t="str">
        <f t="shared" si="20"/>
        <v>13:0041</v>
      </c>
      <c r="D343" s="1" t="str">
        <f t="shared" si="21"/>
        <v>13:0013</v>
      </c>
      <c r="E343" t="s">
        <v>1382</v>
      </c>
      <c r="F343" t="s">
        <v>1383</v>
      </c>
      <c r="H343">
        <v>47.820497400000001</v>
      </c>
      <c r="I343">
        <v>-67.344125500000004</v>
      </c>
      <c r="J343" s="1" t="str">
        <f t="shared" si="22"/>
        <v>Basal till</v>
      </c>
      <c r="K343" s="1" t="str">
        <f t="shared" si="23"/>
        <v>&lt;63 micron</v>
      </c>
      <c r="L343">
        <v>48</v>
      </c>
      <c r="M343">
        <v>2.33</v>
      </c>
      <c r="N343">
        <v>18.7</v>
      </c>
      <c r="O343">
        <v>0.8</v>
      </c>
      <c r="P343">
        <v>1</v>
      </c>
      <c r="Q343">
        <v>63.8</v>
      </c>
      <c r="R343">
        <v>0.22</v>
      </c>
      <c r="S343">
        <v>0.06</v>
      </c>
      <c r="T343">
        <v>0.05</v>
      </c>
      <c r="U343">
        <v>14.9</v>
      </c>
      <c r="V343">
        <v>68.2</v>
      </c>
      <c r="W343">
        <v>22.14</v>
      </c>
      <c r="X343">
        <v>3.31</v>
      </c>
      <c r="Y343">
        <v>6</v>
      </c>
      <c r="Z343">
        <v>42</v>
      </c>
      <c r="AA343">
        <v>0.1</v>
      </c>
      <c r="AB343">
        <v>26.7</v>
      </c>
      <c r="AC343">
        <v>1.1399999999999999</v>
      </c>
      <c r="AD343">
        <v>346</v>
      </c>
      <c r="AE343">
        <v>0.26</v>
      </c>
      <c r="AF343">
        <v>3.0000000000000001E-3</v>
      </c>
      <c r="AG343">
        <v>74</v>
      </c>
      <c r="AH343">
        <v>4.8000000000000001E-2</v>
      </c>
      <c r="AI343">
        <v>17.260000000000002</v>
      </c>
      <c r="AJ343">
        <v>0.02</v>
      </c>
      <c r="AK343">
        <v>0.91</v>
      </c>
      <c r="AL343">
        <v>2.9</v>
      </c>
      <c r="AM343">
        <v>0.2</v>
      </c>
      <c r="AN343">
        <v>6.8</v>
      </c>
      <c r="AO343">
        <v>0.03</v>
      </c>
      <c r="AP343">
        <v>4.5</v>
      </c>
      <c r="AQ343">
        <v>100</v>
      </c>
      <c r="AR343">
        <v>0.06</v>
      </c>
      <c r="AS343">
        <v>0.5</v>
      </c>
      <c r="AT343">
        <v>32</v>
      </c>
      <c r="AU343">
        <v>0.1</v>
      </c>
      <c r="AV343">
        <v>68.400000000000006</v>
      </c>
      <c r="AW343">
        <v>15</v>
      </c>
    </row>
    <row r="344" spans="1:49" hidden="1" x14ac:dyDescent="0.3">
      <c r="A344" t="s">
        <v>1384</v>
      </c>
      <c r="B344" t="s">
        <v>1385</v>
      </c>
      <c r="C344" s="1" t="str">
        <f t="shared" si="20"/>
        <v>13:0041</v>
      </c>
      <c r="D344" s="1" t="str">
        <f t="shared" si="21"/>
        <v>13:0013</v>
      </c>
      <c r="E344" t="s">
        <v>1386</v>
      </c>
      <c r="F344" t="s">
        <v>1387</v>
      </c>
      <c r="H344">
        <v>47.833955199999998</v>
      </c>
      <c r="I344">
        <v>-67.3364543</v>
      </c>
      <c r="J344" s="1" t="str">
        <f t="shared" si="22"/>
        <v>Basal till</v>
      </c>
      <c r="K344" s="1" t="str">
        <f t="shared" si="23"/>
        <v>&lt;63 micron</v>
      </c>
      <c r="L344">
        <v>19</v>
      </c>
      <c r="M344">
        <v>2.41</v>
      </c>
      <c r="N344">
        <v>11.8</v>
      </c>
      <c r="O344">
        <v>0.3</v>
      </c>
      <c r="P344">
        <v>0.5</v>
      </c>
      <c r="Q344">
        <v>81.2</v>
      </c>
      <c r="R344">
        <v>0.21</v>
      </c>
      <c r="S344">
        <v>0.04</v>
      </c>
      <c r="T344">
        <v>0.05</v>
      </c>
      <c r="U344">
        <v>19.100000000000001</v>
      </c>
      <c r="V344">
        <v>100.3</v>
      </c>
      <c r="W344">
        <v>22.04</v>
      </c>
      <c r="X344">
        <v>3.15</v>
      </c>
      <c r="Y344">
        <v>7.3</v>
      </c>
      <c r="Z344">
        <v>22</v>
      </c>
      <c r="AA344">
        <v>0.1</v>
      </c>
      <c r="AB344">
        <v>20.9</v>
      </c>
      <c r="AC344">
        <v>1.42</v>
      </c>
      <c r="AD344">
        <v>734</v>
      </c>
      <c r="AE344">
        <v>0.23</v>
      </c>
      <c r="AF344">
        <v>3.0000000000000001E-3</v>
      </c>
      <c r="AG344">
        <v>81.3</v>
      </c>
      <c r="AH344">
        <v>3.2000000000000001E-2</v>
      </c>
      <c r="AI344">
        <v>17.75</v>
      </c>
      <c r="AJ344">
        <v>5.0000000000000001E-3</v>
      </c>
      <c r="AK344">
        <v>0.49</v>
      </c>
      <c r="AL344">
        <v>4.0999999999999996</v>
      </c>
      <c r="AM344">
        <v>0.2</v>
      </c>
      <c r="AN344">
        <v>5.3</v>
      </c>
      <c r="AO344">
        <v>0.02</v>
      </c>
      <c r="AP344">
        <v>5.0999999999999996</v>
      </c>
      <c r="AQ344">
        <v>830</v>
      </c>
      <c r="AR344">
        <v>0.06</v>
      </c>
      <c r="AS344">
        <v>0.4</v>
      </c>
      <c r="AT344">
        <v>44</v>
      </c>
      <c r="AU344">
        <v>0.1</v>
      </c>
      <c r="AV344">
        <v>57</v>
      </c>
      <c r="AW344">
        <v>15</v>
      </c>
    </row>
    <row r="345" spans="1:49" hidden="1" x14ac:dyDescent="0.3">
      <c r="A345" t="s">
        <v>1388</v>
      </c>
      <c r="B345" t="s">
        <v>1389</v>
      </c>
      <c r="C345" s="1" t="str">
        <f t="shared" si="20"/>
        <v>13:0041</v>
      </c>
      <c r="D345" s="1" t="str">
        <f t="shared" si="21"/>
        <v>13:0013</v>
      </c>
      <c r="E345" t="s">
        <v>1390</v>
      </c>
      <c r="F345" t="s">
        <v>1391</v>
      </c>
      <c r="H345">
        <v>47.840661400000002</v>
      </c>
      <c r="I345">
        <v>-67.316285800000003</v>
      </c>
      <c r="J345" s="1" t="str">
        <f t="shared" si="22"/>
        <v>Basal till</v>
      </c>
      <c r="K345" s="1" t="str">
        <f t="shared" si="23"/>
        <v>&lt;63 micron</v>
      </c>
      <c r="L345">
        <v>20</v>
      </c>
      <c r="M345">
        <v>2.06</v>
      </c>
      <c r="N345">
        <v>9.8000000000000007</v>
      </c>
      <c r="O345">
        <v>0.3</v>
      </c>
      <c r="P345">
        <v>1</v>
      </c>
      <c r="Q345">
        <v>57</v>
      </c>
      <c r="R345">
        <v>0.14000000000000001</v>
      </c>
      <c r="S345">
        <v>0.02</v>
      </c>
      <c r="T345">
        <v>0.08</v>
      </c>
      <c r="U345">
        <v>11.8</v>
      </c>
      <c r="V345">
        <v>70.099999999999994</v>
      </c>
      <c r="W345">
        <v>17.09</v>
      </c>
      <c r="X345">
        <v>2.58</v>
      </c>
      <c r="Y345">
        <v>5</v>
      </c>
      <c r="Z345">
        <v>34</v>
      </c>
      <c r="AA345">
        <v>0.06</v>
      </c>
      <c r="AB345">
        <v>19.600000000000001</v>
      </c>
      <c r="AC345">
        <v>0.86</v>
      </c>
      <c r="AD345">
        <v>174</v>
      </c>
      <c r="AE345">
        <v>0.24</v>
      </c>
      <c r="AF345">
        <v>3.0000000000000001E-3</v>
      </c>
      <c r="AG345">
        <v>60.3</v>
      </c>
      <c r="AH345">
        <v>3.4000000000000002E-2</v>
      </c>
      <c r="AI345">
        <v>10.07</v>
      </c>
      <c r="AJ345">
        <v>0.01</v>
      </c>
      <c r="AK345">
        <v>0.45</v>
      </c>
      <c r="AL345">
        <v>2.1</v>
      </c>
      <c r="AM345">
        <v>0.1</v>
      </c>
      <c r="AN345">
        <v>3.2</v>
      </c>
      <c r="AO345">
        <v>0.02</v>
      </c>
      <c r="AP345">
        <v>4.5999999999999996</v>
      </c>
      <c r="AQ345">
        <v>100</v>
      </c>
      <c r="AR345">
        <v>0.06</v>
      </c>
      <c r="AS345">
        <v>0.4</v>
      </c>
      <c r="AT345">
        <v>31</v>
      </c>
      <c r="AU345">
        <v>0.1</v>
      </c>
      <c r="AV345">
        <v>47</v>
      </c>
      <c r="AW345">
        <v>15</v>
      </c>
    </row>
    <row r="346" spans="1:49" hidden="1" x14ac:dyDescent="0.3">
      <c r="A346" t="s">
        <v>1392</v>
      </c>
      <c r="B346" t="s">
        <v>1393</v>
      </c>
      <c r="C346" s="1" t="str">
        <f t="shared" si="20"/>
        <v>13:0041</v>
      </c>
      <c r="D346" s="1" t="str">
        <f t="shared" si="21"/>
        <v>13:0013</v>
      </c>
      <c r="E346" t="s">
        <v>1394</v>
      </c>
      <c r="F346" t="s">
        <v>1395</v>
      </c>
      <c r="H346">
        <v>47.855289999999997</v>
      </c>
      <c r="I346">
        <v>-67.319234499999993</v>
      </c>
      <c r="J346" s="1" t="str">
        <f t="shared" si="22"/>
        <v>Basal till</v>
      </c>
      <c r="K346" s="1" t="str">
        <f t="shared" si="23"/>
        <v>&lt;63 micron</v>
      </c>
      <c r="L346">
        <v>40</v>
      </c>
      <c r="M346">
        <v>1.88</v>
      </c>
      <c r="N346">
        <v>6.8</v>
      </c>
      <c r="O346">
        <v>0.1</v>
      </c>
      <c r="P346">
        <v>0.5</v>
      </c>
      <c r="Q346">
        <v>68.5</v>
      </c>
      <c r="R346">
        <v>0.15</v>
      </c>
      <c r="S346">
        <v>0.17</v>
      </c>
      <c r="T346">
        <v>0.08</v>
      </c>
      <c r="U346">
        <v>12.2</v>
      </c>
      <c r="V346">
        <v>74.2</v>
      </c>
      <c r="W346">
        <v>14.85</v>
      </c>
      <c r="X346">
        <v>2.66</v>
      </c>
      <c r="Y346">
        <v>5.5</v>
      </c>
      <c r="Z346">
        <v>33</v>
      </c>
      <c r="AA346">
        <v>0.08</v>
      </c>
      <c r="AB346">
        <v>25.4</v>
      </c>
      <c r="AC346">
        <v>1.01</v>
      </c>
      <c r="AD346">
        <v>179</v>
      </c>
      <c r="AE346">
        <v>0.59</v>
      </c>
      <c r="AF346">
        <v>3.0000000000000001E-3</v>
      </c>
      <c r="AG346">
        <v>60.8</v>
      </c>
      <c r="AH346">
        <v>0.06</v>
      </c>
      <c r="AI346">
        <v>9.35</v>
      </c>
      <c r="AJ346">
        <v>0.03</v>
      </c>
      <c r="AK346">
        <v>0.2</v>
      </c>
      <c r="AL346">
        <v>2.1</v>
      </c>
      <c r="AM346">
        <v>0.1</v>
      </c>
      <c r="AN346">
        <v>17.8</v>
      </c>
      <c r="AO346">
        <v>0.01</v>
      </c>
      <c r="AP346">
        <v>3.6</v>
      </c>
      <c r="AQ346">
        <v>30</v>
      </c>
      <c r="AR346">
        <v>0.05</v>
      </c>
      <c r="AS346">
        <v>0.4</v>
      </c>
      <c r="AT346">
        <v>30</v>
      </c>
      <c r="AU346">
        <v>0.1</v>
      </c>
      <c r="AV346">
        <v>52.8</v>
      </c>
      <c r="AW346">
        <v>15</v>
      </c>
    </row>
    <row r="347" spans="1:49" hidden="1" x14ac:dyDescent="0.3">
      <c r="A347" t="s">
        <v>1396</v>
      </c>
      <c r="B347" t="s">
        <v>1397</v>
      </c>
      <c r="C347" s="1" t="str">
        <f t="shared" si="20"/>
        <v>13:0041</v>
      </c>
      <c r="D347" s="1" t="str">
        <f t="shared" si="21"/>
        <v>13:0013</v>
      </c>
      <c r="E347" t="s">
        <v>1398</v>
      </c>
      <c r="F347" t="s">
        <v>1399</v>
      </c>
      <c r="H347">
        <v>47.842403900000001</v>
      </c>
      <c r="I347">
        <v>-67.293534699999995</v>
      </c>
      <c r="J347" s="1" t="str">
        <f t="shared" si="22"/>
        <v>Basal till</v>
      </c>
      <c r="K347" s="1" t="str">
        <f t="shared" si="23"/>
        <v>&lt;63 micron</v>
      </c>
      <c r="L347">
        <v>40</v>
      </c>
      <c r="M347">
        <v>3.42</v>
      </c>
      <c r="N347">
        <v>8.6999999999999993</v>
      </c>
      <c r="O347">
        <v>0.5</v>
      </c>
      <c r="P347">
        <v>1</v>
      </c>
      <c r="Q347">
        <v>77</v>
      </c>
      <c r="R347">
        <v>0.19</v>
      </c>
      <c r="S347">
        <v>0.28999999999999998</v>
      </c>
      <c r="T347">
        <v>0.11</v>
      </c>
      <c r="U347">
        <v>20.7</v>
      </c>
      <c r="V347">
        <v>127.6</v>
      </c>
      <c r="W347">
        <v>28.16</v>
      </c>
      <c r="X347">
        <v>4.09</v>
      </c>
      <c r="Y347">
        <v>9.1</v>
      </c>
      <c r="Z347">
        <v>58</v>
      </c>
      <c r="AA347">
        <v>0.1</v>
      </c>
      <c r="AB347">
        <v>31</v>
      </c>
      <c r="AC347">
        <v>1.66</v>
      </c>
      <c r="AD347">
        <v>525</v>
      </c>
      <c r="AE347">
        <v>0.56000000000000005</v>
      </c>
      <c r="AF347">
        <v>3.0000000000000001E-3</v>
      </c>
      <c r="AG347">
        <v>104.4</v>
      </c>
      <c r="AH347">
        <v>8.6999999999999994E-2</v>
      </c>
      <c r="AI347">
        <v>20.82</v>
      </c>
      <c r="AJ347">
        <v>0.02</v>
      </c>
      <c r="AK347">
        <v>0.31</v>
      </c>
      <c r="AL347">
        <v>3.6</v>
      </c>
      <c r="AM347">
        <v>0.5</v>
      </c>
      <c r="AN347">
        <v>27.9</v>
      </c>
      <c r="AO347">
        <v>0.04</v>
      </c>
      <c r="AP347">
        <v>3.1</v>
      </c>
      <c r="AQ347">
        <v>130</v>
      </c>
      <c r="AR347">
        <v>0.1</v>
      </c>
      <c r="AS347">
        <v>0.7</v>
      </c>
      <c r="AT347">
        <v>51</v>
      </c>
      <c r="AU347">
        <v>0.1</v>
      </c>
      <c r="AV347">
        <v>74.900000000000006</v>
      </c>
      <c r="AW347">
        <v>15</v>
      </c>
    </row>
    <row r="348" spans="1:49" hidden="1" x14ac:dyDescent="0.3">
      <c r="A348" t="s">
        <v>1400</v>
      </c>
      <c r="B348" t="s">
        <v>1401</v>
      </c>
      <c r="C348" s="1" t="str">
        <f t="shared" si="20"/>
        <v>13:0041</v>
      </c>
      <c r="D348" s="1" t="str">
        <f t="shared" si="21"/>
        <v>13:0013</v>
      </c>
      <c r="E348" t="s">
        <v>1402</v>
      </c>
      <c r="F348" t="s">
        <v>1403</v>
      </c>
      <c r="H348">
        <v>47.882570899999997</v>
      </c>
      <c r="I348">
        <v>-67.282130100000003</v>
      </c>
      <c r="J348" s="1" t="str">
        <f t="shared" si="22"/>
        <v>Basal till</v>
      </c>
      <c r="K348" s="1" t="str">
        <f t="shared" si="23"/>
        <v>&lt;63 micron</v>
      </c>
      <c r="L348">
        <v>47</v>
      </c>
      <c r="M348">
        <v>2.0299999999999998</v>
      </c>
      <c r="N348">
        <v>7.6</v>
      </c>
      <c r="O348">
        <v>2.4</v>
      </c>
      <c r="P348">
        <v>1</v>
      </c>
      <c r="Q348">
        <v>57.6</v>
      </c>
      <c r="R348">
        <v>0.13</v>
      </c>
      <c r="S348">
        <v>0.03</v>
      </c>
      <c r="T348">
        <v>0.02</v>
      </c>
      <c r="U348">
        <v>9.6999999999999993</v>
      </c>
      <c r="V348">
        <v>70</v>
      </c>
      <c r="W348">
        <v>16.510000000000002</v>
      </c>
      <c r="X348">
        <v>2.93</v>
      </c>
      <c r="Y348">
        <v>5.4</v>
      </c>
      <c r="Z348">
        <v>52</v>
      </c>
      <c r="AA348">
        <v>0.05</v>
      </c>
      <c r="AB348">
        <v>18.3</v>
      </c>
      <c r="AC348">
        <v>1.1200000000000001</v>
      </c>
      <c r="AD348">
        <v>169</v>
      </c>
      <c r="AE348">
        <v>0.28000000000000003</v>
      </c>
      <c r="AF348">
        <v>2E-3</v>
      </c>
      <c r="AG348">
        <v>63.1</v>
      </c>
      <c r="AH348">
        <v>4.9000000000000002E-2</v>
      </c>
      <c r="AI348">
        <v>7.72</v>
      </c>
      <c r="AJ348">
        <v>0.02</v>
      </c>
      <c r="AK348">
        <v>0.25</v>
      </c>
      <c r="AL348">
        <v>2.7</v>
      </c>
      <c r="AM348">
        <v>0.3</v>
      </c>
      <c r="AN348">
        <v>4.2</v>
      </c>
      <c r="AO348">
        <v>0.02</v>
      </c>
      <c r="AP348">
        <v>3.8</v>
      </c>
      <c r="AQ348">
        <v>50</v>
      </c>
      <c r="AR348">
        <v>0.06</v>
      </c>
      <c r="AS348">
        <v>0.3</v>
      </c>
      <c r="AT348">
        <v>30</v>
      </c>
      <c r="AU348">
        <v>0.1</v>
      </c>
      <c r="AV348">
        <v>42.6</v>
      </c>
      <c r="AW348">
        <v>15</v>
      </c>
    </row>
    <row r="349" spans="1:49" hidden="1" x14ac:dyDescent="0.3">
      <c r="A349" t="s">
        <v>1404</v>
      </c>
      <c r="B349" t="s">
        <v>1405</v>
      </c>
      <c r="C349" s="1" t="str">
        <f t="shared" si="20"/>
        <v>13:0041</v>
      </c>
      <c r="D349" s="1" t="str">
        <f t="shared" si="21"/>
        <v>13:0013</v>
      </c>
      <c r="E349" t="s">
        <v>1406</v>
      </c>
      <c r="F349" t="s">
        <v>1407</v>
      </c>
      <c r="H349">
        <v>47.879359999999998</v>
      </c>
      <c r="I349">
        <v>-67.302178499999997</v>
      </c>
      <c r="J349" s="1" t="str">
        <f t="shared" si="22"/>
        <v>Basal till</v>
      </c>
      <c r="K349" s="1" t="str">
        <f t="shared" si="23"/>
        <v>&lt;63 micron</v>
      </c>
      <c r="L349">
        <v>41</v>
      </c>
      <c r="M349">
        <v>2.06</v>
      </c>
      <c r="N349">
        <v>10.9</v>
      </c>
      <c r="O349">
        <v>2.5</v>
      </c>
      <c r="P349">
        <v>1</v>
      </c>
      <c r="Q349">
        <v>62.2</v>
      </c>
      <c r="R349">
        <v>0.22</v>
      </c>
      <c r="S349">
        <v>0.03</v>
      </c>
      <c r="T349">
        <v>0.04</v>
      </c>
      <c r="U349">
        <v>23.7</v>
      </c>
      <c r="V349">
        <v>60.9</v>
      </c>
      <c r="W349">
        <v>26.68</v>
      </c>
      <c r="X349">
        <v>3.61</v>
      </c>
      <c r="Y349">
        <v>5.6</v>
      </c>
      <c r="Z349">
        <v>79</v>
      </c>
      <c r="AA349">
        <v>7.0000000000000007E-2</v>
      </c>
      <c r="AB349">
        <v>25.2</v>
      </c>
      <c r="AC349">
        <v>1.21</v>
      </c>
      <c r="AD349">
        <v>769</v>
      </c>
      <c r="AE349">
        <v>0.74</v>
      </c>
      <c r="AF349">
        <v>2E-3</v>
      </c>
      <c r="AG349">
        <v>75.900000000000006</v>
      </c>
      <c r="AH349">
        <v>4.7E-2</v>
      </c>
      <c r="AI349">
        <v>21.87</v>
      </c>
      <c r="AJ349">
        <v>0.03</v>
      </c>
      <c r="AK349">
        <v>0.37</v>
      </c>
      <c r="AL349">
        <v>3.2</v>
      </c>
      <c r="AM349">
        <v>0.3</v>
      </c>
      <c r="AN349">
        <v>6.8</v>
      </c>
      <c r="AO349">
        <v>0.04</v>
      </c>
      <c r="AP349">
        <v>4.9000000000000004</v>
      </c>
      <c r="AQ349">
        <v>10</v>
      </c>
      <c r="AR349">
        <v>0.05</v>
      </c>
      <c r="AS349">
        <v>0.4</v>
      </c>
      <c r="AT349">
        <v>32</v>
      </c>
      <c r="AU349">
        <v>0.1</v>
      </c>
      <c r="AV349">
        <v>65.8</v>
      </c>
      <c r="AW349">
        <v>15</v>
      </c>
    </row>
    <row r="350" spans="1:49" hidden="1" x14ac:dyDescent="0.3">
      <c r="A350" t="s">
        <v>1408</v>
      </c>
      <c r="B350" t="s">
        <v>1409</v>
      </c>
      <c r="C350" s="1" t="str">
        <f t="shared" si="20"/>
        <v>13:0041</v>
      </c>
      <c r="D350" s="1" t="str">
        <f t="shared" si="21"/>
        <v>13:0013</v>
      </c>
      <c r="E350" t="s">
        <v>1410</v>
      </c>
      <c r="F350" t="s">
        <v>1411</v>
      </c>
      <c r="H350">
        <v>47.868125399999997</v>
      </c>
      <c r="I350">
        <v>-67.286071000000007</v>
      </c>
      <c r="J350" s="1" t="str">
        <f t="shared" si="22"/>
        <v>Basal till</v>
      </c>
      <c r="K350" s="1" t="str">
        <f t="shared" si="23"/>
        <v>&lt;63 micron</v>
      </c>
      <c r="L350">
        <v>29</v>
      </c>
      <c r="M350">
        <v>1.79</v>
      </c>
      <c r="N350">
        <v>5.3</v>
      </c>
      <c r="O350">
        <v>3.2</v>
      </c>
      <c r="P350">
        <v>1</v>
      </c>
      <c r="Q350">
        <v>78.099999999999994</v>
      </c>
      <c r="R350">
        <v>0.12</v>
      </c>
      <c r="S350">
        <v>0.24</v>
      </c>
      <c r="T350">
        <v>0.05</v>
      </c>
      <c r="U350">
        <v>11.9</v>
      </c>
      <c r="V350">
        <v>67.599999999999994</v>
      </c>
      <c r="W350">
        <v>12.68</v>
      </c>
      <c r="X350">
        <v>2.7</v>
      </c>
      <c r="Y350">
        <v>5.4</v>
      </c>
      <c r="Z350">
        <v>44</v>
      </c>
      <c r="AA350">
        <v>0.06</v>
      </c>
      <c r="AB350">
        <v>22.5</v>
      </c>
      <c r="AC350">
        <v>1.23</v>
      </c>
      <c r="AD350">
        <v>320</v>
      </c>
      <c r="AE350">
        <v>0.33</v>
      </c>
      <c r="AF350">
        <v>2E-3</v>
      </c>
      <c r="AG350">
        <v>61.1</v>
      </c>
      <c r="AH350">
        <v>0.03</v>
      </c>
      <c r="AI350">
        <v>9.5299999999999994</v>
      </c>
      <c r="AJ350">
        <v>5.0000000000000001E-3</v>
      </c>
      <c r="AK350">
        <v>0.12</v>
      </c>
      <c r="AL350">
        <v>3.6</v>
      </c>
      <c r="AM350">
        <v>0.2</v>
      </c>
      <c r="AN350">
        <v>30.3</v>
      </c>
      <c r="AO350">
        <v>0.03</v>
      </c>
      <c r="AP350">
        <v>3.7</v>
      </c>
      <c r="AQ350">
        <v>40</v>
      </c>
      <c r="AR350">
        <v>0.05</v>
      </c>
      <c r="AS350">
        <v>0.7</v>
      </c>
      <c r="AT350">
        <v>30</v>
      </c>
      <c r="AU350">
        <v>0.1</v>
      </c>
      <c r="AV350">
        <v>56.3</v>
      </c>
      <c r="AW350">
        <v>15</v>
      </c>
    </row>
    <row r="351" spans="1:49" hidden="1" x14ac:dyDescent="0.3">
      <c r="A351" t="s">
        <v>1412</v>
      </c>
      <c r="B351" t="s">
        <v>1413</v>
      </c>
      <c r="C351" s="1" t="str">
        <f t="shared" si="20"/>
        <v>13:0041</v>
      </c>
      <c r="D351" s="1" t="str">
        <f t="shared" si="21"/>
        <v>13:0013</v>
      </c>
      <c r="E351" t="s">
        <v>1414</v>
      </c>
      <c r="F351" t="s">
        <v>1415</v>
      </c>
      <c r="H351">
        <v>47.863595799999999</v>
      </c>
      <c r="I351">
        <v>-67.304605499999994</v>
      </c>
      <c r="J351" s="1" t="str">
        <f t="shared" si="22"/>
        <v>Basal till</v>
      </c>
      <c r="K351" s="1" t="str">
        <f t="shared" si="23"/>
        <v>&lt;63 micron</v>
      </c>
      <c r="L351">
        <v>63</v>
      </c>
      <c r="M351">
        <v>2.15</v>
      </c>
      <c r="N351">
        <v>11.3</v>
      </c>
      <c r="O351">
        <v>3.7</v>
      </c>
      <c r="P351">
        <v>1</v>
      </c>
      <c r="Q351">
        <v>44.8</v>
      </c>
      <c r="R351">
        <v>0.16</v>
      </c>
      <c r="S351">
        <v>0.05</v>
      </c>
      <c r="T351">
        <v>0.04</v>
      </c>
      <c r="U351">
        <v>13.8</v>
      </c>
      <c r="V351">
        <v>78.599999999999994</v>
      </c>
      <c r="W351">
        <v>18.62</v>
      </c>
      <c r="X351">
        <v>3.11</v>
      </c>
      <c r="Y351">
        <v>5.5</v>
      </c>
      <c r="Z351">
        <v>44</v>
      </c>
      <c r="AA351">
        <v>7.0000000000000007E-2</v>
      </c>
      <c r="AB351">
        <v>20.100000000000001</v>
      </c>
      <c r="AC351">
        <v>1.0900000000000001</v>
      </c>
      <c r="AD351">
        <v>349</v>
      </c>
      <c r="AE351">
        <v>0.47</v>
      </c>
      <c r="AF351">
        <v>2E-3</v>
      </c>
      <c r="AG351">
        <v>70.900000000000006</v>
      </c>
      <c r="AH351">
        <v>8.4000000000000005E-2</v>
      </c>
      <c r="AI351">
        <v>13.96</v>
      </c>
      <c r="AJ351">
        <v>0.01</v>
      </c>
      <c r="AK351">
        <v>0.4</v>
      </c>
      <c r="AL351">
        <v>3.3</v>
      </c>
      <c r="AM351">
        <v>0.3</v>
      </c>
      <c r="AN351">
        <v>5</v>
      </c>
      <c r="AO351">
        <v>0.03</v>
      </c>
      <c r="AP351">
        <v>4.0999999999999996</v>
      </c>
      <c r="AQ351">
        <v>50</v>
      </c>
      <c r="AR351">
        <v>0.05</v>
      </c>
      <c r="AS351">
        <v>0.4</v>
      </c>
      <c r="AT351">
        <v>33</v>
      </c>
      <c r="AU351">
        <v>0.1</v>
      </c>
      <c r="AV351">
        <v>53.1</v>
      </c>
      <c r="AW351">
        <v>15</v>
      </c>
    </row>
    <row r="352" spans="1:49" hidden="1" x14ac:dyDescent="0.3">
      <c r="A352" t="s">
        <v>1416</v>
      </c>
      <c r="B352" t="s">
        <v>1417</v>
      </c>
      <c r="C352" s="1" t="str">
        <f t="shared" si="20"/>
        <v>13:0041</v>
      </c>
      <c r="D352" s="1" t="str">
        <f t="shared" si="21"/>
        <v>13:0013</v>
      </c>
      <c r="E352" t="s">
        <v>1418</v>
      </c>
      <c r="F352" t="s">
        <v>1419</v>
      </c>
      <c r="H352">
        <v>47.8472388</v>
      </c>
      <c r="I352">
        <v>-67.275678400000004</v>
      </c>
      <c r="J352" s="1" t="str">
        <f t="shared" si="22"/>
        <v>Basal till</v>
      </c>
      <c r="K352" s="1" t="str">
        <f t="shared" si="23"/>
        <v>&lt;63 micron</v>
      </c>
      <c r="L352">
        <v>92</v>
      </c>
      <c r="M352">
        <v>2.17</v>
      </c>
      <c r="N352">
        <v>5.5</v>
      </c>
      <c r="O352">
        <v>4.8</v>
      </c>
      <c r="P352">
        <v>1</v>
      </c>
      <c r="Q352">
        <v>48.6</v>
      </c>
      <c r="R352">
        <v>0.11</v>
      </c>
      <c r="S352">
        <v>0.03</v>
      </c>
      <c r="T352">
        <v>7.0000000000000007E-2</v>
      </c>
      <c r="U352">
        <v>8.6</v>
      </c>
      <c r="V352">
        <v>67.2</v>
      </c>
      <c r="W352">
        <v>12.94</v>
      </c>
      <c r="X352">
        <v>2.21</v>
      </c>
      <c r="Y352">
        <v>5</v>
      </c>
      <c r="Z352">
        <v>47</v>
      </c>
      <c r="AA352">
        <v>0.04</v>
      </c>
      <c r="AB352">
        <v>14.3</v>
      </c>
      <c r="AC352">
        <v>0.75</v>
      </c>
      <c r="AD352">
        <v>160</v>
      </c>
      <c r="AE352">
        <v>0.23</v>
      </c>
      <c r="AF352">
        <v>2E-3</v>
      </c>
      <c r="AG352">
        <v>58.9</v>
      </c>
      <c r="AH352">
        <v>3.4000000000000002E-2</v>
      </c>
      <c r="AI352">
        <v>9.39</v>
      </c>
      <c r="AJ352">
        <v>0.01</v>
      </c>
      <c r="AK352">
        <v>0.16</v>
      </c>
      <c r="AL352">
        <v>2.2000000000000002</v>
      </c>
      <c r="AM352">
        <v>0.3</v>
      </c>
      <c r="AN352">
        <v>2.6</v>
      </c>
      <c r="AO352">
        <v>0.02</v>
      </c>
      <c r="AP352">
        <v>2.7</v>
      </c>
      <c r="AQ352">
        <v>510</v>
      </c>
      <c r="AR352">
        <v>0.06</v>
      </c>
      <c r="AS352">
        <v>0.5</v>
      </c>
      <c r="AT352">
        <v>28</v>
      </c>
      <c r="AU352">
        <v>0.1</v>
      </c>
      <c r="AV352">
        <v>52.3</v>
      </c>
      <c r="AW352">
        <v>15</v>
      </c>
    </row>
    <row r="353" spans="1:49" hidden="1" x14ac:dyDescent="0.3">
      <c r="A353" t="s">
        <v>1420</v>
      </c>
      <c r="B353" t="s">
        <v>1421</v>
      </c>
      <c r="C353" s="1" t="str">
        <f t="shared" si="20"/>
        <v>13:0041</v>
      </c>
      <c r="D353" s="1" t="str">
        <f t="shared" si="21"/>
        <v>13:0013</v>
      </c>
      <c r="E353" t="s">
        <v>1422</v>
      </c>
      <c r="F353" t="s">
        <v>1423</v>
      </c>
      <c r="H353">
        <v>47.831474800000002</v>
      </c>
      <c r="I353">
        <v>-67.275693000000004</v>
      </c>
      <c r="J353" s="1" t="str">
        <f t="shared" si="22"/>
        <v>Basal till</v>
      </c>
      <c r="K353" s="1" t="str">
        <f t="shared" si="23"/>
        <v>&lt;63 micron</v>
      </c>
      <c r="L353">
        <v>24</v>
      </c>
      <c r="M353">
        <v>2.31</v>
      </c>
      <c r="N353">
        <v>5.5</v>
      </c>
      <c r="O353">
        <v>3.4</v>
      </c>
      <c r="P353">
        <v>1</v>
      </c>
      <c r="Q353">
        <v>45.7</v>
      </c>
      <c r="R353">
        <v>0.1</v>
      </c>
      <c r="S353">
        <v>0.03</v>
      </c>
      <c r="T353">
        <v>0.04</v>
      </c>
      <c r="U353">
        <v>11.7</v>
      </c>
      <c r="V353">
        <v>74.599999999999994</v>
      </c>
      <c r="W353">
        <v>14.54</v>
      </c>
      <c r="X353">
        <v>2.4500000000000002</v>
      </c>
      <c r="Y353">
        <v>5.6</v>
      </c>
      <c r="Z353">
        <v>37</v>
      </c>
      <c r="AA353">
        <v>0.05</v>
      </c>
      <c r="AB353">
        <v>16.399999999999999</v>
      </c>
      <c r="AC353">
        <v>0.9</v>
      </c>
      <c r="AD353">
        <v>207</v>
      </c>
      <c r="AE353">
        <v>0.26</v>
      </c>
      <c r="AF353">
        <v>2E-3</v>
      </c>
      <c r="AG353">
        <v>66.2</v>
      </c>
      <c r="AH353">
        <v>3.2000000000000001E-2</v>
      </c>
      <c r="AI353">
        <v>9.57</v>
      </c>
      <c r="AJ353">
        <v>0.02</v>
      </c>
      <c r="AK353">
        <v>0.27</v>
      </c>
      <c r="AL353">
        <v>2.5</v>
      </c>
      <c r="AM353">
        <v>0.3</v>
      </c>
      <c r="AN353">
        <v>3.6</v>
      </c>
      <c r="AO353">
        <v>0.01</v>
      </c>
      <c r="AP353">
        <v>2.9</v>
      </c>
      <c r="AQ353">
        <v>300</v>
      </c>
      <c r="AR353">
        <v>0.05</v>
      </c>
      <c r="AS353">
        <v>0.4</v>
      </c>
      <c r="AT353">
        <v>31</v>
      </c>
      <c r="AU353">
        <v>0.1</v>
      </c>
      <c r="AV353">
        <v>45.3</v>
      </c>
      <c r="AW353">
        <v>15</v>
      </c>
    </row>
    <row r="354" spans="1:49" hidden="1" x14ac:dyDescent="0.3">
      <c r="A354" t="s">
        <v>1424</v>
      </c>
      <c r="B354" t="s">
        <v>1425</v>
      </c>
      <c r="C354" s="1" t="str">
        <f t="shared" si="20"/>
        <v>13:0041</v>
      </c>
      <c r="D354" s="1" t="str">
        <f t="shared" si="21"/>
        <v>13:0013</v>
      </c>
      <c r="E354" t="s">
        <v>1426</v>
      </c>
      <c r="F354" t="s">
        <v>1427</v>
      </c>
      <c r="H354">
        <v>47.818563400000002</v>
      </c>
      <c r="I354">
        <v>-67.256669299999999</v>
      </c>
      <c r="J354" s="1" t="str">
        <f t="shared" si="22"/>
        <v>Basal till</v>
      </c>
      <c r="K354" s="1" t="str">
        <f t="shared" si="23"/>
        <v>&lt;63 micron</v>
      </c>
      <c r="L354">
        <v>17</v>
      </c>
      <c r="M354">
        <v>2.04</v>
      </c>
      <c r="N354">
        <v>6.6</v>
      </c>
      <c r="O354">
        <v>4.8</v>
      </c>
      <c r="P354">
        <v>1</v>
      </c>
      <c r="Q354">
        <v>32.5</v>
      </c>
      <c r="R354">
        <v>0.19</v>
      </c>
      <c r="S354">
        <v>0.04</v>
      </c>
      <c r="T354">
        <v>0.04</v>
      </c>
      <c r="U354">
        <v>12.2</v>
      </c>
      <c r="V354">
        <v>64.7</v>
      </c>
      <c r="W354">
        <v>18.34</v>
      </c>
      <c r="X354">
        <v>2.71</v>
      </c>
      <c r="Y354">
        <v>4.8</v>
      </c>
      <c r="Z354">
        <v>47</v>
      </c>
      <c r="AA354">
        <v>0.04</v>
      </c>
      <c r="AB354">
        <v>24</v>
      </c>
      <c r="AC354">
        <v>0.96</v>
      </c>
      <c r="AD354">
        <v>327</v>
      </c>
      <c r="AE354">
        <v>0.47</v>
      </c>
      <c r="AF354">
        <v>2E-3</v>
      </c>
      <c r="AG354">
        <v>61.9</v>
      </c>
      <c r="AH354">
        <v>2.5000000000000001E-2</v>
      </c>
      <c r="AI354">
        <v>12.44</v>
      </c>
      <c r="AJ354">
        <v>5.0000000000000001E-3</v>
      </c>
      <c r="AK354">
        <v>0.46</v>
      </c>
      <c r="AL354">
        <v>1.9</v>
      </c>
      <c r="AM354">
        <v>0.2</v>
      </c>
      <c r="AN354">
        <v>3.6</v>
      </c>
      <c r="AO354">
        <v>0.03</v>
      </c>
      <c r="AP354">
        <v>2.9</v>
      </c>
      <c r="AQ354">
        <v>490</v>
      </c>
      <c r="AR354">
        <v>0.04</v>
      </c>
      <c r="AS354">
        <v>0.5</v>
      </c>
      <c r="AT354">
        <v>28</v>
      </c>
      <c r="AU354">
        <v>0.1</v>
      </c>
      <c r="AV354">
        <v>43.6</v>
      </c>
      <c r="AW354">
        <v>15</v>
      </c>
    </row>
    <row r="355" spans="1:49" hidden="1" x14ac:dyDescent="0.3">
      <c r="A355" t="s">
        <v>1428</v>
      </c>
      <c r="B355" t="s">
        <v>1429</v>
      </c>
      <c r="C355" s="1" t="str">
        <f t="shared" si="20"/>
        <v>13:0041</v>
      </c>
      <c r="D355" s="1" t="str">
        <f t="shared" si="21"/>
        <v>13:0013</v>
      </c>
      <c r="E355" t="s">
        <v>1430</v>
      </c>
      <c r="F355" t="s">
        <v>1431</v>
      </c>
      <c r="H355">
        <v>47.8079806</v>
      </c>
      <c r="I355">
        <v>-67.293701200000001</v>
      </c>
      <c r="J355" s="1" t="str">
        <f t="shared" si="22"/>
        <v>Basal till</v>
      </c>
      <c r="K355" s="1" t="str">
        <f t="shared" si="23"/>
        <v>&lt;63 micron</v>
      </c>
      <c r="L355">
        <v>54</v>
      </c>
      <c r="M355">
        <v>3.1</v>
      </c>
      <c r="N355">
        <v>9.9</v>
      </c>
      <c r="O355">
        <v>3.3</v>
      </c>
      <c r="P355">
        <v>2</v>
      </c>
      <c r="Q355">
        <v>52.6</v>
      </c>
      <c r="R355">
        <v>0.21</v>
      </c>
      <c r="S355">
        <v>0.03</v>
      </c>
      <c r="T355">
        <v>7.0000000000000007E-2</v>
      </c>
      <c r="U355">
        <v>16.7</v>
      </c>
      <c r="V355">
        <v>113.2</v>
      </c>
      <c r="W355">
        <v>19.690000000000001</v>
      </c>
      <c r="X355">
        <v>4.41</v>
      </c>
      <c r="Y355">
        <v>7.8</v>
      </c>
      <c r="Z355">
        <v>62</v>
      </c>
      <c r="AA355">
        <v>0.08</v>
      </c>
      <c r="AB355">
        <v>13.7</v>
      </c>
      <c r="AC355">
        <v>1.21</v>
      </c>
      <c r="AD355">
        <v>456</v>
      </c>
      <c r="AE355">
        <v>0.37</v>
      </c>
      <c r="AF355">
        <v>2E-3</v>
      </c>
      <c r="AG355">
        <v>81.5</v>
      </c>
      <c r="AH355">
        <v>0.10199999999999999</v>
      </c>
      <c r="AI355">
        <v>13.41</v>
      </c>
      <c r="AJ355">
        <v>5.0000000000000001E-3</v>
      </c>
      <c r="AK355">
        <v>0.32</v>
      </c>
      <c r="AL355">
        <v>2.6</v>
      </c>
      <c r="AM355">
        <v>0.6</v>
      </c>
      <c r="AN355">
        <v>4.2</v>
      </c>
      <c r="AO355">
        <v>0.02</v>
      </c>
      <c r="AP355">
        <v>1.8</v>
      </c>
      <c r="AQ355">
        <v>490</v>
      </c>
      <c r="AR355">
        <v>7.0000000000000007E-2</v>
      </c>
      <c r="AS355">
        <v>0.7</v>
      </c>
      <c r="AT355">
        <v>47</v>
      </c>
      <c r="AU355">
        <v>0.1</v>
      </c>
      <c r="AV355">
        <v>70.5</v>
      </c>
      <c r="AW355">
        <v>15</v>
      </c>
    </row>
    <row r="356" spans="1:49" hidden="1" x14ac:dyDescent="0.3">
      <c r="A356" t="s">
        <v>1432</v>
      </c>
      <c r="B356" t="s">
        <v>1433</v>
      </c>
      <c r="C356" s="1" t="str">
        <f t="shared" si="20"/>
        <v>13:0041</v>
      </c>
      <c r="D356" s="1" t="str">
        <f t="shared" si="21"/>
        <v>13:0013</v>
      </c>
      <c r="E356" t="s">
        <v>1434</v>
      </c>
      <c r="F356" t="s">
        <v>1435</v>
      </c>
      <c r="H356">
        <v>47.8102777</v>
      </c>
      <c r="I356">
        <v>-67.270437599999994</v>
      </c>
      <c r="J356" s="1" t="str">
        <f t="shared" si="22"/>
        <v>Basal till</v>
      </c>
      <c r="K356" s="1" t="str">
        <f t="shared" si="23"/>
        <v>&lt;63 micron</v>
      </c>
      <c r="L356">
        <v>18</v>
      </c>
      <c r="M356">
        <v>2.71</v>
      </c>
      <c r="N356">
        <v>9.6999999999999993</v>
      </c>
      <c r="O356">
        <v>9.9</v>
      </c>
      <c r="P356">
        <v>1</v>
      </c>
      <c r="Q356">
        <v>58.4</v>
      </c>
      <c r="R356">
        <v>0.13</v>
      </c>
      <c r="S356">
        <v>0.02</v>
      </c>
      <c r="T356">
        <v>7.0000000000000007E-2</v>
      </c>
      <c r="U356">
        <v>13.9</v>
      </c>
      <c r="V356">
        <v>79.8</v>
      </c>
      <c r="W356">
        <v>22.82</v>
      </c>
      <c r="X356">
        <v>2.96</v>
      </c>
      <c r="Y356">
        <v>6.1</v>
      </c>
      <c r="Z356">
        <v>59</v>
      </c>
      <c r="AA356">
        <v>0.05</v>
      </c>
      <c r="AB356">
        <v>20.9</v>
      </c>
      <c r="AC356">
        <v>1.01</v>
      </c>
      <c r="AD356">
        <v>281</v>
      </c>
      <c r="AE356">
        <v>0.34</v>
      </c>
      <c r="AF356">
        <v>2E-3</v>
      </c>
      <c r="AG356">
        <v>72.8</v>
      </c>
      <c r="AH356">
        <v>5.6000000000000001E-2</v>
      </c>
      <c r="AI356">
        <v>11.9</v>
      </c>
      <c r="AJ356">
        <v>5.0000000000000001E-3</v>
      </c>
      <c r="AK356">
        <v>0.52</v>
      </c>
      <c r="AL356">
        <v>2.9</v>
      </c>
      <c r="AM356">
        <v>0.4</v>
      </c>
      <c r="AN356">
        <v>2.7</v>
      </c>
      <c r="AO356">
        <v>0.03</v>
      </c>
      <c r="AP356">
        <v>4</v>
      </c>
      <c r="AQ356">
        <v>30</v>
      </c>
      <c r="AR356">
        <v>7.0000000000000007E-2</v>
      </c>
      <c r="AS356">
        <v>0.4</v>
      </c>
      <c r="AT356">
        <v>33</v>
      </c>
      <c r="AU356">
        <v>0.1</v>
      </c>
      <c r="AV356">
        <v>59.1</v>
      </c>
      <c r="AW356">
        <v>15</v>
      </c>
    </row>
    <row r="357" spans="1:49" hidden="1" x14ac:dyDescent="0.3">
      <c r="A357" t="s">
        <v>1436</v>
      </c>
      <c r="B357" t="s">
        <v>1437</v>
      </c>
      <c r="C357" s="1" t="str">
        <f t="shared" si="20"/>
        <v>13:0041</v>
      </c>
      <c r="D357" s="1" t="str">
        <f t="shared" si="21"/>
        <v>13:0013</v>
      </c>
      <c r="E357" t="s">
        <v>1438</v>
      </c>
      <c r="F357" t="s">
        <v>1439</v>
      </c>
      <c r="H357">
        <v>47.817890200000001</v>
      </c>
      <c r="I357">
        <v>-67.296930000000003</v>
      </c>
      <c r="J357" s="1" t="str">
        <f t="shared" si="22"/>
        <v>Basal till</v>
      </c>
      <c r="K357" s="1" t="str">
        <f t="shared" si="23"/>
        <v>&lt;63 micron</v>
      </c>
      <c r="L357">
        <v>42</v>
      </c>
      <c r="M357">
        <v>2.21</v>
      </c>
      <c r="N357">
        <v>7.9</v>
      </c>
      <c r="O357">
        <v>2.7</v>
      </c>
      <c r="P357">
        <v>1</v>
      </c>
      <c r="Q357">
        <v>45.2</v>
      </c>
      <c r="R357">
        <v>0.15</v>
      </c>
      <c r="S357">
        <v>7.0000000000000007E-2</v>
      </c>
      <c r="T357">
        <v>0.05</v>
      </c>
      <c r="U357">
        <v>17.8</v>
      </c>
      <c r="V357">
        <v>81.099999999999994</v>
      </c>
      <c r="W357">
        <v>23.4</v>
      </c>
      <c r="X357">
        <v>3.14</v>
      </c>
      <c r="Y357">
        <v>5.8</v>
      </c>
      <c r="Z357">
        <v>54</v>
      </c>
      <c r="AA357">
        <v>7.0000000000000007E-2</v>
      </c>
      <c r="AB357">
        <v>32.1</v>
      </c>
      <c r="AC357">
        <v>1.21</v>
      </c>
      <c r="AD357">
        <v>454</v>
      </c>
      <c r="AE357">
        <v>0.28000000000000003</v>
      </c>
      <c r="AF357">
        <v>2E-3</v>
      </c>
      <c r="AG357">
        <v>84.2</v>
      </c>
      <c r="AH357">
        <v>4.8000000000000001E-2</v>
      </c>
      <c r="AI357">
        <v>16.46</v>
      </c>
      <c r="AJ357">
        <v>0.02</v>
      </c>
      <c r="AK357">
        <v>0.34</v>
      </c>
      <c r="AL357">
        <v>2.8</v>
      </c>
      <c r="AM357">
        <v>0.2</v>
      </c>
      <c r="AN357">
        <v>8.1</v>
      </c>
      <c r="AO357">
        <v>0.03</v>
      </c>
      <c r="AP357">
        <v>3.8</v>
      </c>
      <c r="AQ357">
        <v>40</v>
      </c>
      <c r="AR357">
        <v>0.05</v>
      </c>
      <c r="AS357">
        <v>0.4</v>
      </c>
      <c r="AT357">
        <v>33</v>
      </c>
      <c r="AU357">
        <v>0.1</v>
      </c>
      <c r="AV357">
        <v>53.1</v>
      </c>
      <c r="AW357">
        <v>15</v>
      </c>
    </row>
    <row r="358" spans="1:49" hidden="1" x14ac:dyDescent="0.3">
      <c r="A358" t="s">
        <v>1440</v>
      </c>
      <c r="B358" t="s">
        <v>1441</v>
      </c>
      <c r="C358" s="1" t="str">
        <f t="shared" si="20"/>
        <v>13:0041</v>
      </c>
      <c r="D358" s="1" t="str">
        <f t="shared" si="21"/>
        <v>13:0013</v>
      </c>
      <c r="E358" t="s">
        <v>1438</v>
      </c>
      <c r="F358" t="s">
        <v>1442</v>
      </c>
      <c r="H358">
        <v>47.817890200000001</v>
      </c>
      <c r="I358">
        <v>-67.296930000000003</v>
      </c>
      <c r="J358" s="1" t="str">
        <f t="shared" si="22"/>
        <v>Basal till</v>
      </c>
      <c r="K358" s="1" t="str">
        <f t="shared" si="23"/>
        <v>&lt;63 micron</v>
      </c>
      <c r="L358">
        <v>46</v>
      </c>
      <c r="M358">
        <v>2.17</v>
      </c>
      <c r="N358">
        <v>8.1</v>
      </c>
      <c r="O358">
        <v>2.9</v>
      </c>
      <c r="P358">
        <v>2</v>
      </c>
      <c r="Q358">
        <v>44.3</v>
      </c>
      <c r="R358">
        <v>0.13</v>
      </c>
      <c r="S358">
        <v>7.0000000000000007E-2</v>
      </c>
      <c r="T358">
        <v>0.06</v>
      </c>
      <c r="U358">
        <v>17.7</v>
      </c>
      <c r="V358">
        <v>80.5</v>
      </c>
      <c r="W358">
        <v>23.23</v>
      </c>
      <c r="X358">
        <v>3.07</v>
      </c>
      <c r="Y358">
        <v>5.4</v>
      </c>
      <c r="Z358">
        <v>30</v>
      </c>
      <c r="AA358">
        <v>7.0000000000000007E-2</v>
      </c>
      <c r="AB358">
        <v>29.9</v>
      </c>
      <c r="AC358">
        <v>1.19</v>
      </c>
      <c r="AD358">
        <v>446</v>
      </c>
      <c r="AE358">
        <v>0.24</v>
      </c>
      <c r="AF358">
        <v>2E-3</v>
      </c>
      <c r="AG358">
        <v>82</v>
      </c>
      <c r="AH358">
        <v>4.4999999999999998E-2</v>
      </c>
      <c r="AI358">
        <v>15.33</v>
      </c>
      <c r="AJ358">
        <v>0.01</v>
      </c>
      <c r="AK358">
        <v>0.32</v>
      </c>
      <c r="AL358">
        <v>2.8</v>
      </c>
      <c r="AM358">
        <v>0.2</v>
      </c>
      <c r="AN358">
        <v>8.3000000000000007</v>
      </c>
      <c r="AO358">
        <v>0.03</v>
      </c>
      <c r="AP358">
        <v>3.6</v>
      </c>
      <c r="AQ358">
        <v>30</v>
      </c>
      <c r="AR358">
        <v>0.05</v>
      </c>
      <c r="AS358">
        <v>0.4</v>
      </c>
      <c r="AT358">
        <v>32</v>
      </c>
      <c r="AU358">
        <v>0.1</v>
      </c>
      <c r="AV358">
        <v>52.8</v>
      </c>
      <c r="AW358">
        <v>15</v>
      </c>
    </row>
    <row r="359" spans="1:49" hidden="1" x14ac:dyDescent="0.3">
      <c r="A359" t="s">
        <v>1443</v>
      </c>
      <c r="B359" t="s">
        <v>1444</v>
      </c>
      <c r="C359" s="1" t="str">
        <f t="shared" si="20"/>
        <v>13:0041</v>
      </c>
      <c r="D359" s="1" t="str">
        <f t="shared" si="21"/>
        <v>13:0013</v>
      </c>
      <c r="E359" t="s">
        <v>1445</v>
      </c>
      <c r="F359" t="s">
        <v>1446</v>
      </c>
      <c r="H359">
        <v>47.818800899999999</v>
      </c>
      <c r="I359">
        <v>-67.322109600000005</v>
      </c>
      <c r="J359" s="1" t="str">
        <f t="shared" si="22"/>
        <v>Basal till</v>
      </c>
      <c r="K359" s="1" t="str">
        <f t="shared" si="23"/>
        <v>&lt;63 micron</v>
      </c>
      <c r="L359">
        <v>66</v>
      </c>
      <c r="M359">
        <v>1.61</v>
      </c>
      <c r="N359">
        <v>5.6</v>
      </c>
      <c r="O359">
        <v>1.7</v>
      </c>
      <c r="P359">
        <v>2</v>
      </c>
      <c r="Q359">
        <v>51.6</v>
      </c>
      <c r="R359">
        <v>0.09</v>
      </c>
      <c r="S359">
        <v>0.21</v>
      </c>
      <c r="T359">
        <v>7.0000000000000007E-2</v>
      </c>
      <c r="U359">
        <v>8.5</v>
      </c>
      <c r="V359">
        <v>65.8</v>
      </c>
      <c r="W359">
        <v>9.77</v>
      </c>
      <c r="X359">
        <v>2.25</v>
      </c>
      <c r="Y359">
        <v>5.0999999999999996</v>
      </c>
      <c r="Z359">
        <v>56</v>
      </c>
      <c r="AA359">
        <v>0.06</v>
      </c>
      <c r="AB359">
        <v>18.399999999999999</v>
      </c>
      <c r="AC359">
        <v>0.76</v>
      </c>
      <c r="AD359">
        <v>164</v>
      </c>
      <c r="AE359">
        <v>0.18</v>
      </c>
      <c r="AF359">
        <v>2E-3</v>
      </c>
      <c r="AG359">
        <v>47.5</v>
      </c>
      <c r="AH359">
        <v>4.4999999999999998E-2</v>
      </c>
      <c r="AI359">
        <v>6.72</v>
      </c>
      <c r="AJ359">
        <v>0.02</v>
      </c>
      <c r="AK359">
        <v>0.16</v>
      </c>
      <c r="AL359">
        <v>2.2000000000000002</v>
      </c>
      <c r="AM359">
        <v>0.2</v>
      </c>
      <c r="AN359">
        <v>27.3</v>
      </c>
      <c r="AO359">
        <v>0.02</v>
      </c>
      <c r="AP359">
        <v>2.6</v>
      </c>
      <c r="AQ359">
        <v>50</v>
      </c>
      <c r="AR359">
        <v>0.05</v>
      </c>
      <c r="AS359">
        <v>0.3</v>
      </c>
      <c r="AT359">
        <v>26</v>
      </c>
      <c r="AU359">
        <v>0.1</v>
      </c>
      <c r="AV359">
        <v>55.3</v>
      </c>
      <c r="AW359">
        <v>15</v>
      </c>
    </row>
    <row r="360" spans="1:49" hidden="1" x14ac:dyDescent="0.3">
      <c r="A360" t="s">
        <v>1447</v>
      </c>
      <c r="B360" t="s">
        <v>1448</v>
      </c>
      <c r="C360" s="1" t="str">
        <f t="shared" si="20"/>
        <v>13:0041</v>
      </c>
      <c r="D360" s="1" t="str">
        <f t="shared" si="21"/>
        <v>13:0013</v>
      </c>
      <c r="E360" t="s">
        <v>1449</v>
      </c>
      <c r="F360" t="s">
        <v>1450</v>
      </c>
      <c r="H360">
        <v>47.803941899999998</v>
      </c>
      <c r="I360">
        <v>-67.316952200000003</v>
      </c>
      <c r="J360" s="1" t="str">
        <f t="shared" si="22"/>
        <v>Basal till</v>
      </c>
      <c r="K360" s="1" t="str">
        <f t="shared" si="23"/>
        <v>&lt;63 micron</v>
      </c>
      <c r="L360">
        <v>39</v>
      </c>
      <c r="M360">
        <v>1.89</v>
      </c>
      <c r="N360">
        <v>7.4</v>
      </c>
      <c r="O360">
        <v>1.8</v>
      </c>
      <c r="P360">
        <v>1</v>
      </c>
      <c r="Q360">
        <v>39.700000000000003</v>
      </c>
      <c r="R360">
        <v>0.14000000000000001</v>
      </c>
      <c r="S360">
        <v>0.23</v>
      </c>
      <c r="T360">
        <v>0.08</v>
      </c>
      <c r="U360">
        <v>15.7</v>
      </c>
      <c r="V360">
        <v>73.7</v>
      </c>
      <c r="W360">
        <v>16.7</v>
      </c>
      <c r="X360">
        <v>2.94</v>
      </c>
      <c r="Y360">
        <v>5.5</v>
      </c>
      <c r="Z360">
        <v>24</v>
      </c>
      <c r="AA360">
        <v>7.0000000000000007E-2</v>
      </c>
      <c r="AB360">
        <v>21.9</v>
      </c>
      <c r="AC360">
        <v>1.23</v>
      </c>
      <c r="AD360">
        <v>465</v>
      </c>
      <c r="AE360">
        <v>0.24</v>
      </c>
      <c r="AF360">
        <v>2E-3</v>
      </c>
      <c r="AG360">
        <v>73</v>
      </c>
      <c r="AH360">
        <v>4.1000000000000002E-2</v>
      </c>
      <c r="AI360">
        <v>14.11</v>
      </c>
      <c r="AJ360">
        <v>0.02</v>
      </c>
      <c r="AK360">
        <v>0.3</v>
      </c>
      <c r="AL360">
        <v>2.5</v>
      </c>
      <c r="AM360">
        <v>0.2</v>
      </c>
      <c r="AN360">
        <v>24</v>
      </c>
      <c r="AO360">
        <v>0.03</v>
      </c>
      <c r="AP360">
        <v>3.8</v>
      </c>
      <c r="AQ360">
        <v>240</v>
      </c>
      <c r="AR360">
        <v>0.04</v>
      </c>
      <c r="AS360">
        <v>0.7</v>
      </c>
      <c r="AT360">
        <v>31</v>
      </c>
      <c r="AU360">
        <v>0.1</v>
      </c>
      <c r="AV360">
        <v>53.6</v>
      </c>
      <c r="AW360">
        <v>15</v>
      </c>
    </row>
    <row r="361" spans="1:49" hidden="1" x14ac:dyDescent="0.3">
      <c r="A361" t="s">
        <v>1451</v>
      </c>
      <c r="B361" t="s">
        <v>1452</v>
      </c>
      <c r="C361" s="1" t="str">
        <f t="shared" si="20"/>
        <v>13:0041</v>
      </c>
      <c r="D361" s="1" t="str">
        <f t="shared" si="21"/>
        <v>13:0013</v>
      </c>
      <c r="E361" t="s">
        <v>1453</v>
      </c>
      <c r="F361" t="s">
        <v>1454</v>
      </c>
      <c r="H361">
        <v>47.792089599999997</v>
      </c>
      <c r="I361">
        <v>-67.2864103</v>
      </c>
      <c r="J361" s="1" t="str">
        <f t="shared" si="22"/>
        <v>Basal till</v>
      </c>
      <c r="K361" s="1" t="str">
        <f t="shared" si="23"/>
        <v>&lt;63 micron</v>
      </c>
      <c r="L361">
        <v>31</v>
      </c>
      <c r="M361">
        <v>2.85</v>
      </c>
      <c r="N361">
        <v>8.4</v>
      </c>
      <c r="O361">
        <v>1.9</v>
      </c>
      <c r="P361">
        <v>2</v>
      </c>
      <c r="Q361">
        <v>49.6</v>
      </c>
      <c r="R361">
        <v>0.15</v>
      </c>
      <c r="S361">
        <v>0.04</v>
      </c>
      <c r="T361">
        <v>0.08</v>
      </c>
      <c r="U361">
        <v>15.4</v>
      </c>
      <c r="V361">
        <v>88</v>
      </c>
      <c r="W361">
        <v>27.39</v>
      </c>
      <c r="X361">
        <v>3.4</v>
      </c>
      <c r="Y361">
        <v>6.4</v>
      </c>
      <c r="Z361">
        <v>65</v>
      </c>
      <c r="AA361">
        <v>0.05</v>
      </c>
      <c r="AB361">
        <v>22.5</v>
      </c>
      <c r="AC361">
        <v>1.24</v>
      </c>
      <c r="AD361">
        <v>412</v>
      </c>
      <c r="AE361">
        <v>0.27</v>
      </c>
      <c r="AF361">
        <v>2E-3</v>
      </c>
      <c r="AG361">
        <v>81.099999999999994</v>
      </c>
      <c r="AH361">
        <v>6.0999999999999999E-2</v>
      </c>
      <c r="AI361">
        <v>16.95</v>
      </c>
      <c r="AJ361">
        <v>0.01</v>
      </c>
      <c r="AK361">
        <v>0.28999999999999998</v>
      </c>
      <c r="AL361">
        <v>2.6</v>
      </c>
      <c r="AM361">
        <v>0.4</v>
      </c>
      <c r="AN361">
        <v>3</v>
      </c>
      <c r="AO361">
        <v>0.03</v>
      </c>
      <c r="AP361">
        <v>3.8</v>
      </c>
      <c r="AQ361">
        <v>440</v>
      </c>
      <c r="AR361">
        <v>0.06</v>
      </c>
      <c r="AS361">
        <v>0.6</v>
      </c>
      <c r="AT361">
        <v>36</v>
      </c>
      <c r="AU361">
        <v>0.1</v>
      </c>
      <c r="AV361">
        <v>70.7</v>
      </c>
      <c r="AW361">
        <v>15</v>
      </c>
    </row>
    <row r="362" spans="1:49" hidden="1" x14ac:dyDescent="0.3">
      <c r="A362" t="s">
        <v>1455</v>
      </c>
      <c r="B362" t="s">
        <v>1456</v>
      </c>
      <c r="C362" s="1" t="str">
        <f t="shared" si="20"/>
        <v>13:0041</v>
      </c>
      <c r="D362" s="1" t="str">
        <f t="shared" si="21"/>
        <v>13:0013</v>
      </c>
      <c r="E362" t="s">
        <v>1457</v>
      </c>
      <c r="F362" t="s">
        <v>1458</v>
      </c>
      <c r="H362">
        <v>47.789082000000001</v>
      </c>
      <c r="I362">
        <v>-67.256387399999994</v>
      </c>
      <c r="J362" s="1" t="str">
        <f t="shared" si="22"/>
        <v>Basal till</v>
      </c>
      <c r="K362" s="1" t="str">
        <f t="shared" si="23"/>
        <v>&lt;63 micron</v>
      </c>
      <c r="L362">
        <v>32</v>
      </c>
      <c r="M362">
        <v>3.63</v>
      </c>
      <c r="N362">
        <v>7.2</v>
      </c>
      <c r="O362">
        <v>1.8</v>
      </c>
      <c r="P362">
        <v>2</v>
      </c>
      <c r="Q362">
        <v>66.400000000000006</v>
      </c>
      <c r="R362">
        <v>0.13</v>
      </c>
      <c r="S362">
        <v>0.03</v>
      </c>
      <c r="T362">
        <v>7.0000000000000007E-2</v>
      </c>
      <c r="U362">
        <v>17.3</v>
      </c>
      <c r="V362">
        <v>100.6</v>
      </c>
      <c r="W362">
        <v>23.77</v>
      </c>
      <c r="X362">
        <v>3.41</v>
      </c>
      <c r="Y362">
        <v>6.6</v>
      </c>
      <c r="Z362">
        <v>73</v>
      </c>
      <c r="AA362">
        <v>0.06</v>
      </c>
      <c r="AB362">
        <v>15.8</v>
      </c>
      <c r="AC362">
        <v>1.1299999999999999</v>
      </c>
      <c r="AD362">
        <v>338</v>
      </c>
      <c r="AE362">
        <v>0.36</v>
      </c>
      <c r="AF362">
        <v>2E-3</v>
      </c>
      <c r="AG362">
        <v>103.4</v>
      </c>
      <c r="AH362">
        <v>5.7000000000000002E-2</v>
      </c>
      <c r="AI362">
        <v>13.18</v>
      </c>
      <c r="AJ362">
        <v>0.03</v>
      </c>
      <c r="AK362">
        <v>0.28000000000000003</v>
      </c>
      <c r="AL362">
        <v>3.3</v>
      </c>
      <c r="AM362">
        <v>0.4</v>
      </c>
      <c r="AN362">
        <v>3.6</v>
      </c>
      <c r="AO362">
        <v>0.03</v>
      </c>
      <c r="AP362">
        <v>4.4000000000000004</v>
      </c>
      <c r="AQ362">
        <v>250</v>
      </c>
      <c r="AR362">
        <v>7.0000000000000007E-2</v>
      </c>
      <c r="AS362">
        <v>0.6</v>
      </c>
      <c r="AT362">
        <v>37</v>
      </c>
      <c r="AU362">
        <v>0.1</v>
      </c>
      <c r="AV362">
        <v>81.5</v>
      </c>
      <c r="AW362">
        <v>15</v>
      </c>
    </row>
    <row r="363" spans="1:49" hidden="1" x14ac:dyDescent="0.3">
      <c r="A363" t="s">
        <v>1459</v>
      </c>
      <c r="B363" t="s">
        <v>1460</v>
      </c>
      <c r="C363" s="1" t="str">
        <f t="shared" si="20"/>
        <v>13:0041</v>
      </c>
      <c r="D363" s="1" t="str">
        <f t="shared" si="21"/>
        <v>13:0013</v>
      </c>
      <c r="E363" t="s">
        <v>1461</v>
      </c>
      <c r="F363" t="s">
        <v>1462</v>
      </c>
      <c r="H363">
        <v>47.784175099999999</v>
      </c>
      <c r="I363">
        <v>-67.232079799999994</v>
      </c>
      <c r="J363" s="1" t="str">
        <f t="shared" si="22"/>
        <v>Basal till</v>
      </c>
      <c r="K363" s="1" t="str">
        <f t="shared" si="23"/>
        <v>&lt;63 micron</v>
      </c>
      <c r="L363">
        <v>5</v>
      </c>
      <c r="M363">
        <v>1.82</v>
      </c>
      <c r="N363">
        <v>4.4000000000000004</v>
      </c>
      <c r="O363">
        <v>1.7</v>
      </c>
      <c r="P363">
        <v>1</v>
      </c>
      <c r="Q363">
        <v>26.4</v>
      </c>
      <c r="R363">
        <v>0.1</v>
      </c>
      <c r="S363">
        <v>7.0000000000000007E-2</v>
      </c>
      <c r="T363">
        <v>0.05</v>
      </c>
      <c r="U363">
        <v>13.4</v>
      </c>
      <c r="V363">
        <v>69.8</v>
      </c>
      <c r="W363">
        <v>18.97</v>
      </c>
      <c r="X363">
        <v>2.37</v>
      </c>
      <c r="Y363">
        <v>4.7</v>
      </c>
      <c r="Z363">
        <v>29</v>
      </c>
      <c r="AA363">
        <v>0.04</v>
      </c>
      <c r="AB363">
        <v>19.600000000000001</v>
      </c>
      <c r="AC363">
        <v>1.1200000000000001</v>
      </c>
      <c r="AD363">
        <v>348</v>
      </c>
      <c r="AE363">
        <v>0.21</v>
      </c>
      <c r="AF363">
        <v>2E-3</v>
      </c>
      <c r="AG363">
        <v>68.599999999999994</v>
      </c>
      <c r="AH363">
        <v>4.1000000000000002E-2</v>
      </c>
      <c r="AI363">
        <v>11.9</v>
      </c>
      <c r="AJ363">
        <v>0.03</v>
      </c>
      <c r="AK363">
        <v>0.19</v>
      </c>
      <c r="AL363">
        <v>2.4</v>
      </c>
      <c r="AM363">
        <v>0.2</v>
      </c>
      <c r="AN363">
        <v>3.9</v>
      </c>
      <c r="AO363">
        <v>0.03</v>
      </c>
      <c r="AP363">
        <v>4</v>
      </c>
      <c r="AQ363">
        <v>810</v>
      </c>
      <c r="AR363">
        <v>0.03</v>
      </c>
      <c r="AS363">
        <v>0.5</v>
      </c>
      <c r="AT363">
        <v>27</v>
      </c>
      <c r="AU363">
        <v>0.1</v>
      </c>
      <c r="AV363">
        <v>42.2</v>
      </c>
      <c r="AW363">
        <v>15</v>
      </c>
    </row>
    <row r="364" spans="1:49" hidden="1" x14ac:dyDescent="0.3">
      <c r="A364" t="s">
        <v>1463</v>
      </c>
      <c r="B364" t="s">
        <v>1464</v>
      </c>
      <c r="C364" s="1" t="str">
        <f t="shared" si="20"/>
        <v>13:0041</v>
      </c>
      <c r="D364" s="1" t="str">
        <f t="shared" si="21"/>
        <v>13:0013</v>
      </c>
      <c r="E364" t="s">
        <v>1461</v>
      </c>
      <c r="F364" t="s">
        <v>1465</v>
      </c>
      <c r="H364">
        <v>47.784175099999999</v>
      </c>
      <c r="I364">
        <v>-67.232079799999994</v>
      </c>
      <c r="J364" s="1" t="str">
        <f t="shared" si="22"/>
        <v>Basal till</v>
      </c>
      <c r="K364" s="1" t="str">
        <f t="shared" si="23"/>
        <v>&lt;63 micron</v>
      </c>
      <c r="L364">
        <v>8</v>
      </c>
      <c r="M364">
        <v>1.84</v>
      </c>
      <c r="N364">
        <v>4.0999999999999996</v>
      </c>
      <c r="O364">
        <v>0.7</v>
      </c>
      <c r="P364">
        <v>0.5</v>
      </c>
      <c r="Q364">
        <v>29.3</v>
      </c>
      <c r="R364">
        <v>0.09</v>
      </c>
      <c r="S364">
        <v>0.06</v>
      </c>
      <c r="T364">
        <v>0.05</v>
      </c>
      <c r="U364">
        <v>14</v>
      </c>
      <c r="V364">
        <v>69.400000000000006</v>
      </c>
      <c r="W364">
        <v>19.690000000000001</v>
      </c>
      <c r="X364">
        <v>2.41</v>
      </c>
      <c r="Y364">
        <v>4.7</v>
      </c>
      <c r="Z364">
        <v>31</v>
      </c>
      <c r="AA364">
        <v>0.04</v>
      </c>
      <c r="AB364">
        <v>21.2</v>
      </c>
      <c r="AC364">
        <v>1.1100000000000001</v>
      </c>
      <c r="AD364">
        <v>354</v>
      </c>
      <c r="AE364">
        <v>0.21</v>
      </c>
      <c r="AF364">
        <v>2E-3</v>
      </c>
      <c r="AG364">
        <v>66.900000000000006</v>
      </c>
      <c r="AH364">
        <v>4.2999999999999997E-2</v>
      </c>
      <c r="AI364">
        <v>11.47</v>
      </c>
      <c r="AJ364">
        <v>0.01</v>
      </c>
      <c r="AK364">
        <v>0.2</v>
      </c>
      <c r="AL364">
        <v>2.2999999999999998</v>
      </c>
      <c r="AM364">
        <v>0.2</v>
      </c>
      <c r="AN364">
        <v>4.2</v>
      </c>
      <c r="AO364">
        <v>0.02</v>
      </c>
      <c r="AP364">
        <v>4.9000000000000004</v>
      </c>
      <c r="AQ364">
        <v>720</v>
      </c>
      <c r="AR364">
        <v>0.03</v>
      </c>
      <c r="AS364">
        <v>0.6</v>
      </c>
      <c r="AT364">
        <v>27</v>
      </c>
      <c r="AU364">
        <v>0.1</v>
      </c>
      <c r="AV364">
        <v>41.8</v>
      </c>
      <c r="AW364">
        <v>15</v>
      </c>
    </row>
    <row r="365" spans="1:49" hidden="1" x14ac:dyDescent="0.3">
      <c r="A365" t="s">
        <v>1466</v>
      </c>
      <c r="B365" t="s">
        <v>1467</v>
      </c>
      <c r="C365" s="1" t="str">
        <f t="shared" si="20"/>
        <v>13:0041</v>
      </c>
      <c r="D365" s="1" t="str">
        <f t="shared" si="21"/>
        <v>13:0013</v>
      </c>
      <c r="E365" t="s">
        <v>1468</v>
      </c>
      <c r="F365" t="s">
        <v>1469</v>
      </c>
      <c r="H365">
        <v>47.774904300000003</v>
      </c>
      <c r="I365">
        <v>-67.213880099999997</v>
      </c>
      <c r="J365" s="1" t="str">
        <f t="shared" si="22"/>
        <v>Basal till</v>
      </c>
      <c r="K365" s="1" t="str">
        <f t="shared" si="23"/>
        <v>&lt;63 micron</v>
      </c>
      <c r="L365">
        <v>38</v>
      </c>
      <c r="M365">
        <v>2.8</v>
      </c>
      <c r="N365">
        <v>6.5</v>
      </c>
      <c r="O365">
        <v>1.7</v>
      </c>
      <c r="P365">
        <v>1</v>
      </c>
      <c r="Q365">
        <v>64</v>
      </c>
      <c r="R365">
        <v>0.12</v>
      </c>
      <c r="S365">
        <v>0.03</v>
      </c>
      <c r="T365">
        <v>0.05</v>
      </c>
      <c r="U365">
        <v>14.2</v>
      </c>
      <c r="V365">
        <v>88.3</v>
      </c>
      <c r="W365">
        <v>20.74</v>
      </c>
      <c r="X365">
        <v>2.94</v>
      </c>
      <c r="Y365">
        <v>5.6</v>
      </c>
      <c r="Z365">
        <v>50</v>
      </c>
      <c r="AA365">
        <v>0.05</v>
      </c>
      <c r="AB365">
        <v>16.2</v>
      </c>
      <c r="AC365">
        <v>1.1200000000000001</v>
      </c>
      <c r="AD365">
        <v>308</v>
      </c>
      <c r="AE365">
        <v>0.41</v>
      </c>
      <c r="AF365">
        <v>2E-3</v>
      </c>
      <c r="AG365">
        <v>91.9</v>
      </c>
      <c r="AH365">
        <v>4.9000000000000002E-2</v>
      </c>
      <c r="AI365">
        <v>13.56</v>
      </c>
      <c r="AJ365">
        <v>0.03</v>
      </c>
      <c r="AK365">
        <v>0.3</v>
      </c>
      <c r="AL365">
        <v>2.6</v>
      </c>
      <c r="AM365">
        <v>0.3</v>
      </c>
      <c r="AN365">
        <v>4.8</v>
      </c>
      <c r="AO365">
        <v>0.02</v>
      </c>
      <c r="AP365">
        <v>3.2</v>
      </c>
      <c r="AQ365">
        <v>490</v>
      </c>
      <c r="AR365">
        <v>0.06</v>
      </c>
      <c r="AS365">
        <v>0.5</v>
      </c>
      <c r="AT365">
        <v>32</v>
      </c>
      <c r="AU365">
        <v>0.1</v>
      </c>
      <c r="AV365">
        <v>54.2</v>
      </c>
      <c r="AW365">
        <v>15</v>
      </c>
    </row>
    <row r="366" spans="1:49" hidden="1" x14ac:dyDescent="0.3">
      <c r="A366" t="s">
        <v>1470</v>
      </c>
      <c r="B366" t="s">
        <v>1471</v>
      </c>
      <c r="C366" s="1" t="str">
        <f t="shared" si="20"/>
        <v>13:0041</v>
      </c>
      <c r="D366" s="1" t="str">
        <f t="shared" si="21"/>
        <v>13:0013</v>
      </c>
      <c r="E366" t="s">
        <v>1472</v>
      </c>
      <c r="F366" t="s">
        <v>1473</v>
      </c>
      <c r="H366">
        <v>47.875813600000001</v>
      </c>
      <c r="I366">
        <v>-67.438349200000005</v>
      </c>
      <c r="J366" s="1" t="str">
        <f t="shared" si="22"/>
        <v>Basal till</v>
      </c>
      <c r="K366" s="1" t="str">
        <f t="shared" si="23"/>
        <v>&lt;63 micron</v>
      </c>
      <c r="L366">
        <v>75</v>
      </c>
      <c r="M366">
        <v>2.5299999999999998</v>
      </c>
      <c r="N366">
        <v>10.3</v>
      </c>
      <c r="O366">
        <v>1.5</v>
      </c>
      <c r="P366">
        <v>2</v>
      </c>
      <c r="Q366">
        <v>62.1</v>
      </c>
      <c r="R366">
        <v>0.14000000000000001</v>
      </c>
      <c r="S366">
        <v>0.02</v>
      </c>
      <c r="T366">
        <v>0.08</v>
      </c>
      <c r="U366">
        <v>13.1</v>
      </c>
      <c r="V366">
        <v>52</v>
      </c>
      <c r="W366">
        <v>18.11</v>
      </c>
      <c r="X366">
        <v>3.43</v>
      </c>
      <c r="Y366">
        <v>5.0999999999999996</v>
      </c>
      <c r="Z366">
        <v>57</v>
      </c>
      <c r="AA366">
        <v>0.06</v>
      </c>
      <c r="AB366">
        <v>17.600000000000001</v>
      </c>
      <c r="AC366">
        <v>0.73</v>
      </c>
      <c r="AD366">
        <v>243</v>
      </c>
      <c r="AE366">
        <v>0.37</v>
      </c>
      <c r="AF366">
        <v>3.0000000000000001E-3</v>
      </c>
      <c r="AG366">
        <v>60.5</v>
      </c>
      <c r="AH366">
        <v>6.4000000000000001E-2</v>
      </c>
      <c r="AI366">
        <v>14.16</v>
      </c>
      <c r="AJ366">
        <v>0.03</v>
      </c>
      <c r="AK366">
        <v>0.92</v>
      </c>
      <c r="AL366">
        <v>2.7</v>
      </c>
      <c r="AM366">
        <v>0.4</v>
      </c>
      <c r="AN366">
        <v>3.2</v>
      </c>
      <c r="AO366">
        <v>0.02</v>
      </c>
      <c r="AP366">
        <v>4.2</v>
      </c>
      <c r="AQ366">
        <v>10</v>
      </c>
      <c r="AR366">
        <v>0.06</v>
      </c>
      <c r="AS366">
        <v>0.4</v>
      </c>
      <c r="AT366">
        <v>27</v>
      </c>
      <c r="AU366">
        <v>0.1</v>
      </c>
      <c r="AV366">
        <v>98.2</v>
      </c>
      <c r="AW366">
        <v>15</v>
      </c>
    </row>
    <row r="367" spans="1:49" hidden="1" x14ac:dyDescent="0.3">
      <c r="A367" t="s">
        <v>1474</v>
      </c>
      <c r="B367" t="s">
        <v>1475</v>
      </c>
      <c r="C367" s="1" t="str">
        <f t="shared" si="20"/>
        <v>13:0041</v>
      </c>
      <c r="D367" s="1" t="str">
        <f t="shared" si="21"/>
        <v>13:0013</v>
      </c>
      <c r="E367" t="s">
        <v>1476</v>
      </c>
      <c r="F367" t="s">
        <v>1477</v>
      </c>
      <c r="H367">
        <v>47.882342600000001</v>
      </c>
      <c r="I367">
        <v>-67.468823499999999</v>
      </c>
      <c r="J367" s="1" t="str">
        <f t="shared" si="22"/>
        <v>Basal till</v>
      </c>
      <c r="K367" s="1" t="str">
        <f t="shared" si="23"/>
        <v>&lt;63 micron</v>
      </c>
      <c r="L367">
        <v>19</v>
      </c>
      <c r="M367">
        <v>2.0499999999999998</v>
      </c>
      <c r="N367">
        <v>5.8</v>
      </c>
      <c r="O367">
        <v>1</v>
      </c>
      <c r="P367">
        <v>1</v>
      </c>
      <c r="Q367">
        <v>43.2</v>
      </c>
      <c r="R367">
        <v>0.11</v>
      </c>
      <c r="S367">
        <v>0.02</v>
      </c>
      <c r="T367">
        <v>0.06</v>
      </c>
      <c r="U367">
        <v>10.7</v>
      </c>
      <c r="V367">
        <v>42.5</v>
      </c>
      <c r="W367">
        <v>12.76</v>
      </c>
      <c r="X367">
        <v>2.76</v>
      </c>
      <c r="Y367">
        <v>4.7</v>
      </c>
      <c r="Z367">
        <v>52</v>
      </c>
      <c r="AA367">
        <v>0.04</v>
      </c>
      <c r="AB367">
        <v>22</v>
      </c>
      <c r="AC367">
        <v>0.66</v>
      </c>
      <c r="AD367">
        <v>148</v>
      </c>
      <c r="AE367">
        <v>0.31</v>
      </c>
      <c r="AF367">
        <v>2E-3</v>
      </c>
      <c r="AG367">
        <v>48.5</v>
      </c>
      <c r="AH367">
        <v>4.5999999999999999E-2</v>
      </c>
      <c r="AI367">
        <v>8.1300000000000008</v>
      </c>
      <c r="AJ367">
        <v>5.0000000000000001E-3</v>
      </c>
      <c r="AK367">
        <v>0.23</v>
      </c>
      <c r="AL367">
        <v>2.1</v>
      </c>
      <c r="AM367">
        <v>0.3</v>
      </c>
      <c r="AN367">
        <v>2.8</v>
      </c>
      <c r="AO367">
        <v>0.02</v>
      </c>
      <c r="AP367">
        <v>4.9000000000000004</v>
      </c>
      <c r="AQ367">
        <v>40</v>
      </c>
      <c r="AR367">
        <v>0.05</v>
      </c>
      <c r="AS367">
        <v>0.4</v>
      </c>
      <c r="AT367">
        <v>22</v>
      </c>
      <c r="AU367">
        <v>0.1</v>
      </c>
      <c r="AV367">
        <v>57.4</v>
      </c>
      <c r="AW367">
        <v>15</v>
      </c>
    </row>
    <row r="368" spans="1:49" hidden="1" x14ac:dyDescent="0.3">
      <c r="A368" t="s">
        <v>1478</v>
      </c>
      <c r="B368" t="s">
        <v>1479</v>
      </c>
      <c r="C368" s="1" t="str">
        <f t="shared" si="20"/>
        <v>13:0041</v>
      </c>
      <c r="D368" s="1" t="str">
        <f t="shared" si="21"/>
        <v>13:0013</v>
      </c>
      <c r="E368" t="s">
        <v>1480</v>
      </c>
      <c r="F368" t="s">
        <v>1481</v>
      </c>
      <c r="H368">
        <v>47.8931361</v>
      </c>
      <c r="I368">
        <v>-67.493710300000004</v>
      </c>
      <c r="J368" s="1" t="str">
        <f t="shared" si="22"/>
        <v>Basal till</v>
      </c>
      <c r="K368" s="1" t="str">
        <f t="shared" si="23"/>
        <v>&lt;63 micron</v>
      </c>
      <c r="L368">
        <v>20</v>
      </c>
      <c r="M368">
        <v>2.4</v>
      </c>
      <c r="N368">
        <v>9.4</v>
      </c>
      <c r="O368">
        <v>1.5</v>
      </c>
      <c r="P368">
        <v>1</v>
      </c>
      <c r="Q368">
        <v>56.5</v>
      </c>
      <c r="R368">
        <v>0.16</v>
      </c>
      <c r="S368">
        <v>0.01</v>
      </c>
      <c r="T368">
        <v>0.09</v>
      </c>
      <c r="U368">
        <v>14.5</v>
      </c>
      <c r="V368">
        <v>47.2</v>
      </c>
      <c r="W368">
        <v>27.9</v>
      </c>
      <c r="X368">
        <v>3.36</v>
      </c>
      <c r="Y368">
        <v>5</v>
      </c>
      <c r="Z368">
        <v>82</v>
      </c>
      <c r="AA368">
        <v>0.05</v>
      </c>
      <c r="AB368">
        <v>27.8</v>
      </c>
      <c r="AC368">
        <v>0.72</v>
      </c>
      <c r="AD368">
        <v>272</v>
      </c>
      <c r="AE368">
        <v>0.45</v>
      </c>
      <c r="AF368">
        <v>2E-3</v>
      </c>
      <c r="AG368">
        <v>61.1</v>
      </c>
      <c r="AH368">
        <v>4.4999999999999998E-2</v>
      </c>
      <c r="AI368">
        <v>15.71</v>
      </c>
      <c r="AJ368">
        <v>5.0000000000000001E-3</v>
      </c>
      <c r="AK368">
        <v>0.47</v>
      </c>
      <c r="AL368">
        <v>3</v>
      </c>
      <c r="AM368">
        <v>0.3</v>
      </c>
      <c r="AN368">
        <v>3.9</v>
      </c>
      <c r="AO368">
        <v>0.03</v>
      </c>
      <c r="AP368">
        <v>6.5</v>
      </c>
      <c r="AQ368">
        <v>5</v>
      </c>
      <c r="AR368">
        <v>0.06</v>
      </c>
      <c r="AS368">
        <v>1</v>
      </c>
      <c r="AT368">
        <v>23</v>
      </c>
      <c r="AU368">
        <v>0.1</v>
      </c>
      <c r="AV368">
        <v>75.8</v>
      </c>
      <c r="AW368">
        <v>15</v>
      </c>
    </row>
    <row r="369" spans="1:49" hidden="1" x14ac:dyDescent="0.3">
      <c r="A369" t="s">
        <v>1482</v>
      </c>
      <c r="B369" t="s">
        <v>1483</v>
      </c>
      <c r="C369" s="1" t="str">
        <f t="shared" si="20"/>
        <v>13:0041</v>
      </c>
      <c r="D369" s="1" t="str">
        <f t="shared" si="21"/>
        <v>13:0013</v>
      </c>
      <c r="E369" t="s">
        <v>1484</v>
      </c>
      <c r="F369" t="s">
        <v>1485</v>
      </c>
      <c r="H369">
        <v>47.876065599999997</v>
      </c>
      <c r="I369">
        <v>-67.495622900000001</v>
      </c>
      <c r="J369" s="1" t="str">
        <f t="shared" si="22"/>
        <v>Basal till</v>
      </c>
      <c r="K369" s="1" t="str">
        <f t="shared" si="23"/>
        <v>&lt;63 micron</v>
      </c>
      <c r="L369">
        <v>15</v>
      </c>
      <c r="M369">
        <v>2.78</v>
      </c>
      <c r="N369">
        <v>8.1999999999999993</v>
      </c>
      <c r="O369">
        <v>0.6</v>
      </c>
      <c r="P369">
        <v>1</v>
      </c>
      <c r="Q369">
        <v>51.5</v>
      </c>
      <c r="R369">
        <v>0.15</v>
      </c>
      <c r="S369">
        <v>0.02</v>
      </c>
      <c r="T369">
        <v>7.0000000000000007E-2</v>
      </c>
      <c r="U369">
        <v>16.5</v>
      </c>
      <c r="V369">
        <v>47.4</v>
      </c>
      <c r="W369">
        <v>24.06</v>
      </c>
      <c r="X369">
        <v>3.11</v>
      </c>
      <c r="Y369">
        <v>5.7</v>
      </c>
      <c r="Z369">
        <v>107</v>
      </c>
      <c r="AA369">
        <v>0.05</v>
      </c>
      <c r="AB369">
        <v>24.7</v>
      </c>
      <c r="AC369">
        <v>0.64</v>
      </c>
      <c r="AD369">
        <v>313</v>
      </c>
      <c r="AE369">
        <v>0.46</v>
      </c>
      <c r="AF369">
        <v>2E-3</v>
      </c>
      <c r="AG369">
        <v>57.6</v>
      </c>
      <c r="AH369">
        <v>4.7E-2</v>
      </c>
      <c r="AI369">
        <v>21.15</v>
      </c>
      <c r="AJ369">
        <v>0.02</v>
      </c>
      <c r="AK369">
        <v>0.33</v>
      </c>
      <c r="AL369">
        <v>3.6</v>
      </c>
      <c r="AM369">
        <v>0.4</v>
      </c>
      <c r="AN369">
        <v>2.8</v>
      </c>
      <c r="AO369">
        <v>0.02</v>
      </c>
      <c r="AP369">
        <v>6.6</v>
      </c>
      <c r="AQ369">
        <v>40</v>
      </c>
      <c r="AR369">
        <v>0.08</v>
      </c>
      <c r="AS369">
        <v>1.2</v>
      </c>
      <c r="AT369">
        <v>27</v>
      </c>
      <c r="AU369">
        <v>0.1</v>
      </c>
      <c r="AV369">
        <v>62.5</v>
      </c>
      <c r="AW369">
        <v>15</v>
      </c>
    </row>
    <row r="370" spans="1:49" hidden="1" x14ac:dyDescent="0.3">
      <c r="A370" t="s">
        <v>1486</v>
      </c>
      <c r="B370" t="s">
        <v>1487</v>
      </c>
      <c r="C370" s="1" t="str">
        <f t="shared" si="20"/>
        <v>13:0041</v>
      </c>
      <c r="D370" s="1" t="str">
        <f t="shared" si="21"/>
        <v>13:0013</v>
      </c>
      <c r="E370" t="s">
        <v>1488</v>
      </c>
      <c r="F370" t="s">
        <v>1489</v>
      </c>
      <c r="H370">
        <v>47.865015100000001</v>
      </c>
      <c r="I370">
        <v>-67.466953899999993</v>
      </c>
      <c r="J370" s="1" t="str">
        <f t="shared" si="22"/>
        <v>Basal till</v>
      </c>
      <c r="K370" s="1" t="str">
        <f t="shared" si="23"/>
        <v>&lt;63 micron</v>
      </c>
      <c r="L370">
        <v>23</v>
      </c>
      <c r="M370">
        <v>2.5099999999999998</v>
      </c>
      <c r="N370">
        <v>10.1</v>
      </c>
      <c r="O370">
        <v>1.2</v>
      </c>
      <c r="P370">
        <v>1</v>
      </c>
      <c r="Q370">
        <v>61.4</v>
      </c>
      <c r="R370">
        <v>0.15</v>
      </c>
      <c r="S370">
        <v>0.02</v>
      </c>
      <c r="T370">
        <v>0.06</v>
      </c>
      <c r="U370">
        <v>10.7</v>
      </c>
      <c r="V370">
        <v>42.2</v>
      </c>
      <c r="W370">
        <v>17.28</v>
      </c>
      <c r="X370">
        <v>3.29</v>
      </c>
      <c r="Y370">
        <v>4.8</v>
      </c>
      <c r="Z370">
        <v>64</v>
      </c>
      <c r="AA370">
        <v>0.05</v>
      </c>
      <c r="AB370">
        <v>20.6</v>
      </c>
      <c r="AC370">
        <v>0.57999999999999996</v>
      </c>
      <c r="AD370">
        <v>218</v>
      </c>
      <c r="AE370">
        <v>0.46</v>
      </c>
      <c r="AF370">
        <v>2E-3</v>
      </c>
      <c r="AG370">
        <v>51.2</v>
      </c>
      <c r="AH370">
        <v>6.2E-2</v>
      </c>
      <c r="AI370">
        <v>12.79</v>
      </c>
      <c r="AJ370">
        <v>0.03</v>
      </c>
      <c r="AK370">
        <v>0.78</v>
      </c>
      <c r="AL370">
        <v>2.7</v>
      </c>
      <c r="AM370">
        <v>0.4</v>
      </c>
      <c r="AN370">
        <v>3.3</v>
      </c>
      <c r="AO370">
        <v>0.02</v>
      </c>
      <c r="AP370">
        <v>4.5</v>
      </c>
      <c r="AQ370">
        <v>40</v>
      </c>
      <c r="AR370">
        <v>7.0000000000000007E-2</v>
      </c>
      <c r="AS370">
        <v>0.6</v>
      </c>
      <c r="AT370">
        <v>24</v>
      </c>
      <c r="AU370">
        <v>0.1</v>
      </c>
      <c r="AV370">
        <v>72.5</v>
      </c>
      <c r="AW370">
        <v>15</v>
      </c>
    </row>
    <row r="371" spans="1:49" hidden="1" x14ac:dyDescent="0.3">
      <c r="A371" t="s">
        <v>1490</v>
      </c>
      <c r="B371" t="s">
        <v>1491</v>
      </c>
      <c r="C371" s="1" t="str">
        <f t="shared" si="20"/>
        <v>13:0041</v>
      </c>
      <c r="D371" s="1" t="str">
        <f t="shared" si="21"/>
        <v>13:0013</v>
      </c>
      <c r="E371" t="s">
        <v>1492</v>
      </c>
      <c r="F371" t="s">
        <v>1493</v>
      </c>
      <c r="H371">
        <v>47.849174400000003</v>
      </c>
      <c r="I371">
        <v>-67.468623899999997</v>
      </c>
      <c r="J371" s="1" t="str">
        <f t="shared" si="22"/>
        <v>Basal till</v>
      </c>
      <c r="K371" s="1" t="str">
        <f t="shared" si="23"/>
        <v>&lt;63 micron</v>
      </c>
      <c r="L371">
        <v>31</v>
      </c>
      <c r="M371">
        <v>2.29</v>
      </c>
      <c r="N371">
        <v>6.5</v>
      </c>
      <c r="O371">
        <v>0.6</v>
      </c>
      <c r="P371">
        <v>1</v>
      </c>
      <c r="Q371">
        <v>55.5</v>
      </c>
      <c r="R371">
        <v>0.11</v>
      </c>
      <c r="S371">
        <v>0.01</v>
      </c>
      <c r="T371">
        <v>0.08</v>
      </c>
      <c r="U371">
        <v>11.3</v>
      </c>
      <c r="V371">
        <v>36.5</v>
      </c>
      <c r="W371">
        <v>15.59</v>
      </c>
      <c r="X371">
        <v>2.82</v>
      </c>
      <c r="Y371">
        <v>4.3</v>
      </c>
      <c r="Z371">
        <v>70</v>
      </c>
      <c r="AA371">
        <v>0.04</v>
      </c>
      <c r="AB371">
        <v>15.9</v>
      </c>
      <c r="AC371">
        <v>0.47</v>
      </c>
      <c r="AD371">
        <v>173</v>
      </c>
      <c r="AE371">
        <v>0.41</v>
      </c>
      <c r="AF371">
        <v>2E-3</v>
      </c>
      <c r="AG371">
        <v>51.3</v>
      </c>
      <c r="AH371">
        <v>4.5999999999999999E-2</v>
      </c>
      <c r="AI371">
        <v>10.31</v>
      </c>
      <c r="AJ371">
        <v>0.02</v>
      </c>
      <c r="AK371">
        <v>0.64</v>
      </c>
      <c r="AL371">
        <v>2.5</v>
      </c>
      <c r="AM371">
        <v>0.4</v>
      </c>
      <c r="AN371">
        <v>2.9</v>
      </c>
      <c r="AO371">
        <v>0.03</v>
      </c>
      <c r="AP371">
        <v>4.3</v>
      </c>
      <c r="AQ371">
        <v>10</v>
      </c>
      <c r="AR371">
        <v>7.0000000000000007E-2</v>
      </c>
      <c r="AS371">
        <v>0.5</v>
      </c>
      <c r="AT371">
        <v>21</v>
      </c>
      <c r="AU371">
        <v>0.1</v>
      </c>
      <c r="AV371">
        <v>56</v>
      </c>
      <c r="AW371">
        <v>15</v>
      </c>
    </row>
    <row r="372" spans="1:49" hidden="1" x14ac:dyDescent="0.3">
      <c r="A372" t="s">
        <v>1494</v>
      </c>
      <c r="B372" t="s">
        <v>1495</v>
      </c>
      <c r="C372" s="1" t="str">
        <f t="shared" si="20"/>
        <v>13:0041</v>
      </c>
      <c r="D372" s="1" t="str">
        <f t="shared" si="21"/>
        <v>13:0013</v>
      </c>
      <c r="E372" t="s">
        <v>1496</v>
      </c>
      <c r="F372" t="s">
        <v>1497</v>
      </c>
      <c r="H372">
        <v>47.834007499999998</v>
      </c>
      <c r="I372">
        <v>-67.462148099999993</v>
      </c>
      <c r="J372" s="1" t="str">
        <f t="shared" si="22"/>
        <v>Basal till</v>
      </c>
      <c r="K372" s="1" t="str">
        <f t="shared" si="23"/>
        <v>&lt;63 micron</v>
      </c>
      <c r="L372">
        <v>28</v>
      </c>
      <c r="M372">
        <v>1.56</v>
      </c>
      <c r="N372">
        <v>5</v>
      </c>
      <c r="O372">
        <v>1.3</v>
      </c>
      <c r="P372">
        <v>1</v>
      </c>
      <c r="Q372">
        <v>56.7</v>
      </c>
      <c r="R372">
        <v>0.1</v>
      </c>
      <c r="S372">
        <v>0.01</v>
      </c>
      <c r="T372">
        <v>0.05</v>
      </c>
      <c r="U372">
        <v>5</v>
      </c>
      <c r="V372">
        <v>20.2</v>
      </c>
      <c r="W372">
        <v>8.25</v>
      </c>
      <c r="X372">
        <v>1.8</v>
      </c>
      <c r="Y372">
        <v>4.3</v>
      </c>
      <c r="Z372">
        <v>41</v>
      </c>
      <c r="AA372">
        <v>0.04</v>
      </c>
      <c r="AB372">
        <v>18.899999999999999</v>
      </c>
      <c r="AC372">
        <v>0.19</v>
      </c>
      <c r="AD372">
        <v>102</v>
      </c>
      <c r="AE372">
        <v>0.3</v>
      </c>
      <c r="AF372">
        <v>3.0000000000000001E-3</v>
      </c>
      <c r="AG372">
        <v>19.7</v>
      </c>
      <c r="AH372">
        <v>3.4000000000000002E-2</v>
      </c>
      <c r="AI372">
        <v>6.03</v>
      </c>
      <c r="AJ372">
        <v>0.02</v>
      </c>
      <c r="AK372">
        <v>0.38</v>
      </c>
      <c r="AL372">
        <v>1.5</v>
      </c>
      <c r="AM372">
        <v>0.2</v>
      </c>
      <c r="AN372">
        <v>2.8</v>
      </c>
      <c r="AO372">
        <v>0.01</v>
      </c>
      <c r="AP372">
        <v>3.4</v>
      </c>
      <c r="AQ372">
        <v>10</v>
      </c>
      <c r="AR372">
        <v>7.0000000000000007E-2</v>
      </c>
      <c r="AS372">
        <v>0.3</v>
      </c>
      <c r="AT372">
        <v>20</v>
      </c>
      <c r="AU372">
        <v>0.1</v>
      </c>
      <c r="AV372">
        <v>35.200000000000003</v>
      </c>
      <c r="AW372">
        <v>15</v>
      </c>
    </row>
    <row r="373" spans="1:49" hidden="1" x14ac:dyDescent="0.3">
      <c r="A373" t="s">
        <v>1498</v>
      </c>
      <c r="B373" t="s">
        <v>1499</v>
      </c>
      <c r="C373" s="1" t="str">
        <f t="shared" si="20"/>
        <v>13:0041</v>
      </c>
      <c r="D373" s="1" t="str">
        <f t="shared" si="21"/>
        <v>13:0013</v>
      </c>
      <c r="E373" t="s">
        <v>1500</v>
      </c>
      <c r="F373" t="s">
        <v>1501</v>
      </c>
      <c r="H373">
        <v>47.861986100000003</v>
      </c>
      <c r="I373">
        <v>-67.443791899999994</v>
      </c>
      <c r="J373" s="1" t="str">
        <f t="shared" si="22"/>
        <v>Basal till</v>
      </c>
      <c r="K373" s="1" t="str">
        <f t="shared" si="23"/>
        <v>&lt;63 micron</v>
      </c>
      <c r="L373">
        <v>25</v>
      </c>
      <c r="M373">
        <v>2.66</v>
      </c>
      <c r="N373">
        <v>13.1</v>
      </c>
      <c r="O373">
        <v>0.5</v>
      </c>
      <c r="P373">
        <v>2</v>
      </c>
      <c r="Q373">
        <v>80.5</v>
      </c>
      <c r="R373">
        <v>0.09</v>
      </c>
      <c r="S373">
        <v>0.02</v>
      </c>
      <c r="T373">
        <v>7.0000000000000007E-2</v>
      </c>
      <c r="U373">
        <v>9.5</v>
      </c>
      <c r="V373">
        <v>33.5</v>
      </c>
      <c r="W373">
        <v>11.74</v>
      </c>
      <c r="X373">
        <v>2.91</v>
      </c>
      <c r="Y373">
        <v>4.8</v>
      </c>
      <c r="Z373">
        <v>49</v>
      </c>
      <c r="AA373">
        <v>0.04</v>
      </c>
      <c r="AB373">
        <v>16.399999999999999</v>
      </c>
      <c r="AC373">
        <v>0.49</v>
      </c>
      <c r="AD373">
        <v>169</v>
      </c>
      <c r="AE373">
        <v>0.49</v>
      </c>
      <c r="AF373">
        <v>3.0000000000000001E-3</v>
      </c>
      <c r="AG373">
        <v>40.200000000000003</v>
      </c>
      <c r="AH373">
        <v>4.7E-2</v>
      </c>
      <c r="AI373">
        <v>14.2</v>
      </c>
      <c r="AJ373">
        <v>5.0000000000000001E-3</v>
      </c>
      <c r="AK373">
        <v>1.73</v>
      </c>
      <c r="AL373">
        <v>2.5</v>
      </c>
      <c r="AM373">
        <v>0.3</v>
      </c>
      <c r="AN373">
        <v>3.5</v>
      </c>
      <c r="AO373">
        <v>0.03</v>
      </c>
      <c r="AP373">
        <v>4.3</v>
      </c>
      <c r="AQ373">
        <v>30</v>
      </c>
      <c r="AR373">
        <v>0.09</v>
      </c>
      <c r="AS373">
        <v>0.5</v>
      </c>
      <c r="AT373">
        <v>25</v>
      </c>
      <c r="AU373">
        <v>0.1</v>
      </c>
      <c r="AV373">
        <v>75.2</v>
      </c>
      <c r="AW373">
        <v>15</v>
      </c>
    </row>
    <row r="374" spans="1:49" hidden="1" x14ac:dyDescent="0.3">
      <c r="A374" t="s">
        <v>1502</v>
      </c>
      <c r="B374" t="s">
        <v>1503</v>
      </c>
      <c r="C374" s="1" t="str">
        <f t="shared" si="20"/>
        <v>13:0041</v>
      </c>
      <c r="D374" s="1" t="str">
        <f t="shared" si="21"/>
        <v>13:0013</v>
      </c>
      <c r="E374" t="s">
        <v>1504</v>
      </c>
      <c r="F374" t="s">
        <v>1505</v>
      </c>
      <c r="H374">
        <v>47.800407100000001</v>
      </c>
      <c r="I374">
        <v>-67.455247600000007</v>
      </c>
      <c r="J374" s="1" t="str">
        <f t="shared" si="22"/>
        <v>Basal till</v>
      </c>
      <c r="K374" s="1" t="str">
        <f t="shared" si="23"/>
        <v>&lt;63 micron</v>
      </c>
      <c r="L374">
        <v>34</v>
      </c>
      <c r="M374">
        <v>1.69</v>
      </c>
      <c r="N374">
        <v>8.6999999999999993</v>
      </c>
      <c r="O374">
        <v>1</v>
      </c>
      <c r="P374">
        <v>2</v>
      </c>
      <c r="Q374">
        <v>47.2</v>
      </c>
      <c r="R374">
        <v>0.25</v>
      </c>
      <c r="S374">
        <v>7.0000000000000007E-2</v>
      </c>
      <c r="T374">
        <v>0.06</v>
      </c>
      <c r="U374">
        <v>17.5</v>
      </c>
      <c r="V374">
        <v>32.4</v>
      </c>
      <c r="W374">
        <v>31.87</v>
      </c>
      <c r="X374">
        <v>3.76</v>
      </c>
      <c r="Y374">
        <v>4</v>
      </c>
      <c r="Z374">
        <v>157</v>
      </c>
      <c r="AA374">
        <v>7.0000000000000007E-2</v>
      </c>
      <c r="AB374">
        <v>20.3</v>
      </c>
      <c r="AC374">
        <v>1.04</v>
      </c>
      <c r="AD374">
        <v>542</v>
      </c>
      <c r="AE374">
        <v>0.69</v>
      </c>
      <c r="AF374">
        <v>2E-3</v>
      </c>
      <c r="AG374">
        <v>67.099999999999994</v>
      </c>
      <c r="AH374">
        <v>0.02</v>
      </c>
      <c r="AI374">
        <v>18.54</v>
      </c>
      <c r="AJ374">
        <v>0.01</v>
      </c>
      <c r="AK374">
        <v>0.24</v>
      </c>
      <c r="AL374">
        <v>5.7</v>
      </c>
      <c r="AM374">
        <v>0.3</v>
      </c>
      <c r="AN374">
        <v>7.7</v>
      </c>
      <c r="AO374">
        <v>0.03</v>
      </c>
      <c r="AP374">
        <v>5.3</v>
      </c>
      <c r="AQ374">
        <v>10</v>
      </c>
      <c r="AR374">
        <v>7.0000000000000007E-2</v>
      </c>
      <c r="AS374">
        <v>0.5</v>
      </c>
      <c r="AT374">
        <v>18</v>
      </c>
      <c r="AU374">
        <v>0.1</v>
      </c>
      <c r="AV374">
        <v>74.400000000000006</v>
      </c>
      <c r="AW374">
        <v>15</v>
      </c>
    </row>
    <row r="375" spans="1:49" hidden="1" x14ac:dyDescent="0.3">
      <c r="A375" t="s">
        <v>1506</v>
      </c>
      <c r="B375" t="s">
        <v>1507</v>
      </c>
      <c r="C375" s="1" t="str">
        <f t="shared" si="20"/>
        <v>13:0041</v>
      </c>
      <c r="D375" s="1" t="str">
        <f t="shared" si="21"/>
        <v>13:0013</v>
      </c>
      <c r="E375" t="s">
        <v>1504</v>
      </c>
      <c r="F375" t="s">
        <v>1508</v>
      </c>
      <c r="H375">
        <v>47.800407100000001</v>
      </c>
      <c r="I375">
        <v>-67.455247600000007</v>
      </c>
      <c r="J375" s="1" t="str">
        <f t="shared" si="22"/>
        <v>Basal till</v>
      </c>
      <c r="K375" s="1" t="str">
        <f t="shared" si="23"/>
        <v>&lt;63 micron</v>
      </c>
      <c r="L375">
        <v>24</v>
      </c>
      <c r="M375">
        <v>1.53</v>
      </c>
      <c r="N375">
        <v>8.3000000000000007</v>
      </c>
      <c r="O375">
        <v>1.1000000000000001</v>
      </c>
      <c r="P375">
        <v>3</v>
      </c>
      <c r="Q375">
        <v>41.4</v>
      </c>
      <c r="R375">
        <v>0.25</v>
      </c>
      <c r="S375">
        <v>7.0000000000000007E-2</v>
      </c>
      <c r="T375">
        <v>0.06</v>
      </c>
      <c r="U375">
        <v>15.9</v>
      </c>
      <c r="V375">
        <v>28.9</v>
      </c>
      <c r="W375">
        <v>31.63</v>
      </c>
      <c r="X375">
        <v>3.8</v>
      </c>
      <c r="Y375">
        <v>3.9</v>
      </c>
      <c r="Z375">
        <v>163</v>
      </c>
      <c r="AA375">
        <v>7.0000000000000007E-2</v>
      </c>
      <c r="AB375">
        <v>22.6</v>
      </c>
      <c r="AC375">
        <v>0.98</v>
      </c>
      <c r="AD375">
        <v>456</v>
      </c>
      <c r="AE375">
        <v>0.74</v>
      </c>
      <c r="AF375">
        <v>1E-3</v>
      </c>
      <c r="AG375">
        <v>62.2</v>
      </c>
      <c r="AH375">
        <v>1.7999999999999999E-2</v>
      </c>
      <c r="AI375">
        <v>16.32</v>
      </c>
      <c r="AJ375">
        <v>0.04</v>
      </c>
      <c r="AK375">
        <v>0.22</v>
      </c>
      <c r="AL375">
        <v>6.7</v>
      </c>
      <c r="AM375">
        <v>0.3</v>
      </c>
      <c r="AN375">
        <v>7.5</v>
      </c>
      <c r="AO375">
        <v>0.04</v>
      </c>
      <c r="AP375">
        <v>5.4</v>
      </c>
      <c r="AQ375">
        <v>5</v>
      </c>
      <c r="AR375">
        <v>7.0000000000000007E-2</v>
      </c>
      <c r="AS375">
        <v>0.5</v>
      </c>
      <c r="AT375">
        <v>16</v>
      </c>
      <c r="AU375">
        <v>0.1</v>
      </c>
      <c r="AV375">
        <v>72.2</v>
      </c>
      <c r="AW375">
        <v>15</v>
      </c>
    </row>
    <row r="376" spans="1:49" hidden="1" x14ac:dyDescent="0.3">
      <c r="A376" t="s">
        <v>1509</v>
      </c>
      <c r="B376" t="s">
        <v>1510</v>
      </c>
      <c r="C376" s="1" t="str">
        <f t="shared" si="20"/>
        <v>13:0041</v>
      </c>
      <c r="D376" s="1" t="str">
        <f t="shared" si="21"/>
        <v>13:0013</v>
      </c>
      <c r="E376" t="s">
        <v>1511</v>
      </c>
      <c r="F376" t="s">
        <v>1512</v>
      </c>
      <c r="H376">
        <v>47.8406637</v>
      </c>
      <c r="I376">
        <v>-67.489082300000007</v>
      </c>
      <c r="J376" s="1" t="str">
        <f t="shared" si="22"/>
        <v>Basal till</v>
      </c>
      <c r="K376" s="1" t="str">
        <f t="shared" si="23"/>
        <v>&lt;63 micron</v>
      </c>
      <c r="L376">
        <v>23</v>
      </c>
      <c r="M376">
        <v>2.4</v>
      </c>
      <c r="N376">
        <v>8.3000000000000007</v>
      </c>
      <c r="O376">
        <v>0.4</v>
      </c>
      <c r="P376">
        <v>2</v>
      </c>
      <c r="Q376">
        <v>66.5</v>
      </c>
      <c r="R376">
        <v>0.15</v>
      </c>
      <c r="S376">
        <v>0.01</v>
      </c>
      <c r="T376">
        <v>0.09</v>
      </c>
      <c r="U376">
        <v>10.9</v>
      </c>
      <c r="V376">
        <v>49</v>
      </c>
      <c r="W376">
        <v>20.12</v>
      </c>
      <c r="X376">
        <v>3.52</v>
      </c>
      <c r="Y376">
        <v>5.2</v>
      </c>
      <c r="Z376">
        <v>44</v>
      </c>
      <c r="AA376">
        <v>0.05</v>
      </c>
      <c r="AB376">
        <v>13.8</v>
      </c>
      <c r="AC376">
        <v>0.54</v>
      </c>
      <c r="AD376">
        <v>222</v>
      </c>
      <c r="AE376">
        <v>0.93</v>
      </c>
      <c r="AF376">
        <v>2E-3</v>
      </c>
      <c r="AG376">
        <v>53.1</v>
      </c>
      <c r="AH376">
        <v>4.4999999999999998E-2</v>
      </c>
      <c r="AI376">
        <v>11.12</v>
      </c>
      <c r="AJ376">
        <v>0.02</v>
      </c>
      <c r="AK376">
        <v>0.93</v>
      </c>
      <c r="AL376">
        <v>3.2</v>
      </c>
      <c r="AM376">
        <v>0.3</v>
      </c>
      <c r="AN376">
        <v>3.5</v>
      </c>
      <c r="AO376">
        <v>0.03</v>
      </c>
      <c r="AP376">
        <v>4.0999999999999996</v>
      </c>
      <c r="AQ376">
        <v>5</v>
      </c>
      <c r="AR376">
        <v>0.08</v>
      </c>
      <c r="AS376">
        <v>0.6</v>
      </c>
      <c r="AT376">
        <v>26</v>
      </c>
      <c r="AU376">
        <v>0.1</v>
      </c>
      <c r="AV376">
        <v>80.3</v>
      </c>
      <c r="AW376">
        <v>15</v>
      </c>
    </row>
    <row r="377" spans="1:49" hidden="1" x14ac:dyDescent="0.3">
      <c r="A377" t="s">
        <v>1513</v>
      </c>
      <c r="B377" t="s">
        <v>1514</v>
      </c>
      <c r="C377" s="1" t="str">
        <f t="shared" si="20"/>
        <v>13:0041</v>
      </c>
      <c r="D377" s="1" t="str">
        <f t="shared" si="21"/>
        <v>13:0013</v>
      </c>
      <c r="E377" t="s">
        <v>1515</v>
      </c>
      <c r="F377" t="s">
        <v>1516</v>
      </c>
      <c r="H377">
        <v>47.824862699999997</v>
      </c>
      <c r="I377">
        <v>-67.481511100000006</v>
      </c>
      <c r="J377" s="1" t="str">
        <f t="shared" si="22"/>
        <v>Basal till</v>
      </c>
      <c r="K377" s="1" t="str">
        <f t="shared" si="23"/>
        <v>&lt;63 micron</v>
      </c>
      <c r="L377">
        <v>61</v>
      </c>
      <c r="M377">
        <v>2.42</v>
      </c>
      <c r="N377">
        <v>3.1</v>
      </c>
      <c r="O377">
        <v>0.1</v>
      </c>
      <c r="P377">
        <v>1</v>
      </c>
      <c r="Q377">
        <v>63.6</v>
      </c>
      <c r="R377">
        <v>0.09</v>
      </c>
      <c r="S377">
        <v>0.02</v>
      </c>
      <c r="T377">
        <v>0.09</v>
      </c>
      <c r="U377">
        <v>5.9</v>
      </c>
      <c r="V377">
        <v>41.2</v>
      </c>
      <c r="W377">
        <v>10.08</v>
      </c>
      <c r="X377">
        <v>2.48</v>
      </c>
      <c r="Y377">
        <v>5.9</v>
      </c>
      <c r="Z377">
        <v>45</v>
      </c>
      <c r="AA377">
        <v>0.04</v>
      </c>
      <c r="AB377">
        <v>15.2</v>
      </c>
      <c r="AC377">
        <v>0.28999999999999998</v>
      </c>
      <c r="AD377">
        <v>122</v>
      </c>
      <c r="AE377">
        <v>1.21</v>
      </c>
      <c r="AF377">
        <v>2E-3</v>
      </c>
      <c r="AG377">
        <v>28.7</v>
      </c>
      <c r="AH377">
        <v>6.3E-2</v>
      </c>
      <c r="AI377">
        <v>6.04</v>
      </c>
      <c r="AJ377">
        <v>0.03</v>
      </c>
      <c r="AK377">
        <v>0.25</v>
      </c>
      <c r="AL377">
        <v>1.9</v>
      </c>
      <c r="AM377">
        <v>0.3</v>
      </c>
      <c r="AN377">
        <v>2.6</v>
      </c>
      <c r="AO377">
        <v>0.02</v>
      </c>
      <c r="AP377">
        <v>4.2</v>
      </c>
      <c r="AQ377">
        <v>5</v>
      </c>
      <c r="AR377">
        <v>0.08</v>
      </c>
      <c r="AS377">
        <v>0.4</v>
      </c>
      <c r="AT377">
        <v>24</v>
      </c>
      <c r="AU377">
        <v>0.1</v>
      </c>
      <c r="AV377">
        <v>86.3</v>
      </c>
      <c r="AW377">
        <v>15</v>
      </c>
    </row>
    <row r="378" spans="1:49" hidden="1" x14ac:dyDescent="0.3">
      <c r="A378" t="s">
        <v>1517</v>
      </c>
      <c r="B378" t="s">
        <v>1518</v>
      </c>
      <c r="C378" s="1" t="str">
        <f t="shared" si="20"/>
        <v>13:0041</v>
      </c>
      <c r="D378" s="1" t="str">
        <f t="shared" si="21"/>
        <v>13:0013</v>
      </c>
      <c r="E378" t="s">
        <v>1519</v>
      </c>
      <c r="F378" t="s">
        <v>1520</v>
      </c>
      <c r="H378">
        <v>47.819963600000001</v>
      </c>
      <c r="I378">
        <v>-67.455562599999993</v>
      </c>
      <c r="J378" s="1" t="str">
        <f t="shared" si="22"/>
        <v>Basal till</v>
      </c>
      <c r="K378" s="1" t="str">
        <f t="shared" si="23"/>
        <v>&lt;63 micron</v>
      </c>
      <c r="L378">
        <v>8</v>
      </c>
      <c r="M378">
        <v>0.82</v>
      </c>
      <c r="N378">
        <v>52.7</v>
      </c>
      <c r="O378">
        <v>0.1</v>
      </c>
      <c r="P378">
        <v>1</v>
      </c>
      <c r="Q378">
        <v>31.3</v>
      </c>
      <c r="R378">
        <v>0.24</v>
      </c>
      <c r="S378">
        <v>0.12</v>
      </c>
      <c r="T378">
        <v>0.02</v>
      </c>
      <c r="U378">
        <v>20.6</v>
      </c>
      <c r="V378">
        <v>28.1</v>
      </c>
      <c r="W378">
        <v>38.770000000000003</v>
      </c>
      <c r="X378">
        <v>3.1</v>
      </c>
      <c r="Y378">
        <v>1.2</v>
      </c>
      <c r="Z378">
        <v>58</v>
      </c>
      <c r="AA378">
        <v>0.06</v>
      </c>
      <c r="AB378">
        <v>3.7</v>
      </c>
      <c r="AC378">
        <v>0.09</v>
      </c>
      <c r="AD378">
        <v>101</v>
      </c>
      <c r="AE378">
        <v>0.2</v>
      </c>
      <c r="AF378">
        <v>3.0000000000000001E-3</v>
      </c>
      <c r="AG378">
        <v>107</v>
      </c>
      <c r="AH378">
        <v>8.0000000000000002E-3</v>
      </c>
      <c r="AI378">
        <v>19.38</v>
      </c>
      <c r="AJ378">
        <v>0.03</v>
      </c>
      <c r="AK378">
        <v>0.13</v>
      </c>
      <c r="AL378">
        <v>5.0999999999999996</v>
      </c>
      <c r="AM378">
        <v>0.2</v>
      </c>
      <c r="AN378">
        <v>9.3000000000000007</v>
      </c>
      <c r="AO378">
        <v>0.04</v>
      </c>
      <c r="AP378">
        <v>3.6</v>
      </c>
      <c r="AQ378">
        <v>5</v>
      </c>
      <c r="AR378">
        <v>0.06</v>
      </c>
      <c r="AS378">
        <v>0.3</v>
      </c>
      <c r="AT378">
        <v>26</v>
      </c>
      <c r="AU378">
        <v>0.1</v>
      </c>
      <c r="AV378">
        <v>81.5</v>
      </c>
      <c r="AW378">
        <v>15</v>
      </c>
    </row>
    <row r="379" spans="1:49" hidden="1" x14ac:dyDescent="0.3">
      <c r="A379" t="s">
        <v>1521</v>
      </c>
      <c r="B379" t="s">
        <v>1522</v>
      </c>
      <c r="C379" s="1" t="str">
        <f t="shared" si="20"/>
        <v>13:0041</v>
      </c>
      <c r="D379" s="1" t="str">
        <f t="shared" si="21"/>
        <v>13:0013</v>
      </c>
      <c r="E379" t="s">
        <v>1519</v>
      </c>
      <c r="F379" t="s">
        <v>1523</v>
      </c>
      <c r="H379">
        <v>47.819963600000001</v>
      </c>
      <c r="I379">
        <v>-67.455562599999993</v>
      </c>
      <c r="J379" s="1" t="str">
        <f t="shared" si="22"/>
        <v>Basal till</v>
      </c>
      <c r="K379" s="1" t="str">
        <f t="shared" si="23"/>
        <v>&lt;63 micron</v>
      </c>
      <c r="L379">
        <v>6</v>
      </c>
      <c r="M379">
        <v>0.78</v>
      </c>
      <c r="N379">
        <v>49.4</v>
      </c>
      <c r="O379">
        <v>0.3</v>
      </c>
      <c r="P379">
        <v>3</v>
      </c>
      <c r="Q379">
        <v>32.5</v>
      </c>
      <c r="R379">
        <v>0.21</v>
      </c>
      <c r="S379">
        <v>0.11</v>
      </c>
      <c r="T379">
        <v>0.01</v>
      </c>
      <c r="U379">
        <v>18.2</v>
      </c>
      <c r="V379">
        <v>25.3</v>
      </c>
      <c r="W379">
        <v>35.630000000000003</v>
      </c>
      <c r="X379">
        <v>2.81</v>
      </c>
      <c r="Y379">
        <v>1.3</v>
      </c>
      <c r="Z379">
        <v>42</v>
      </c>
      <c r="AA379">
        <v>0.09</v>
      </c>
      <c r="AB379">
        <v>3.8</v>
      </c>
      <c r="AC379">
        <v>0.08</v>
      </c>
      <c r="AD379">
        <v>86</v>
      </c>
      <c r="AE379">
        <v>0.2</v>
      </c>
      <c r="AF379">
        <v>5.0000000000000001E-3</v>
      </c>
      <c r="AG379">
        <v>89.8</v>
      </c>
      <c r="AH379">
        <v>7.0000000000000001E-3</v>
      </c>
      <c r="AI379">
        <v>16.489999999999998</v>
      </c>
      <c r="AJ379">
        <v>5.0000000000000001E-3</v>
      </c>
      <c r="AK379">
        <v>0.21</v>
      </c>
      <c r="AL379">
        <v>5.3</v>
      </c>
      <c r="AM379">
        <v>0.2</v>
      </c>
      <c r="AN379">
        <v>10.199999999999999</v>
      </c>
      <c r="AO379">
        <v>0.03</v>
      </c>
      <c r="AP379">
        <v>3.6</v>
      </c>
      <c r="AQ379">
        <v>10</v>
      </c>
      <c r="AR379">
        <v>0.05</v>
      </c>
      <c r="AS379">
        <v>0.3</v>
      </c>
      <c r="AT379">
        <v>24</v>
      </c>
      <c r="AU379">
        <v>0.1</v>
      </c>
      <c r="AV379">
        <v>69.900000000000006</v>
      </c>
      <c r="AW379">
        <v>15</v>
      </c>
    </row>
    <row r="380" spans="1:49" hidden="1" x14ac:dyDescent="0.3">
      <c r="A380" t="s">
        <v>1524</v>
      </c>
      <c r="B380" t="s">
        <v>1525</v>
      </c>
      <c r="C380" s="1" t="str">
        <f t="shared" si="20"/>
        <v>13:0041</v>
      </c>
      <c r="D380" s="1" t="str">
        <f t="shared" si="21"/>
        <v>13:0013</v>
      </c>
      <c r="E380" t="s">
        <v>1526</v>
      </c>
      <c r="F380" t="s">
        <v>1527</v>
      </c>
      <c r="H380">
        <v>47.808832299999999</v>
      </c>
      <c r="I380">
        <v>-67.460848100000007</v>
      </c>
      <c r="J380" s="1" t="str">
        <f t="shared" si="22"/>
        <v>Basal till</v>
      </c>
      <c r="K380" s="1" t="str">
        <f t="shared" si="23"/>
        <v>&lt;63 micron</v>
      </c>
      <c r="L380">
        <v>62</v>
      </c>
      <c r="M380">
        <v>2.1800000000000002</v>
      </c>
      <c r="N380">
        <v>4.9000000000000004</v>
      </c>
      <c r="O380">
        <v>1</v>
      </c>
      <c r="P380">
        <v>2</v>
      </c>
      <c r="Q380">
        <v>52.2</v>
      </c>
      <c r="R380">
        <v>0.18</v>
      </c>
      <c r="S380">
        <v>0.15</v>
      </c>
      <c r="T380">
        <v>7.0000000000000007E-2</v>
      </c>
      <c r="U380">
        <v>15.5</v>
      </c>
      <c r="V380">
        <v>35.700000000000003</v>
      </c>
      <c r="W380">
        <v>27.81</v>
      </c>
      <c r="X380">
        <v>3.82</v>
      </c>
      <c r="Y380">
        <v>5.2</v>
      </c>
      <c r="Z380">
        <v>134</v>
      </c>
      <c r="AA380">
        <v>0.06</v>
      </c>
      <c r="AB380">
        <v>43.3</v>
      </c>
      <c r="AC380">
        <v>1.37</v>
      </c>
      <c r="AD380">
        <v>806</v>
      </c>
      <c r="AE380">
        <v>0.19</v>
      </c>
      <c r="AF380">
        <v>2E-3</v>
      </c>
      <c r="AG380">
        <v>59</v>
      </c>
      <c r="AH380">
        <v>3.9E-2</v>
      </c>
      <c r="AI380">
        <v>14.65</v>
      </c>
      <c r="AJ380">
        <v>0.03</v>
      </c>
      <c r="AK380">
        <v>0.19</v>
      </c>
      <c r="AL380">
        <v>10.6</v>
      </c>
      <c r="AM380">
        <v>0.2</v>
      </c>
      <c r="AN380">
        <v>18.399999999999999</v>
      </c>
      <c r="AO380">
        <v>0.02</v>
      </c>
      <c r="AP380">
        <v>7.2</v>
      </c>
      <c r="AQ380">
        <v>5</v>
      </c>
      <c r="AR380">
        <v>0.05</v>
      </c>
      <c r="AS380">
        <v>0.5</v>
      </c>
      <c r="AT380">
        <v>22</v>
      </c>
      <c r="AU380">
        <v>0.1</v>
      </c>
      <c r="AV380">
        <v>75.8</v>
      </c>
      <c r="AW380">
        <v>15</v>
      </c>
    </row>
    <row r="381" spans="1:49" hidden="1" x14ac:dyDescent="0.3">
      <c r="A381" t="s">
        <v>1528</v>
      </c>
      <c r="B381" t="s">
        <v>1529</v>
      </c>
      <c r="C381" s="1" t="str">
        <f t="shared" si="20"/>
        <v>13:0041</v>
      </c>
      <c r="D381" s="1" t="str">
        <f t="shared" si="21"/>
        <v>13:0013</v>
      </c>
      <c r="E381" t="s">
        <v>1530</v>
      </c>
      <c r="F381" t="s">
        <v>1531</v>
      </c>
      <c r="H381">
        <v>47.8015191</v>
      </c>
      <c r="I381">
        <v>-67.433726500000006</v>
      </c>
      <c r="J381" s="1" t="str">
        <f t="shared" si="22"/>
        <v>Basal till</v>
      </c>
      <c r="K381" s="1" t="str">
        <f t="shared" si="23"/>
        <v>&lt;63 micron</v>
      </c>
      <c r="L381">
        <v>27</v>
      </c>
      <c r="M381">
        <v>1.55</v>
      </c>
      <c r="N381">
        <v>6.5</v>
      </c>
      <c r="O381">
        <v>0.3</v>
      </c>
      <c r="P381">
        <v>3</v>
      </c>
      <c r="Q381">
        <v>62.3</v>
      </c>
      <c r="R381">
        <v>0.19</v>
      </c>
      <c r="S381">
        <v>3.01</v>
      </c>
      <c r="T381">
        <v>0.08</v>
      </c>
      <c r="U381">
        <v>23.4</v>
      </c>
      <c r="V381">
        <v>33.4</v>
      </c>
      <c r="W381">
        <v>33.99</v>
      </c>
      <c r="X381">
        <v>3.55</v>
      </c>
      <c r="Y381">
        <v>4.5</v>
      </c>
      <c r="Z381">
        <v>128</v>
      </c>
      <c r="AA381">
        <v>0.09</v>
      </c>
      <c r="AB381">
        <v>26.9</v>
      </c>
      <c r="AC381">
        <v>0.93</v>
      </c>
      <c r="AD381">
        <v>1255</v>
      </c>
      <c r="AE381">
        <v>0.54</v>
      </c>
      <c r="AF381">
        <v>2E-3</v>
      </c>
      <c r="AG381">
        <v>59.9</v>
      </c>
      <c r="AH381">
        <v>6.5000000000000002E-2</v>
      </c>
      <c r="AI381">
        <v>17.73</v>
      </c>
      <c r="AJ381">
        <v>0.02</v>
      </c>
      <c r="AK381">
        <v>0.64</v>
      </c>
      <c r="AL381">
        <v>6.3</v>
      </c>
      <c r="AM381">
        <v>0.2</v>
      </c>
      <c r="AN381">
        <v>147</v>
      </c>
      <c r="AO381">
        <v>0.06</v>
      </c>
      <c r="AP381">
        <v>6.1</v>
      </c>
      <c r="AQ381">
        <v>5</v>
      </c>
      <c r="AR381">
        <v>0.04</v>
      </c>
      <c r="AS381">
        <v>0.4</v>
      </c>
      <c r="AT381">
        <v>21</v>
      </c>
      <c r="AU381">
        <v>0.1</v>
      </c>
      <c r="AV381">
        <v>76.099999999999994</v>
      </c>
      <c r="AW381">
        <v>15</v>
      </c>
    </row>
    <row r="382" spans="1:49" hidden="1" x14ac:dyDescent="0.3">
      <c r="A382" t="s">
        <v>1532</v>
      </c>
      <c r="B382" t="s">
        <v>1533</v>
      </c>
      <c r="C382" s="1" t="str">
        <f t="shared" si="20"/>
        <v>13:0041</v>
      </c>
      <c r="D382" s="1" t="str">
        <f t="shared" si="21"/>
        <v>13:0013</v>
      </c>
      <c r="E382" t="s">
        <v>1534</v>
      </c>
      <c r="F382" t="s">
        <v>1535</v>
      </c>
      <c r="H382">
        <v>47.807775599999999</v>
      </c>
      <c r="I382">
        <v>-67.497209100000006</v>
      </c>
      <c r="J382" s="1" t="str">
        <f t="shared" si="22"/>
        <v>Basal till</v>
      </c>
      <c r="K382" s="1" t="str">
        <f t="shared" si="23"/>
        <v>&lt;63 micron</v>
      </c>
      <c r="L382">
        <v>20</v>
      </c>
      <c r="M382">
        <v>2.02</v>
      </c>
      <c r="N382">
        <v>5.4</v>
      </c>
      <c r="O382">
        <v>0.1</v>
      </c>
      <c r="P382">
        <v>1</v>
      </c>
      <c r="Q382">
        <v>48.7</v>
      </c>
      <c r="R382">
        <v>0.1</v>
      </c>
      <c r="S382">
        <v>0.01</v>
      </c>
      <c r="T382">
        <v>0.06</v>
      </c>
      <c r="U382">
        <v>9.1999999999999993</v>
      </c>
      <c r="V382">
        <v>39.5</v>
      </c>
      <c r="W382">
        <v>10.34</v>
      </c>
      <c r="X382">
        <v>2.71</v>
      </c>
      <c r="Y382">
        <v>4.9000000000000004</v>
      </c>
      <c r="Z382">
        <v>47</v>
      </c>
      <c r="AA382">
        <v>0.05</v>
      </c>
      <c r="AB382">
        <v>20.3</v>
      </c>
      <c r="AC382">
        <v>0.57999999999999996</v>
      </c>
      <c r="AD382">
        <v>130</v>
      </c>
      <c r="AE382">
        <v>0.27</v>
      </c>
      <c r="AF382">
        <v>2E-3</v>
      </c>
      <c r="AG382">
        <v>43</v>
      </c>
      <c r="AH382">
        <v>3.6999999999999998E-2</v>
      </c>
      <c r="AI382">
        <v>7.78</v>
      </c>
      <c r="AJ382">
        <v>0.02</v>
      </c>
      <c r="AK382">
        <v>0.22</v>
      </c>
      <c r="AL382">
        <v>1.8</v>
      </c>
      <c r="AM382">
        <v>0.2</v>
      </c>
      <c r="AN382">
        <v>3.4</v>
      </c>
      <c r="AO382">
        <v>0.01</v>
      </c>
      <c r="AP382">
        <v>4.5</v>
      </c>
      <c r="AQ382">
        <v>60</v>
      </c>
      <c r="AR382">
        <v>0.06</v>
      </c>
      <c r="AS382">
        <v>0.3</v>
      </c>
      <c r="AT382">
        <v>21</v>
      </c>
      <c r="AU382">
        <v>0.1</v>
      </c>
      <c r="AV382">
        <v>52.4</v>
      </c>
      <c r="AW382">
        <v>15</v>
      </c>
    </row>
    <row r="383" spans="1:49" hidden="1" x14ac:dyDescent="0.3">
      <c r="A383" t="s">
        <v>1536</v>
      </c>
      <c r="B383" t="s">
        <v>1537</v>
      </c>
      <c r="C383" s="1" t="str">
        <f t="shared" si="20"/>
        <v>13:0041</v>
      </c>
      <c r="D383" s="1" t="str">
        <f t="shared" si="21"/>
        <v>13:0013</v>
      </c>
      <c r="E383" t="s">
        <v>1538</v>
      </c>
      <c r="F383" t="s">
        <v>1539</v>
      </c>
      <c r="H383">
        <v>47.792559099999998</v>
      </c>
      <c r="I383">
        <v>-67.499183500000001</v>
      </c>
      <c r="J383" s="1" t="str">
        <f t="shared" si="22"/>
        <v>Basal till</v>
      </c>
      <c r="K383" s="1" t="str">
        <f t="shared" si="23"/>
        <v>&lt;63 micron</v>
      </c>
      <c r="L383">
        <v>84</v>
      </c>
      <c r="M383">
        <v>2.1800000000000002</v>
      </c>
      <c r="N383">
        <v>5.9</v>
      </c>
      <c r="O383">
        <v>0.5</v>
      </c>
      <c r="P383">
        <v>2</v>
      </c>
      <c r="Q383">
        <v>92.1</v>
      </c>
      <c r="R383">
        <v>0.17</v>
      </c>
      <c r="S383">
        <v>0.02</v>
      </c>
      <c r="T383">
        <v>0.09</v>
      </c>
      <c r="U383">
        <v>12.6</v>
      </c>
      <c r="V383">
        <v>42.7</v>
      </c>
      <c r="W383">
        <v>23.07</v>
      </c>
      <c r="X383">
        <v>3.35</v>
      </c>
      <c r="Y383">
        <v>5.8</v>
      </c>
      <c r="Z383">
        <v>182</v>
      </c>
      <c r="AA383">
        <v>0.1</v>
      </c>
      <c r="AB383">
        <v>24.6</v>
      </c>
      <c r="AC383">
        <v>0.78</v>
      </c>
      <c r="AD383">
        <v>344</v>
      </c>
      <c r="AE383">
        <v>0.63</v>
      </c>
      <c r="AF383">
        <v>3.0000000000000001E-3</v>
      </c>
      <c r="AG383">
        <v>50.6</v>
      </c>
      <c r="AH383">
        <v>8.2000000000000003E-2</v>
      </c>
      <c r="AI383">
        <v>14.79</v>
      </c>
      <c r="AJ383">
        <v>0.01</v>
      </c>
      <c r="AK383">
        <v>0.61</v>
      </c>
      <c r="AL383">
        <v>2.7</v>
      </c>
      <c r="AM383">
        <v>0.2</v>
      </c>
      <c r="AN383">
        <v>4.2</v>
      </c>
      <c r="AO383">
        <v>0.02</v>
      </c>
      <c r="AP383">
        <v>5.3</v>
      </c>
      <c r="AQ383">
        <v>70</v>
      </c>
      <c r="AR383">
        <v>0.1</v>
      </c>
      <c r="AS383">
        <v>0.5</v>
      </c>
      <c r="AT383">
        <v>29</v>
      </c>
      <c r="AU383">
        <v>0.1</v>
      </c>
      <c r="AV383">
        <v>64.099999999999994</v>
      </c>
      <c r="AW383">
        <v>15</v>
      </c>
    </row>
    <row r="384" spans="1:49" hidden="1" x14ac:dyDescent="0.3">
      <c r="A384" t="s">
        <v>1540</v>
      </c>
      <c r="B384" t="s">
        <v>1541</v>
      </c>
      <c r="C384" s="1" t="str">
        <f t="shared" si="20"/>
        <v>13:0041</v>
      </c>
      <c r="D384" s="1" t="str">
        <f t="shared" si="21"/>
        <v>13:0013</v>
      </c>
      <c r="E384" t="s">
        <v>1542</v>
      </c>
      <c r="F384" t="s">
        <v>1543</v>
      </c>
      <c r="H384">
        <v>47.751744799999997</v>
      </c>
      <c r="I384">
        <v>-67.487522499999997</v>
      </c>
      <c r="J384" s="1" t="str">
        <f t="shared" si="22"/>
        <v>Basal till</v>
      </c>
      <c r="K384" s="1" t="str">
        <f t="shared" si="23"/>
        <v>&lt;63 micron</v>
      </c>
      <c r="L384">
        <v>47</v>
      </c>
      <c r="M384">
        <v>2.87</v>
      </c>
      <c r="N384">
        <v>6.6</v>
      </c>
      <c r="O384">
        <v>0.2</v>
      </c>
      <c r="P384">
        <v>3</v>
      </c>
      <c r="Q384">
        <v>42.8</v>
      </c>
      <c r="R384">
        <v>0.22</v>
      </c>
      <c r="S384">
        <v>0.04</v>
      </c>
      <c r="T384">
        <v>0.06</v>
      </c>
      <c r="U384">
        <v>17.399999999999999</v>
      </c>
      <c r="V384">
        <v>64.400000000000006</v>
      </c>
      <c r="W384">
        <v>25.61</v>
      </c>
      <c r="X384">
        <v>4.4800000000000004</v>
      </c>
      <c r="Y384">
        <v>7.2</v>
      </c>
      <c r="Z384">
        <v>50</v>
      </c>
      <c r="AA384">
        <v>0.08</v>
      </c>
      <c r="AB384">
        <v>28.8</v>
      </c>
      <c r="AC384">
        <v>1.73</v>
      </c>
      <c r="AD384">
        <v>149</v>
      </c>
      <c r="AE384">
        <v>0.64</v>
      </c>
      <c r="AF384">
        <v>2E-3</v>
      </c>
      <c r="AG384">
        <v>95.2</v>
      </c>
      <c r="AH384">
        <v>2.8000000000000001E-2</v>
      </c>
      <c r="AI384">
        <v>18.22</v>
      </c>
      <c r="AJ384">
        <v>0.02</v>
      </c>
      <c r="AK384">
        <v>0.18</v>
      </c>
      <c r="AL384">
        <v>2.6</v>
      </c>
      <c r="AM384">
        <v>0.2</v>
      </c>
      <c r="AN384">
        <v>6.5</v>
      </c>
      <c r="AO384">
        <v>0.02</v>
      </c>
      <c r="AP384">
        <v>5.6</v>
      </c>
      <c r="AQ384">
        <v>40</v>
      </c>
      <c r="AR384">
        <v>0.1</v>
      </c>
      <c r="AS384">
        <v>0.3</v>
      </c>
      <c r="AT384">
        <v>27</v>
      </c>
      <c r="AU384">
        <v>0.1</v>
      </c>
      <c r="AV384">
        <v>78</v>
      </c>
      <c r="AW384">
        <v>15</v>
      </c>
    </row>
    <row r="385" spans="1:49" hidden="1" x14ac:dyDescent="0.3">
      <c r="A385" t="s">
        <v>1544</v>
      </c>
      <c r="B385" t="s">
        <v>1545</v>
      </c>
      <c r="C385" s="1" t="str">
        <f t="shared" si="20"/>
        <v>13:0041</v>
      </c>
      <c r="D385" s="1" t="str">
        <f t="shared" si="21"/>
        <v>13:0013</v>
      </c>
      <c r="E385" t="s">
        <v>1546</v>
      </c>
      <c r="F385" t="s">
        <v>1547</v>
      </c>
      <c r="H385">
        <v>47.767304699999997</v>
      </c>
      <c r="I385">
        <v>-67.495252500000007</v>
      </c>
      <c r="J385" s="1" t="str">
        <f t="shared" si="22"/>
        <v>Basal till</v>
      </c>
      <c r="K385" s="1" t="str">
        <f t="shared" si="23"/>
        <v>&lt;63 micron</v>
      </c>
      <c r="L385">
        <v>16</v>
      </c>
      <c r="M385">
        <v>2.5099999999999998</v>
      </c>
      <c r="N385">
        <v>3.5</v>
      </c>
      <c r="O385">
        <v>0.5</v>
      </c>
      <c r="P385">
        <v>4</v>
      </c>
      <c r="Q385">
        <v>52.4</v>
      </c>
      <c r="R385">
        <v>0.22</v>
      </c>
      <c r="S385">
        <v>0.04</v>
      </c>
      <c r="T385">
        <v>0.06</v>
      </c>
      <c r="U385">
        <v>16.7</v>
      </c>
      <c r="V385">
        <v>48.6</v>
      </c>
      <c r="W385">
        <v>27.1</v>
      </c>
      <c r="X385">
        <v>3.79</v>
      </c>
      <c r="Y385">
        <v>6.6</v>
      </c>
      <c r="Z385">
        <v>87</v>
      </c>
      <c r="AA385">
        <v>0.11</v>
      </c>
      <c r="AB385">
        <v>34.9</v>
      </c>
      <c r="AC385">
        <v>1.63</v>
      </c>
      <c r="AD385">
        <v>654</v>
      </c>
      <c r="AE385">
        <v>0.27</v>
      </c>
      <c r="AF385">
        <v>2E-3</v>
      </c>
      <c r="AG385">
        <v>64.2</v>
      </c>
      <c r="AH385">
        <v>0.02</v>
      </c>
      <c r="AI385">
        <v>15.92</v>
      </c>
      <c r="AJ385">
        <v>5.0000000000000001E-3</v>
      </c>
      <c r="AK385">
        <v>0.19</v>
      </c>
      <c r="AL385">
        <v>4.8</v>
      </c>
      <c r="AM385">
        <v>0.1</v>
      </c>
      <c r="AN385">
        <v>7.2</v>
      </c>
      <c r="AO385">
        <v>0.02</v>
      </c>
      <c r="AP385">
        <v>7.1</v>
      </c>
      <c r="AQ385">
        <v>130</v>
      </c>
      <c r="AR385">
        <v>0.08</v>
      </c>
      <c r="AS385">
        <v>0.5</v>
      </c>
      <c r="AT385">
        <v>28</v>
      </c>
      <c r="AU385">
        <v>0.1</v>
      </c>
      <c r="AV385">
        <v>71.400000000000006</v>
      </c>
      <c r="AW385">
        <v>15</v>
      </c>
    </row>
    <row r="386" spans="1:49" hidden="1" x14ac:dyDescent="0.3">
      <c r="A386" t="s">
        <v>1548</v>
      </c>
      <c r="B386" t="s">
        <v>1549</v>
      </c>
      <c r="C386" s="1" t="str">
        <f t="shared" ref="C386:C449" si="24">HYPERLINK("http://geochem.nrcan.gc.ca/cdogs/content/bdl/bdl130041_e.htm", "13:0041")</f>
        <v>13:0041</v>
      </c>
      <c r="D386" s="1" t="str">
        <f t="shared" ref="D386:D449" si="25">HYPERLINK("http://geochem.nrcan.gc.ca/cdogs/content/svy/svy130013_e.htm", "13:0013")</f>
        <v>13:0013</v>
      </c>
      <c r="E386" t="s">
        <v>1550</v>
      </c>
      <c r="F386" t="s">
        <v>1551</v>
      </c>
      <c r="H386">
        <v>47.784563499999997</v>
      </c>
      <c r="I386">
        <v>-67.483019200000001</v>
      </c>
      <c r="J386" s="1" t="str">
        <f t="shared" ref="J386:J449" si="26">HYPERLINK("http://geochem.nrcan.gc.ca/cdogs/content/kwd/kwd020045_e.htm", "Basal till")</f>
        <v>Basal till</v>
      </c>
      <c r="K386" s="1" t="str">
        <f t="shared" ref="K386:K449" si="27">HYPERLINK("http://geochem.nrcan.gc.ca/cdogs/content/kwd/kwd080004_e.htm", "&lt;63 micron")</f>
        <v>&lt;63 micron</v>
      </c>
      <c r="L386">
        <v>67</v>
      </c>
      <c r="M386">
        <v>3.23</v>
      </c>
      <c r="N386">
        <v>8</v>
      </c>
      <c r="O386">
        <v>0.5</v>
      </c>
      <c r="P386">
        <v>2</v>
      </c>
      <c r="Q386">
        <v>66.900000000000006</v>
      </c>
      <c r="R386">
        <v>0.27</v>
      </c>
      <c r="S386">
        <v>0.03</v>
      </c>
      <c r="T386">
        <v>0.05</v>
      </c>
      <c r="U386">
        <v>22.9</v>
      </c>
      <c r="V386">
        <v>51.5</v>
      </c>
      <c r="W386">
        <v>35.92</v>
      </c>
      <c r="X386">
        <v>4.17</v>
      </c>
      <c r="Y386">
        <v>6.7</v>
      </c>
      <c r="Z386">
        <v>102</v>
      </c>
      <c r="AA386">
        <v>0.12</v>
      </c>
      <c r="AB386">
        <v>24.7</v>
      </c>
      <c r="AC386">
        <v>1.36</v>
      </c>
      <c r="AD386">
        <v>871</v>
      </c>
      <c r="AE386">
        <v>0.48</v>
      </c>
      <c r="AF386">
        <v>3.0000000000000001E-3</v>
      </c>
      <c r="AG386">
        <v>76</v>
      </c>
      <c r="AH386">
        <v>6.3E-2</v>
      </c>
      <c r="AI386">
        <v>21.72</v>
      </c>
      <c r="AJ386">
        <v>0.01</v>
      </c>
      <c r="AK386">
        <v>0.39</v>
      </c>
      <c r="AL386">
        <v>3.2</v>
      </c>
      <c r="AM386">
        <v>0.3</v>
      </c>
      <c r="AN386">
        <v>6</v>
      </c>
      <c r="AO386">
        <v>0.05</v>
      </c>
      <c r="AP386">
        <v>6.2</v>
      </c>
      <c r="AQ386">
        <v>50</v>
      </c>
      <c r="AR386">
        <v>0.09</v>
      </c>
      <c r="AS386">
        <v>0.4</v>
      </c>
      <c r="AT386">
        <v>29</v>
      </c>
      <c r="AU386">
        <v>0.1</v>
      </c>
      <c r="AV386">
        <v>78.5</v>
      </c>
      <c r="AW386">
        <v>15</v>
      </c>
    </row>
    <row r="387" spans="1:49" hidden="1" x14ac:dyDescent="0.3">
      <c r="A387" t="s">
        <v>1552</v>
      </c>
      <c r="B387" t="s">
        <v>1553</v>
      </c>
      <c r="C387" s="1" t="str">
        <f t="shared" si="24"/>
        <v>13:0041</v>
      </c>
      <c r="D387" s="1" t="str">
        <f t="shared" si="25"/>
        <v>13:0013</v>
      </c>
      <c r="E387" t="s">
        <v>1554</v>
      </c>
      <c r="F387" t="s">
        <v>1555</v>
      </c>
      <c r="H387">
        <v>47.799530400000002</v>
      </c>
      <c r="I387">
        <v>-67.473782900000003</v>
      </c>
      <c r="J387" s="1" t="str">
        <f t="shared" si="26"/>
        <v>Basal till</v>
      </c>
      <c r="K387" s="1" t="str">
        <f t="shared" si="27"/>
        <v>&lt;63 micron</v>
      </c>
      <c r="L387">
        <v>20</v>
      </c>
      <c r="M387">
        <v>1.81</v>
      </c>
      <c r="N387">
        <v>7.1</v>
      </c>
      <c r="O387">
        <v>0.9</v>
      </c>
      <c r="P387">
        <v>2</v>
      </c>
      <c r="Q387">
        <v>59.2</v>
      </c>
      <c r="R387">
        <v>0.19</v>
      </c>
      <c r="S387">
        <v>0.1</v>
      </c>
      <c r="T387">
        <v>0.1</v>
      </c>
      <c r="U387">
        <v>15.7</v>
      </c>
      <c r="V387">
        <v>46.4</v>
      </c>
      <c r="W387">
        <v>19.55</v>
      </c>
      <c r="X387">
        <v>3.7</v>
      </c>
      <c r="Y387">
        <v>3.6</v>
      </c>
      <c r="Z387">
        <v>130</v>
      </c>
      <c r="AA387">
        <v>7.0000000000000007E-2</v>
      </c>
      <c r="AB387">
        <v>36.700000000000003</v>
      </c>
      <c r="AC387">
        <v>0.82</v>
      </c>
      <c r="AD387">
        <v>919</v>
      </c>
      <c r="AE387">
        <v>0.59</v>
      </c>
      <c r="AF387">
        <v>3.0000000000000001E-3</v>
      </c>
      <c r="AG387">
        <v>62.6</v>
      </c>
      <c r="AH387">
        <v>5.0999999999999997E-2</v>
      </c>
      <c r="AI387">
        <v>18.47</v>
      </c>
      <c r="AJ387">
        <v>0.01</v>
      </c>
      <c r="AK387">
        <v>0.28000000000000003</v>
      </c>
      <c r="AL387">
        <v>6.6</v>
      </c>
      <c r="AM387">
        <v>0.2</v>
      </c>
      <c r="AN387">
        <v>9.8000000000000007</v>
      </c>
      <c r="AO387">
        <v>0.02</v>
      </c>
      <c r="AP387">
        <v>6.7</v>
      </c>
      <c r="AQ387">
        <v>60</v>
      </c>
      <c r="AR387">
        <v>0.06</v>
      </c>
      <c r="AS387">
        <v>0.5</v>
      </c>
      <c r="AT387">
        <v>23</v>
      </c>
      <c r="AU387">
        <v>0.1</v>
      </c>
      <c r="AV387">
        <v>63.6</v>
      </c>
      <c r="AW387">
        <v>15</v>
      </c>
    </row>
    <row r="388" spans="1:49" hidden="1" x14ac:dyDescent="0.3">
      <c r="A388" t="s">
        <v>1556</v>
      </c>
      <c r="B388" t="s">
        <v>1557</v>
      </c>
      <c r="C388" s="1" t="str">
        <f t="shared" si="24"/>
        <v>13:0041</v>
      </c>
      <c r="D388" s="1" t="str">
        <f t="shared" si="25"/>
        <v>13:0013</v>
      </c>
      <c r="E388" t="s">
        <v>1558</v>
      </c>
      <c r="F388" t="s">
        <v>1559</v>
      </c>
      <c r="H388">
        <v>47.787267200000002</v>
      </c>
      <c r="I388">
        <v>-67.463060400000003</v>
      </c>
      <c r="J388" s="1" t="str">
        <f t="shared" si="26"/>
        <v>Basal till</v>
      </c>
      <c r="K388" s="1" t="str">
        <f t="shared" si="27"/>
        <v>&lt;63 micron</v>
      </c>
      <c r="L388">
        <v>39</v>
      </c>
      <c r="M388">
        <v>2.5099999999999998</v>
      </c>
      <c r="N388">
        <v>7.4</v>
      </c>
      <c r="O388">
        <v>1</v>
      </c>
      <c r="P388">
        <v>2</v>
      </c>
      <c r="Q388">
        <v>54.9</v>
      </c>
      <c r="R388">
        <v>0.22</v>
      </c>
      <c r="S388">
        <v>0.03</v>
      </c>
      <c r="T388">
        <v>0.06</v>
      </c>
      <c r="U388">
        <v>16.3</v>
      </c>
      <c r="V388">
        <v>47.1</v>
      </c>
      <c r="W388">
        <v>26.48</v>
      </c>
      <c r="X388">
        <v>3.73</v>
      </c>
      <c r="Y388">
        <v>6</v>
      </c>
      <c r="Z388">
        <v>81</v>
      </c>
      <c r="AA388">
        <v>0.09</v>
      </c>
      <c r="AB388">
        <v>25.9</v>
      </c>
      <c r="AC388">
        <v>1.24</v>
      </c>
      <c r="AD388">
        <v>562</v>
      </c>
      <c r="AE388">
        <v>0.35</v>
      </c>
      <c r="AF388">
        <v>3.0000000000000001E-3</v>
      </c>
      <c r="AG388">
        <v>70.900000000000006</v>
      </c>
      <c r="AH388">
        <v>3.5000000000000003E-2</v>
      </c>
      <c r="AI388">
        <v>17.22</v>
      </c>
      <c r="AJ388">
        <v>5.0000000000000001E-3</v>
      </c>
      <c r="AK388">
        <v>0.28000000000000003</v>
      </c>
      <c r="AL388">
        <v>2.9</v>
      </c>
      <c r="AM388">
        <v>0.4</v>
      </c>
      <c r="AN388">
        <v>5.0999999999999996</v>
      </c>
      <c r="AO388">
        <v>0.02</v>
      </c>
      <c r="AP388">
        <v>5.5</v>
      </c>
      <c r="AQ388">
        <v>60</v>
      </c>
      <c r="AR388">
        <v>0.06</v>
      </c>
      <c r="AS388">
        <v>0.4</v>
      </c>
      <c r="AT388">
        <v>26</v>
      </c>
      <c r="AU388">
        <v>0.1</v>
      </c>
      <c r="AV388">
        <v>67.099999999999994</v>
      </c>
      <c r="AW388">
        <v>15</v>
      </c>
    </row>
    <row r="389" spans="1:49" hidden="1" x14ac:dyDescent="0.3">
      <c r="A389" t="s">
        <v>1560</v>
      </c>
      <c r="B389" t="s">
        <v>1561</v>
      </c>
      <c r="C389" s="1" t="str">
        <f t="shared" si="24"/>
        <v>13:0041</v>
      </c>
      <c r="D389" s="1" t="str">
        <f t="shared" si="25"/>
        <v>13:0013</v>
      </c>
      <c r="E389" t="s">
        <v>1562</v>
      </c>
      <c r="F389" t="s">
        <v>1563</v>
      </c>
      <c r="H389">
        <v>47.767156</v>
      </c>
      <c r="I389">
        <v>-67.473769500000003</v>
      </c>
      <c r="J389" s="1" t="str">
        <f t="shared" si="26"/>
        <v>Basal till</v>
      </c>
      <c r="K389" s="1" t="str">
        <f t="shared" si="27"/>
        <v>&lt;63 micron</v>
      </c>
      <c r="L389">
        <v>30</v>
      </c>
      <c r="M389">
        <v>2.16</v>
      </c>
      <c r="N389">
        <v>14.1</v>
      </c>
      <c r="O389">
        <v>1.5</v>
      </c>
      <c r="P389">
        <v>2</v>
      </c>
      <c r="Q389">
        <v>42.1</v>
      </c>
      <c r="R389">
        <v>0.23</v>
      </c>
      <c r="S389">
        <v>0.06</v>
      </c>
      <c r="T389">
        <v>7.0000000000000007E-2</v>
      </c>
      <c r="U389">
        <v>22.4</v>
      </c>
      <c r="V389">
        <v>40.9</v>
      </c>
      <c r="W389">
        <v>39.72</v>
      </c>
      <c r="X389">
        <v>4.4400000000000004</v>
      </c>
      <c r="Y389">
        <v>5.2</v>
      </c>
      <c r="Z389">
        <v>71</v>
      </c>
      <c r="AA389">
        <v>0.11</v>
      </c>
      <c r="AB389">
        <v>34.1</v>
      </c>
      <c r="AC389">
        <v>1.41</v>
      </c>
      <c r="AD389">
        <v>429</v>
      </c>
      <c r="AE389">
        <v>2.14</v>
      </c>
      <c r="AF389">
        <v>2E-3</v>
      </c>
      <c r="AG389">
        <v>62.1</v>
      </c>
      <c r="AH389">
        <v>1.2999999999999999E-2</v>
      </c>
      <c r="AI389">
        <v>23.37</v>
      </c>
      <c r="AJ389">
        <v>5.0000000000000001E-3</v>
      </c>
      <c r="AK389">
        <v>0.31</v>
      </c>
      <c r="AL389">
        <v>5.7</v>
      </c>
      <c r="AM389">
        <v>0.4</v>
      </c>
      <c r="AN389">
        <v>7.5</v>
      </c>
      <c r="AO389">
        <v>0.05</v>
      </c>
      <c r="AP389">
        <v>5.8</v>
      </c>
      <c r="AQ389">
        <v>120</v>
      </c>
      <c r="AR389">
        <v>0.17</v>
      </c>
      <c r="AS389">
        <v>0.5</v>
      </c>
      <c r="AT389">
        <v>23</v>
      </c>
      <c r="AU389">
        <v>0.1</v>
      </c>
      <c r="AV389">
        <v>80.400000000000006</v>
      </c>
      <c r="AW389">
        <v>15</v>
      </c>
    </row>
    <row r="390" spans="1:49" hidden="1" x14ac:dyDescent="0.3">
      <c r="A390" t="s">
        <v>1564</v>
      </c>
      <c r="B390" t="s">
        <v>1565</v>
      </c>
      <c r="C390" s="1" t="str">
        <f t="shared" si="24"/>
        <v>13:0041</v>
      </c>
      <c r="D390" s="1" t="str">
        <f t="shared" si="25"/>
        <v>13:0013</v>
      </c>
      <c r="E390" t="s">
        <v>1562</v>
      </c>
      <c r="F390" t="s">
        <v>1566</v>
      </c>
      <c r="H390">
        <v>47.767156</v>
      </c>
      <c r="I390">
        <v>-67.473769500000003</v>
      </c>
      <c r="J390" s="1" t="str">
        <f t="shared" si="26"/>
        <v>Basal till</v>
      </c>
      <c r="K390" s="1" t="str">
        <f t="shared" si="27"/>
        <v>&lt;63 micron</v>
      </c>
      <c r="L390">
        <v>36</v>
      </c>
      <c r="M390">
        <v>2.2000000000000002</v>
      </c>
      <c r="N390">
        <v>14.6</v>
      </c>
      <c r="O390">
        <v>1.8</v>
      </c>
      <c r="P390">
        <v>3</v>
      </c>
      <c r="Q390">
        <v>47.2</v>
      </c>
      <c r="R390">
        <v>0.25</v>
      </c>
      <c r="S390">
        <v>7.0000000000000007E-2</v>
      </c>
      <c r="T390">
        <v>0.09</v>
      </c>
      <c r="U390">
        <v>22</v>
      </c>
      <c r="V390">
        <v>41.4</v>
      </c>
      <c r="W390">
        <v>38.46</v>
      </c>
      <c r="X390">
        <v>4.43</v>
      </c>
      <c r="Y390">
        <v>5.6</v>
      </c>
      <c r="Z390">
        <v>82</v>
      </c>
      <c r="AA390">
        <v>0.13</v>
      </c>
      <c r="AB390">
        <v>41.4</v>
      </c>
      <c r="AC390">
        <v>1.37</v>
      </c>
      <c r="AD390">
        <v>455</v>
      </c>
      <c r="AE390">
        <v>2.1</v>
      </c>
      <c r="AF390">
        <v>2E-3</v>
      </c>
      <c r="AG390">
        <v>65.099999999999994</v>
      </c>
      <c r="AH390">
        <v>1.7000000000000001E-2</v>
      </c>
      <c r="AI390">
        <v>25.44</v>
      </c>
      <c r="AJ390">
        <v>5.0000000000000001E-3</v>
      </c>
      <c r="AK390">
        <v>0.36</v>
      </c>
      <c r="AL390">
        <v>6.8</v>
      </c>
      <c r="AM390">
        <v>0.4</v>
      </c>
      <c r="AN390">
        <v>9.6999999999999993</v>
      </c>
      <c r="AO390">
        <v>0.06</v>
      </c>
      <c r="AP390">
        <v>6.3</v>
      </c>
      <c r="AQ390">
        <v>80</v>
      </c>
      <c r="AR390">
        <v>0.18</v>
      </c>
      <c r="AS390">
        <v>0.6</v>
      </c>
      <c r="AT390">
        <v>23</v>
      </c>
      <c r="AU390">
        <v>0.1</v>
      </c>
      <c r="AV390">
        <v>82.6</v>
      </c>
      <c r="AW390">
        <v>15</v>
      </c>
    </row>
    <row r="391" spans="1:49" hidden="1" x14ac:dyDescent="0.3">
      <c r="A391" t="s">
        <v>1567</v>
      </c>
      <c r="B391" t="s">
        <v>1568</v>
      </c>
      <c r="C391" s="1" t="str">
        <f t="shared" si="24"/>
        <v>13:0041</v>
      </c>
      <c r="D391" s="1" t="str">
        <f t="shared" si="25"/>
        <v>13:0013</v>
      </c>
      <c r="E391" t="s">
        <v>1569</v>
      </c>
      <c r="F391" t="s">
        <v>1570</v>
      </c>
      <c r="H391">
        <v>47.772641100000001</v>
      </c>
      <c r="I391">
        <v>-67.456016899999995</v>
      </c>
      <c r="J391" s="1" t="str">
        <f t="shared" si="26"/>
        <v>Basal till</v>
      </c>
      <c r="K391" s="1" t="str">
        <f t="shared" si="27"/>
        <v>&lt;63 micron</v>
      </c>
      <c r="L391">
        <v>22</v>
      </c>
      <c r="M391">
        <v>3.02</v>
      </c>
      <c r="N391">
        <v>7</v>
      </c>
      <c r="O391">
        <v>0.9</v>
      </c>
      <c r="P391">
        <v>2</v>
      </c>
      <c r="Q391">
        <v>73.8</v>
      </c>
      <c r="R391">
        <v>0.17</v>
      </c>
      <c r="S391">
        <v>0.03</v>
      </c>
      <c r="T391">
        <v>0.04</v>
      </c>
      <c r="U391">
        <v>16.399999999999999</v>
      </c>
      <c r="V391">
        <v>68.599999999999994</v>
      </c>
      <c r="W391">
        <v>22.34</v>
      </c>
      <c r="X391">
        <v>4.47</v>
      </c>
      <c r="Y391">
        <v>8</v>
      </c>
      <c r="Z391">
        <v>39</v>
      </c>
      <c r="AA391">
        <v>0.12</v>
      </c>
      <c r="AB391">
        <v>12.7</v>
      </c>
      <c r="AC391">
        <v>1.59</v>
      </c>
      <c r="AD391">
        <v>277</v>
      </c>
      <c r="AE391">
        <v>0.23</v>
      </c>
      <c r="AF391">
        <v>3.0000000000000001E-3</v>
      </c>
      <c r="AG391">
        <v>101.5</v>
      </c>
      <c r="AH391">
        <v>2.5000000000000001E-2</v>
      </c>
      <c r="AI391">
        <v>14.06</v>
      </c>
      <c r="AJ391">
        <v>5.0000000000000001E-3</v>
      </c>
      <c r="AK391">
        <v>0.11</v>
      </c>
      <c r="AL391">
        <v>2.9</v>
      </c>
      <c r="AM391">
        <v>0.2</v>
      </c>
      <c r="AN391">
        <v>5.4</v>
      </c>
      <c r="AO391">
        <v>0.04</v>
      </c>
      <c r="AP391">
        <v>3.3</v>
      </c>
      <c r="AQ391">
        <v>110</v>
      </c>
      <c r="AR391">
        <v>7.0000000000000007E-2</v>
      </c>
      <c r="AS391">
        <v>0.3</v>
      </c>
      <c r="AT391">
        <v>34</v>
      </c>
      <c r="AU391">
        <v>0.1</v>
      </c>
      <c r="AV391">
        <v>73.7</v>
      </c>
      <c r="AW391">
        <v>15</v>
      </c>
    </row>
    <row r="392" spans="1:49" hidden="1" x14ac:dyDescent="0.3">
      <c r="A392" t="s">
        <v>1571</v>
      </c>
      <c r="B392" t="s">
        <v>1572</v>
      </c>
      <c r="C392" s="1" t="str">
        <f t="shared" si="24"/>
        <v>13:0041</v>
      </c>
      <c r="D392" s="1" t="str">
        <f t="shared" si="25"/>
        <v>13:0013</v>
      </c>
      <c r="E392" t="s">
        <v>1573</v>
      </c>
      <c r="F392" t="s">
        <v>1574</v>
      </c>
      <c r="H392">
        <v>47.769939600000001</v>
      </c>
      <c r="I392">
        <v>-67.441215099999994</v>
      </c>
      <c r="J392" s="1" t="str">
        <f t="shared" si="26"/>
        <v>Basal till</v>
      </c>
      <c r="K392" s="1" t="str">
        <f t="shared" si="27"/>
        <v>&lt;63 micron</v>
      </c>
      <c r="L392">
        <v>15</v>
      </c>
      <c r="M392">
        <v>1.58</v>
      </c>
      <c r="N392">
        <v>9.1999999999999993</v>
      </c>
      <c r="O392">
        <v>1.2</v>
      </c>
      <c r="P392">
        <v>3</v>
      </c>
      <c r="Q392">
        <v>82.6</v>
      </c>
      <c r="R392">
        <v>0.21</v>
      </c>
      <c r="S392">
        <v>0.22</v>
      </c>
      <c r="T392">
        <v>0.05</v>
      </c>
      <c r="U392">
        <v>13.9</v>
      </c>
      <c r="V392">
        <v>41</v>
      </c>
      <c r="W392">
        <v>21.31</v>
      </c>
      <c r="X392">
        <v>3.38</v>
      </c>
      <c r="Y392">
        <v>4.5999999999999996</v>
      </c>
      <c r="Z392">
        <v>186</v>
      </c>
      <c r="AA392">
        <v>0.15</v>
      </c>
      <c r="AB392">
        <v>22.8</v>
      </c>
      <c r="AC392">
        <v>0.73</v>
      </c>
      <c r="AD392">
        <v>495</v>
      </c>
      <c r="AE392">
        <v>0.53</v>
      </c>
      <c r="AF392">
        <v>4.0000000000000001E-3</v>
      </c>
      <c r="AG392">
        <v>60.5</v>
      </c>
      <c r="AH392">
        <v>4.3999999999999997E-2</v>
      </c>
      <c r="AI392">
        <v>13.13</v>
      </c>
      <c r="AJ392">
        <v>5.0000000000000001E-3</v>
      </c>
      <c r="AK392">
        <v>0.43</v>
      </c>
      <c r="AL392">
        <v>4.5999999999999996</v>
      </c>
      <c r="AM392">
        <v>0.2</v>
      </c>
      <c r="AN392">
        <v>30.9</v>
      </c>
      <c r="AO392">
        <v>0.03</v>
      </c>
      <c r="AP392">
        <v>5.0999999999999996</v>
      </c>
      <c r="AQ392">
        <v>60</v>
      </c>
      <c r="AR392">
        <v>0.05</v>
      </c>
      <c r="AS392">
        <v>0.4</v>
      </c>
      <c r="AT392">
        <v>26</v>
      </c>
      <c r="AU392">
        <v>0.1</v>
      </c>
      <c r="AV392">
        <v>66.900000000000006</v>
      </c>
      <c r="AW392">
        <v>15</v>
      </c>
    </row>
    <row r="393" spans="1:49" hidden="1" x14ac:dyDescent="0.3">
      <c r="A393" t="s">
        <v>1575</v>
      </c>
      <c r="B393" t="s">
        <v>1576</v>
      </c>
      <c r="C393" s="1" t="str">
        <f t="shared" si="24"/>
        <v>13:0041</v>
      </c>
      <c r="D393" s="1" t="str">
        <f t="shared" si="25"/>
        <v>13:0013</v>
      </c>
      <c r="E393" t="s">
        <v>1577</v>
      </c>
      <c r="F393" t="s">
        <v>1578</v>
      </c>
      <c r="H393">
        <v>47.783524300000003</v>
      </c>
      <c r="I393">
        <v>-67.436430000000001</v>
      </c>
      <c r="J393" s="1" t="str">
        <f t="shared" si="26"/>
        <v>Basal till</v>
      </c>
      <c r="K393" s="1" t="str">
        <f t="shared" si="27"/>
        <v>&lt;63 micron</v>
      </c>
      <c r="L393">
        <v>40</v>
      </c>
      <c r="M393">
        <v>2.76</v>
      </c>
      <c r="N393">
        <v>9.4</v>
      </c>
      <c r="O393">
        <v>0.8</v>
      </c>
      <c r="P393">
        <v>2</v>
      </c>
      <c r="Q393">
        <v>83.3</v>
      </c>
      <c r="R393">
        <v>0.15</v>
      </c>
      <c r="S393">
        <v>0.01</v>
      </c>
      <c r="T393">
        <v>0.12</v>
      </c>
      <c r="U393">
        <v>11.5</v>
      </c>
      <c r="V393">
        <v>47.4</v>
      </c>
      <c r="W393">
        <v>26.75</v>
      </c>
      <c r="X393">
        <v>3.7</v>
      </c>
      <c r="Y393">
        <v>5.3</v>
      </c>
      <c r="Z393">
        <v>125</v>
      </c>
      <c r="AA393">
        <v>7.0000000000000007E-2</v>
      </c>
      <c r="AB393">
        <v>18.100000000000001</v>
      </c>
      <c r="AC393">
        <v>0.61</v>
      </c>
      <c r="AD393">
        <v>186</v>
      </c>
      <c r="AE393">
        <v>0.36</v>
      </c>
      <c r="AF393">
        <v>2E-3</v>
      </c>
      <c r="AG393">
        <v>55.7</v>
      </c>
      <c r="AH393">
        <v>6.2E-2</v>
      </c>
      <c r="AI393">
        <v>13.52</v>
      </c>
      <c r="AJ393">
        <v>5.0000000000000001E-3</v>
      </c>
      <c r="AK393">
        <v>0.36</v>
      </c>
      <c r="AL393">
        <v>2.5</v>
      </c>
      <c r="AM393">
        <v>0.4</v>
      </c>
      <c r="AN393">
        <v>5.8</v>
      </c>
      <c r="AO393">
        <v>0.04</v>
      </c>
      <c r="AP393">
        <v>3.3</v>
      </c>
      <c r="AQ393">
        <v>10</v>
      </c>
      <c r="AR393">
        <v>0.08</v>
      </c>
      <c r="AS393">
        <v>0.4</v>
      </c>
      <c r="AT393">
        <v>31</v>
      </c>
      <c r="AU393">
        <v>0.1</v>
      </c>
      <c r="AV393">
        <v>100</v>
      </c>
      <c r="AW393">
        <v>15</v>
      </c>
    </row>
    <row r="394" spans="1:49" hidden="1" x14ac:dyDescent="0.3">
      <c r="A394" t="s">
        <v>1579</v>
      </c>
      <c r="B394" t="s">
        <v>1580</v>
      </c>
      <c r="C394" s="1" t="str">
        <f t="shared" si="24"/>
        <v>13:0041</v>
      </c>
      <c r="D394" s="1" t="str">
        <f t="shared" si="25"/>
        <v>13:0013</v>
      </c>
      <c r="E394" t="s">
        <v>1581</v>
      </c>
      <c r="F394" t="s">
        <v>1582</v>
      </c>
      <c r="H394">
        <v>47.776080399999998</v>
      </c>
      <c r="I394">
        <v>-67.425053500000004</v>
      </c>
      <c r="J394" s="1" t="str">
        <f t="shared" si="26"/>
        <v>Basal till</v>
      </c>
      <c r="K394" s="1" t="str">
        <f t="shared" si="27"/>
        <v>&lt;63 micron</v>
      </c>
      <c r="L394">
        <v>41</v>
      </c>
      <c r="M394">
        <v>2.4300000000000002</v>
      </c>
      <c r="N394">
        <v>10.1</v>
      </c>
      <c r="O394">
        <v>1.2</v>
      </c>
      <c r="P394">
        <v>3</v>
      </c>
      <c r="Q394">
        <v>96.9</v>
      </c>
      <c r="R394">
        <v>0.19</v>
      </c>
      <c r="S394">
        <v>0.16</v>
      </c>
      <c r="T394">
        <v>0.06</v>
      </c>
      <c r="U394">
        <v>29</v>
      </c>
      <c r="V394">
        <v>78.5</v>
      </c>
      <c r="W394">
        <v>33.450000000000003</v>
      </c>
      <c r="X394">
        <v>3.87</v>
      </c>
      <c r="Y394">
        <v>6.1</v>
      </c>
      <c r="Z394">
        <v>69</v>
      </c>
      <c r="AA394">
        <v>0.13</v>
      </c>
      <c r="AB394">
        <v>33.700000000000003</v>
      </c>
      <c r="AC394">
        <v>1.23</v>
      </c>
      <c r="AD394">
        <v>765</v>
      </c>
      <c r="AE394">
        <v>0.52</v>
      </c>
      <c r="AF394">
        <v>6.0000000000000001E-3</v>
      </c>
      <c r="AG394">
        <v>114.6</v>
      </c>
      <c r="AH394">
        <v>5.8000000000000003E-2</v>
      </c>
      <c r="AI394">
        <v>18.309999999999999</v>
      </c>
      <c r="AJ394">
        <v>5.0000000000000001E-3</v>
      </c>
      <c r="AK394">
        <v>0.55000000000000004</v>
      </c>
      <c r="AL394">
        <v>4.0999999999999996</v>
      </c>
      <c r="AM394">
        <v>0.2</v>
      </c>
      <c r="AN394">
        <v>29.2</v>
      </c>
      <c r="AO394">
        <v>0.03</v>
      </c>
      <c r="AP394">
        <v>4.5</v>
      </c>
      <c r="AQ394">
        <v>90</v>
      </c>
      <c r="AR394">
        <v>7.0000000000000007E-2</v>
      </c>
      <c r="AS394">
        <v>0.4</v>
      </c>
      <c r="AT394">
        <v>41</v>
      </c>
      <c r="AU394">
        <v>0.1</v>
      </c>
      <c r="AV394">
        <v>66.3</v>
      </c>
      <c r="AW394">
        <v>15</v>
      </c>
    </row>
    <row r="395" spans="1:49" hidden="1" x14ac:dyDescent="0.3">
      <c r="A395" t="s">
        <v>1583</v>
      </c>
      <c r="B395" t="s">
        <v>1584</v>
      </c>
      <c r="C395" s="1" t="str">
        <f t="shared" si="24"/>
        <v>13:0041</v>
      </c>
      <c r="D395" s="1" t="str">
        <f t="shared" si="25"/>
        <v>13:0013</v>
      </c>
      <c r="E395" t="s">
        <v>1585</v>
      </c>
      <c r="F395" t="s">
        <v>1586</v>
      </c>
      <c r="H395">
        <v>47.763253499999998</v>
      </c>
      <c r="I395">
        <v>-67.399978200000007</v>
      </c>
      <c r="J395" s="1" t="str">
        <f t="shared" si="26"/>
        <v>Basal till</v>
      </c>
      <c r="K395" s="1" t="str">
        <f t="shared" si="27"/>
        <v>&lt;63 micron</v>
      </c>
      <c r="L395">
        <v>34</v>
      </c>
      <c r="M395">
        <v>1.34</v>
      </c>
      <c r="N395">
        <v>5.2</v>
      </c>
      <c r="O395">
        <v>1.2</v>
      </c>
      <c r="P395">
        <v>1</v>
      </c>
      <c r="Q395">
        <v>59.5</v>
      </c>
      <c r="R395">
        <v>0.12</v>
      </c>
      <c r="S395">
        <v>0.08</v>
      </c>
      <c r="T395">
        <v>0.06</v>
      </c>
      <c r="U395">
        <v>6.5</v>
      </c>
      <c r="V395">
        <v>31.8</v>
      </c>
      <c r="W395">
        <v>12.3</v>
      </c>
      <c r="X395">
        <v>2.33</v>
      </c>
      <c r="Y395">
        <v>4.7</v>
      </c>
      <c r="Z395">
        <v>50</v>
      </c>
      <c r="AA395">
        <v>0.09</v>
      </c>
      <c r="AB395">
        <v>24.7</v>
      </c>
      <c r="AC395">
        <v>0.35</v>
      </c>
      <c r="AD395">
        <v>190</v>
      </c>
      <c r="AE395">
        <v>0.33</v>
      </c>
      <c r="AF395">
        <v>3.0000000000000001E-3</v>
      </c>
      <c r="AG395">
        <v>27.4</v>
      </c>
      <c r="AH395">
        <v>5.6000000000000001E-2</v>
      </c>
      <c r="AI395">
        <v>7.1</v>
      </c>
      <c r="AJ395">
        <v>5.0000000000000001E-3</v>
      </c>
      <c r="AK395">
        <v>0.25</v>
      </c>
      <c r="AL395">
        <v>1.7</v>
      </c>
      <c r="AM395">
        <v>0.2</v>
      </c>
      <c r="AN395">
        <v>8</v>
      </c>
      <c r="AO395">
        <v>0.04</v>
      </c>
      <c r="AP395">
        <v>2.4</v>
      </c>
      <c r="AQ395">
        <v>60</v>
      </c>
      <c r="AR395">
        <v>0.06</v>
      </c>
      <c r="AS395">
        <v>0.4</v>
      </c>
      <c r="AT395">
        <v>25</v>
      </c>
      <c r="AU395">
        <v>0.1</v>
      </c>
      <c r="AV395">
        <v>47.1</v>
      </c>
      <c r="AW395">
        <v>15</v>
      </c>
    </row>
    <row r="396" spans="1:49" hidden="1" x14ac:dyDescent="0.3">
      <c r="A396" t="s">
        <v>1587</v>
      </c>
      <c r="B396" t="s">
        <v>1588</v>
      </c>
      <c r="C396" s="1" t="str">
        <f t="shared" si="24"/>
        <v>13:0041</v>
      </c>
      <c r="D396" s="1" t="str">
        <f t="shared" si="25"/>
        <v>13:0013</v>
      </c>
      <c r="E396" t="s">
        <v>1589</v>
      </c>
      <c r="F396" t="s">
        <v>1590</v>
      </c>
      <c r="H396">
        <v>47.7609675</v>
      </c>
      <c r="I396">
        <v>-67.424001799999999</v>
      </c>
      <c r="J396" s="1" t="str">
        <f t="shared" si="26"/>
        <v>Basal till</v>
      </c>
      <c r="K396" s="1" t="str">
        <f t="shared" si="27"/>
        <v>&lt;63 micron</v>
      </c>
      <c r="L396">
        <v>21</v>
      </c>
      <c r="M396">
        <v>2.84</v>
      </c>
      <c r="N396">
        <v>11.4</v>
      </c>
      <c r="O396">
        <v>1.9</v>
      </c>
      <c r="P396">
        <v>4</v>
      </c>
      <c r="Q396">
        <v>242.1</v>
      </c>
      <c r="R396">
        <v>0.24</v>
      </c>
      <c r="S396">
        <v>0.34</v>
      </c>
      <c r="T396">
        <v>0.04</v>
      </c>
      <c r="U396">
        <v>23.9</v>
      </c>
      <c r="V396">
        <v>78.400000000000006</v>
      </c>
      <c r="W396">
        <v>31.5</v>
      </c>
      <c r="X396">
        <v>4.28</v>
      </c>
      <c r="Y396">
        <v>8.4</v>
      </c>
      <c r="Z396">
        <v>55</v>
      </c>
      <c r="AA396">
        <v>0.26</v>
      </c>
      <c r="AB396">
        <v>35</v>
      </c>
      <c r="AC396">
        <v>1.38</v>
      </c>
      <c r="AD396">
        <v>825</v>
      </c>
      <c r="AE396">
        <v>0.42</v>
      </c>
      <c r="AF396">
        <v>8.0000000000000002E-3</v>
      </c>
      <c r="AG396">
        <v>83.6</v>
      </c>
      <c r="AH396">
        <v>4.7E-2</v>
      </c>
      <c r="AI396">
        <v>22.44</v>
      </c>
      <c r="AJ396">
        <v>5.0000000000000001E-3</v>
      </c>
      <c r="AK396">
        <v>0.44</v>
      </c>
      <c r="AL396">
        <v>7.2</v>
      </c>
      <c r="AM396">
        <v>0.2</v>
      </c>
      <c r="AN396">
        <v>51</v>
      </c>
      <c r="AO396">
        <v>0.04</v>
      </c>
      <c r="AP396">
        <v>6.5</v>
      </c>
      <c r="AQ396">
        <v>320</v>
      </c>
      <c r="AR396">
        <v>0.09</v>
      </c>
      <c r="AS396">
        <v>0.6</v>
      </c>
      <c r="AT396">
        <v>46</v>
      </c>
      <c r="AU396">
        <v>0.1</v>
      </c>
      <c r="AV396">
        <v>77.7</v>
      </c>
      <c r="AW396">
        <v>15</v>
      </c>
    </row>
    <row r="397" spans="1:49" hidden="1" x14ac:dyDescent="0.3">
      <c r="A397" t="s">
        <v>1591</v>
      </c>
      <c r="B397" t="s">
        <v>1592</v>
      </c>
      <c r="C397" s="1" t="str">
        <f t="shared" si="24"/>
        <v>13:0041</v>
      </c>
      <c r="D397" s="1" t="str">
        <f t="shared" si="25"/>
        <v>13:0013</v>
      </c>
      <c r="E397" t="s">
        <v>1593</v>
      </c>
      <c r="F397" t="s">
        <v>1594</v>
      </c>
      <c r="H397">
        <v>47.750513900000001</v>
      </c>
      <c r="I397">
        <v>-67.414991499999999</v>
      </c>
      <c r="J397" s="1" t="str">
        <f t="shared" si="26"/>
        <v>Basal till</v>
      </c>
      <c r="K397" s="1" t="str">
        <f t="shared" si="27"/>
        <v>&lt;63 micron</v>
      </c>
      <c r="L397">
        <v>44</v>
      </c>
      <c r="M397">
        <v>2.2200000000000002</v>
      </c>
      <c r="N397">
        <v>9.9</v>
      </c>
      <c r="O397">
        <v>1.1000000000000001</v>
      </c>
      <c r="P397">
        <v>1</v>
      </c>
      <c r="Q397">
        <v>54.2</v>
      </c>
      <c r="R397">
        <v>0.2</v>
      </c>
      <c r="S397">
        <v>0.04</v>
      </c>
      <c r="T397">
        <v>7.0000000000000007E-2</v>
      </c>
      <c r="U397">
        <v>13.2</v>
      </c>
      <c r="V397">
        <v>60.5</v>
      </c>
      <c r="W397">
        <v>22.03</v>
      </c>
      <c r="X397">
        <v>3.29</v>
      </c>
      <c r="Y397">
        <v>5.2</v>
      </c>
      <c r="Z397">
        <v>58</v>
      </c>
      <c r="AA397">
        <v>0.08</v>
      </c>
      <c r="AB397">
        <v>24.4</v>
      </c>
      <c r="AC397">
        <v>0.91</v>
      </c>
      <c r="AD397">
        <v>267</v>
      </c>
      <c r="AE397">
        <v>0.43</v>
      </c>
      <c r="AF397">
        <v>2E-3</v>
      </c>
      <c r="AG397">
        <v>67.099999999999994</v>
      </c>
      <c r="AH397">
        <v>5.8000000000000003E-2</v>
      </c>
      <c r="AI397">
        <v>13.8</v>
      </c>
      <c r="AJ397">
        <v>0.02</v>
      </c>
      <c r="AK397">
        <v>0.44</v>
      </c>
      <c r="AL397">
        <v>2.2999999999999998</v>
      </c>
      <c r="AM397">
        <v>0.3</v>
      </c>
      <c r="AN397">
        <v>5.3</v>
      </c>
      <c r="AO397">
        <v>0.04</v>
      </c>
      <c r="AP397">
        <v>4.0999999999999996</v>
      </c>
      <c r="AQ397">
        <v>110</v>
      </c>
      <c r="AR397">
        <v>0.05</v>
      </c>
      <c r="AS397">
        <v>0.4</v>
      </c>
      <c r="AT397">
        <v>30</v>
      </c>
      <c r="AU397">
        <v>0.1</v>
      </c>
      <c r="AV397">
        <v>57.1</v>
      </c>
      <c r="AW397">
        <v>15</v>
      </c>
    </row>
    <row r="398" spans="1:49" hidden="1" x14ac:dyDescent="0.3">
      <c r="A398" t="s">
        <v>1595</v>
      </c>
      <c r="B398" t="s">
        <v>1596</v>
      </c>
      <c r="C398" s="1" t="str">
        <f t="shared" si="24"/>
        <v>13:0041</v>
      </c>
      <c r="D398" s="1" t="str">
        <f t="shared" si="25"/>
        <v>13:0013</v>
      </c>
      <c r="E398" t="s">
        <v>1597</v>
      </c>
      <c r="F398" t="s">
        <v>1598</v>
      </c>
      <c r="H398">
        <v>47.859761200000001</v>
      </c>
      <c r="I398">
        <v>-67.494209600000005</v>
      </c>
      <c r="J398" s="1" t="str">
        <f t="shared" si="26"/>
        <v>Basal till</v>
      </c>
      <c r="K398" s="1" t="str">
        <f t="shared" si="27"/>
        <v>&lt;63 micron</v>
      </c>
      <c r="L398">
        <v>21</v>
      </c>
      <c r="M398">
        <v>3.85</v>
      </c>
      <c r="N398">
        <v>8.4</v>
      </c>
      <c r="O398">
        <v>1.3</v>
      </c>
      <c r="P398">
        <v>1</v>
      </c>
      <c r="Q398">
        <v>90.2</v>
      </c>
      <c r="R398">
        <v>0.19</v>
      </c>
      <c r="S398">
        <v>0.02</v>
      </c>
      <c r="T398">
        <v>0.08</v>
      </c>
      <c r="U398">
        <v>16.3</v>
      </c>
      <c r="V398">
        <v>58.3</v>
      </c>
      <c r="W398">
        <v>29.61</v>
      </c>
      <c r="X398">
        <v>3.65</v>
      </c>
      <c r="Y398">
        <v>7.2</v>
      </c>
      <c r="Z398">
        <v>125</v>
      </c>
      <c r="AA398">
        <v>0.09</v>
      </c>
      <c r="AB398">
        <v>31.2</v>
      </c>
      <c r="AC398">
        <v>0.7</v>
      </c>
      <c r="AD398">
        <v>278</v>
      </c>
      <c r="AE398">
        <v>0.39</v>
      </c>
      <c r="AF398">
        <v>5.0000000000000001E-3</v>
      </c>
      <c r="AG398">
        <v>63.1</v>
      </c>
      <c r="AH398">
        <v>5.8999999999999997E-2</v>
      </c>
      <c r="AI398">
        <v>17.55</v>
      </c>
      <c r="AJ398">
        <v>5.0000000000000001E-3</v>
      </c>
      <c r="AK398">
        <v>0.27</v>
      </c>
      <c r="AL398">
        <v>3.6</v>
      </c>
      <c r="AM398">
        <v>0.4</v>
      </c>
      <c r="AN398">
        <v>4.3</v>
      </c>
      <c r="AO398">
        <v>0.03</v>
      </c>
      <c r="AP398">
        <v>6.9</v>
      </c>
      <c r="AQ398">
        <v>140</v>
      </c>
      <c r="AR398">
        <v>0.12</v>
      </c>
      <c r="AS398">
        <v>0.9</v>
      </c>
      <c r="AT398">
        <v>36</v>
      </c>
      <c r="AU398">
        <v>0.1</v>
      </c>
      <c r="AV398">
        <v>69.599999999999994</v>
      </c>
      <c r="AW398">
        <v>15</v>
      </c>
    </row>
    <row r="399" spans="1:49" hidden="1" x14ac:dyDescent="0.3">
      <c r="A399" t="s">
        <v>1599</v>
      </c>
      <c r="B399" t="s">
        <v>1600</v>
      </c>
      <c r="C399" s="1" t="str">
        <f t="shared" si="24"/>
        <v>13:0041</v>
      </c>
      <c r="D399" s="1" t="str">
        <f t="shared" si="25"/>
        <v>13:0013</v>
      </c>
      <c r="E399" t="s">
        <v>1601</v>
      </c>
      <c r="F399" t="s">
        <v>1602</v>
      </c>
      <c r="H399">
        <v>47.869519599999997</v>
      </c>
      <c r="I399">
        <v>-67.428776400000004</v>
      </c>
      <c r="J399" s="1" t="str">
        <f t="shared" si="26"/>
        <v>Basal till</v>
      </c>
      <c r="K399" s="1" t="str">
        <f t="shared" si="27"/>
        <v>&lt;63 micron</v>
      </c>
      <c r="L399">
        <v>26</v>
      </c>
      <c r="M399">
        <v>1.97</v>
      </c>
      <c r="N399">
        <v>9.5</v>
      </c>
      <c r="O399">
        <v>1.6</v>
      </c>
      <c r="P399">
        <v>2</v>
      </c>
      <c r="Q399">
        <v>54.2</v>
      </c>
      <c r="R399">
        <v>0.15</v>
      </c>
      <c r="S399">
        <v>0.02</v>
      </c>
      <c r="T399">
        <v>7.0000000000000007E-2</v>
      </c>
      <c r="U399">
        <v>14.5</v>
      </c>
      <c r="V399">
        <v>42.8</v>
      </c>
      <c r="W399">
        <v>20.79</v>
      </c>
      <c r="X399">
        <v>3.1</v>
      </c>
      <c r="Y399">
        <v>4.7</v>
      </c>
      <c r="Z399">
        <v>73</v>
      </c>
      <c r="AA399">
        <v>0.09</v>
      </c>
      <c r="AB399">
        <v>24.6</v>
      </c>
      <c r="AC399">
        <v>0.68</v>
      </c>
      <c r="AD399">
        <v>296</v>
      </c>
      <c r="AE399">
        <v>0.41</v>
      </c>
      <c r="AF399">
        <v>7.0000000000000001E-3</v>
      </c>
      <c r="AG399">
        <v>54.3</v>
      </c>
      <c r="AH399">
        <v>4.1000000000000002E-2</v>
      </c>
      <c r="AI399">
        <v>12.42</v>
      </c>
      <c r="AJ399">
        <v>5.0000000000000001E-3</v>
      </c>
      <c r="AK399">
        <v>0.98</v>
      </c>
      <c r="AL399">
        <v>2.8</v>
      </c>
      <c r="AM399">
        <v>0.3</v>
      </c>
      <c r="AN399">
        <v>3.7</v>
      </c>
      <c r="AO399">
        <v>0.02</v>
      </c>
      <c r="AP399">
        <v>5.4</v>
      </c>
      <c r="AQ399">
        <v>80</v>
      </c>
      <c r="AR399">
        <v>0.05</v>
      </c>
      <c r="AS399">
        <v>0.5</v>
      </c>
      <c r="AT399">
        <v>23</v>
      </c>
      <c r="AU399">
        <v>0.1</v>
      </c>
      <c r="AV399">
        <v>58.3</v>
      </c>
      <c r="AW399">
        <v>15</v>
      </c>
    </row>
    <row r="400" spans="1:49" hidden="1" x14ac:dyDescent="0.3">
      <c r="A400" t="s">
        <v>1603</v>
      </c>
      <c r="B400" t="s">
        <v>1604</v>
      </c>
      <c r="C400" s="1" t="str">
        <f t="shared" si="24"/>
        <v>13:0041</v>
      </c>
      <c r="D400" s="1" t="str">
        <f t="shared" si="25"/>
        <v>13:0013</v>
      </c>
      <c r="E400" t="s">
        <v>1605</v>
      </c>
      <c r="F400" t="s">
        <v>1606</v>
      </c>
      <c r="H400">
        <v>47.866108099999998</v>
      </c>
      <c r="I400">
        <v>-67.408434400000004</v>
      </c>
      <c r="J400" s="1" t="str">
        <f t="shared" si="26"/>
        <v>Basal till</v>
      </c>
      <c r="K400" s="1" t="str">
        <f t="shared" si="27"/>
        <v>&lt;63 micron</v>
      </c>
      <c r="L400">
        <v>70</v>
      </c>
      <c r="M400">
        <v>2.2000000000000002</v>
      </c>
      <c r="N400">
        <v>13.1</v>
      </c>
      <c r="O400">
        <v>1.1000000000000001</v>
      </c>
      <c r="P400">
        <v>2</v>
      </c>
      <c r="Q400">
        <v>54.2</v>
      </c>
      <c r="R400">
        <v>0.21</v>
      </c>
      <c r="S400">
        <v>0.03</v>
      </c>
      <c r="T400">
        <v>0.2</v>
      </c>
      <c r="U400">
        <v>15</v>
      </c>
      <c r="V400">
        <v>51.6</v>
      </c>
      <c r="W400">
        <v>21.59</v>
      </c>
      <c r="X400">
        <v>3.82</v>
      </c>
      <c r="Y400">
        <v>5</v>
      </c>
      <c r="Z400">
        <v>69</v>
      </c>
      <c r="AA400">
        <v>0.1</v>
      </c>
      <c r="AB400">
        <v>34.299999999999997</v>
      </c>
      <c r="AC400">
        <v>1.71</v>
      </c>
      <c r="AD400">
        <v>518</v>
      </c>
      <c r="AE400">
        <v>0.2</v>
      </c>
      <c r="AF400">
        <v>1E-3</v>
      </c>
      <c r="AG400">
        <v>69.599999999999994</v>
      </c>
      <c r="AH400">
        <v>2.5999999999999999E-2</v>
      </c>
      <c r="AI400">
        <v>27.05</v>
      </c>
      <c r="AJ400">
        <v>5.0000000000000001E-3</v>
      </c>
      <c r="AK400">
        <v>1.05</v>
      </c>
      <c r="AL400">
        <v>5.0999999999999996</v>
      </c>
      <c r="AM400">
        <v>0.4</v>
      </c>
      <c r="AN400">
        <v>3.6</v>
      </c>
      <c r="AO400">
        <v>0.03</v>
      </c>
      <c r="AP400">
        <v>5.9</v>
      </c>
      <c r="AQ400">
        <v>80</v>
      </c>
      <c r="AR400">
        <v>0.09</v>
      </c>
      <c r="AS400">
        <v>0.7</v>
      </c>
      <c r="AT400">
        <v>23</v>
      </c>
      <c r="AU400">
        <v>0.1</v>
      </c>
      <c r="AV400">
        <v>104.8</v>
      </c>
      <c r="AW400">
        <v>15</v>
      </c>
    </row>
    <row r="401" spans="1:49" hidden="1" x14ac:dyDescent="0.3">
      <c r="A401" t="s">
        <v>1607</v>
      </c>
      <c r="B401" t="s">
        <v>1608</v>
      </c>
      <c r="C401" s="1" t="str">
        <f t="shared" si="24"/>
        <v>13:0041</v>
      </c>
      <c r="D401" s="1" t="str">
        <f t="shared" si="25"/>
        <v>13:0013</v>
      </c>
      <c r="E401" t="s">
        <v>1605</v>
      </c>
      <c r="F401" t="s">
        <v>1609</v>
      </c>
      <c r="H401">
        <v>47.866108099999998</v>
      </c>
      <c r="I401">
        <v>-67.408434400000004</v>
      </c>
      <c r="J401" s="1" t="str">
        <f t="shared" si="26"/>
        <v>Basal till</v>
      </c>
      <c r="K401" s="1" t="str">
        <f t="shared" si="27"/>
        <v>&lt;63 micron</v>
      </c>
      <c r="L401">
        <v>71</v>
      </c>
      <c r="M401">
        <v>2.17</v>
      </c>
      <c r="N401">
        <v>14</v>
      </c>
      <c r="O401">
        <v>1.8</v>
      </c>
      <c r="P401">
        <v>3</v>
      </c>
      <c r="Q401">
        <v>54.4</v>
      </c>
      <c r="R401">
        <v>0.21</v>
      </c>
      <c r="S401">
        <v>0.03</v>
      </c>
      <c r="T401">
        <v>0.2</v>
      </c>
      <c r="U401">
        <v>16.100000000000001</v>
      </c>
      <c r="V401">
        <v>50.9</v>
      </c>
      <c r="W401">
        <v>20.32</v>
      </c>
      <c r="X401">
        <v>3.73</v>
      </c>
      <c r="Y401">
        <v>4.8</v>
      </c>
      <c r="Z401">
        <v>69</v>
      </c>
      <c r="AA401">
        <v>0.1</v>
      </c>
      <c r="AB401">
        <v>34.1</v>
      </c>
      <c r="AC401">
        <v>1.74</v>
      </c>
      <c r="AD401">
        <v>539</v>
      </c>
      <c r="AE401">
        <v>0.22</v>
      </c>
      <c r="AF401">
        <v>2E-3</v>
      </c>
      <c r="AG401">
        <v>67.5</v>
      </c>
      <c r="AH401">
        <v>2.8000000000000001E-2</v>
      </c>
      <c r="AI401">
        <v>27.46</v>
      </c>
      <c r="AJ401">
        <v>5.0000000000000001E-3</v>
      </c>
      <c r="AK401">
        <v>1.39</v>
      </c>
      <c r="AL401">
        <v>5.9</v>
      </c>
      <c r="AM401">
        <v>0.4</v>
      </c>
      <c r="AN401">
        <v>4</v>
      </c>
      <c r="AO401">
        <v>0.05</v>
      </c>
      <c r="AP401">
        <v>6.9</v>
      </c>
      <c r="AQ401">
        <v>40</v>
      </c>
      <c r="AR401">
        <v>0.09</v>
      </c>
      <c r="AS401">
        <v>0.8</v>
      </c>
      <c r="AT401">
        <v>22</v>
      </c>
      <c r="AU401">
        <v>0.1</v>
      </c>
      <c r="AV401">
        <v>101.5</v>
      </c>
      <c r="AW401">
        <v>15</v>
      </c>
    </row>
    <row r="402" spans="1:49" hidden="1" x14ac:dyDescent="0.3">
      <c r="A402" t="s">
        <v>1610</v>
      </c>
      <c r="B402" t="s">
        <v>1611</v>
      </c>
      <c r="C402" s="1" t="str">
        <f t="shared" si="24"/>
        <v>13:0041</v>
      </c>
      <c r="D402" s="1" t="str">
        <f t="shared" si="25"/>
        <v>13:0013</v>
      </c>
      <c r="E402" t="s">
        <v>1612</v>
      </c>
      <c r="F402" t="s">
        <v>1613</v>
      </c>
      <c r="H402">
        <v>47.862200399999999</v>
      </c>
      <c r="I402">
        <v>-67.4173519</v>
      </c>
      <c r="J402" s="1" t="str">
        <f t="shared" si="26"/>
        <v>Basal till</v>
      </c>
      <c r="K402" s="1" t="str">
        <f t="shared" si="27"/>
        <v>&lt;63 micron</v>
      </c>
      <c r="L402">
        <v>552</v>
      </c>
      <c r="M402">
        <v>2.2599999999999998</v>
      </c>
      <c r="N402">
        <v>22.7</v>
      </c>
      <c r="O402">
        <v>1.5</v>
      </c>
      <c r="P402">
        <v>1</v>
      </c>
      <c r="Q402">
        <v>79</v>
      </c>
      <c r="R402">
        <v>0.46</v>
      </c>
      <c r="S402">
        <v>0.05</v>
      </c>
      <c r="T402">
        <v>0.31</v>
      </c>
      <c r="U402">
        <v>9.6999999999999993</v>
      </c>
      <c r="V402">
        <v>42.7</v>
      </c>
      <c r="W402">
        <v>19.11</v>
      </c>
      <c r="X402">
        <v>2.94</v>
      </c>
      <c r="Y402">
        <v>4.9000000000000004</v>
      </c>
      <c r="Z402">
        <v>74</v>
      </c>
      <c r="AA402">
        <v>0.06</v>
      </c>
      <c r="AB402">
        <v>24.8</v>
      </c>
      <c r="AC402">
        <v>0.61</v>
      </c>
      <c r="AD402">
        <v>191</v>
      </c>
      <c r="AE402">
        <v>0.42</v>
      </c>
      <c r="AF402">
        <v>3.0000000000000001E-3</v>
      </c>
      <c r="AG402">
        <v>44.6</v>
      </c>
      <c r="AH402">
        <v>3.5999999999999997E-2</v>
      </c>
      <c r="AI402">
        <v>20.75</v>
      </c>
      <c r="AJ402">
        <v>0.01</v>
      </c>
      <c r="AK402">
        <v>0.88</v>
      </c>
      <c r="AL402">
        <v>1.8</v>
      </c>
      <c r="AM402">
        <v>0.3</v>
      </c>
      <c r="AN402">
        <v>4</v>
      </c>
      <c r="AO402">
        <v>0.04</v>
      </c>
      <c r="AP402">
        <v>3.5</v>
      </c>
      <c r="AQ402">
        <v>90</v>
      </c>
      <c r="AR402">
        <v>0.09</v>
      </c>
      <c r="AS402">
        <v>0.5</v>
      </c>
      <c r="AT402">
        <v>25</v>
      </c>
      <c r="AU402">
        <v>0.1</v>
      </c>
      <c r="AV402">
        <v>86.8</v>
      </c>
      <c r="AW402">
        <v>15</v>
      </c>
    </row>
    <row r="403" spans="1:49" hidden="1" x14ac:dyDescent="0.3">
      <c r="A403" t="s">
        <v>1614</v>
      </c>
      <c r="B403" t="s">
        <v>1615</v>
      </c>
      <c r="C403" s="1" t="str">
        <f t="shared" si="24"/>
        <v>13:0041</v>
      </c>
      <c r="D403" s="1" t="str">
        <f t="shared" si="25"/>
        <v>13:0013</v>
      </c>
      <c r="E403" t="s">
        <v>1616</v>
      </c>
      <c r="F403" t="s">
        <v>1617</v>
      </c>
      <c r="H403">
        <v>47.858963799999998</v>
      </c>
      <c r="I403">
        <v>-67.420151099999998</v>
      </c>
      <c r="J403" s="1" t="str">
        <f t="shared" si="26"/>
        <v>Basal till</v>
      </c>
      <c r="K403" s="1" t="str">
        <f t="shared" si="27"/>
        <v>&lt;63 micron</v>
      </c>
      <c r="L403">
        <v>596</v>
      </c>
      <c r="M403">
        <v>3.21</v>
      </c>
      <c r="N403">
        <v>43.7</v>
      </c>
      <c r="O403">
        <v>1.3</v>
      </c>
      <c r="P403">
        <v>1</v>
      </c>
      <c r="Q403">
        <v>77.900000000000006</v>
      </c>
      <c r="R403">
        <v>0.77</v>
      </c>
      <c r="S403">
        <v>0.79</v>
      </c>
      <c r="T403">
        <v>0.44</v>
      </c>
      <c r="U403">
        <v>12</v>
      </c>
      <c r="V403">
        <v>48.1</v>
      </c>
      <c r="W403">
        <v>44.75</v>
      </c>
      <c r="X403">
        <v>3.25</v>
      </c>
      <c r="Y403">
        <v>7.3</v>
      </c>
      <c r="Z403">
        <v>101</v>
      </c>
      <c r="AA403">
        <v>0.05</v>
      </c>
      <c r="AB403">
        <v>21.8</v>
      </c>
      <c r="AC403">
        <v>0.72</v>
      </c>
      <c r="AD403">
        <v>219</v>
      </c>
      <c r="AE403">
        <v>0.94</v>
      </c>
      <c r="AF403">
        <v>2E-3</v>
      </c>
      <c r="AG403">
        <v>54.3</v>
      </c>
      <c r="AH403">
        <v>7.5999999999999998E-2</v>
      </c>
      <c r="AI403">
        <v>29.78</v>
      </c>
      <c r="AJ403">
        <v>0.03</v>
      </c>
      <c r="AK403">
        <v>0.8</v>
      </c>
      <c r="AL403">
        <v>2.2999999999999998</v>
      </c>
      <c r="AM403">
        <v>0.5</v>
      </c>
      <c r="AN403">
        <v>23.9</v>
      </c>
      <c r="AO403">
        <v>0.08</v>
      </c>
      <c r="AP403">
        <v>2.5</v>
      </c>
      <c r="AQ403">
        <v>570</v>
      </c>
      <c r="AR403">
        <v>0.11</v>
      </c>
      <c r="AS403">
        <v>0.8</v>
      </c>
      <c r="AT403">
        <v>35</v>
      </c>
      <c r="AU403">
        <v>0.3</v>
      </c>
      <c r="AV403">
        <v>210.8</v>
      </c>
      <c r="AW403">
        <v>15</v>
      </c>
    </row>
    <row r="404" spans="1:49" hidden="1" x14ac:dyDescent="0.3">
      <c r="A404" t="s">
        <v>1618</v>
      </c>
      <c r="B404" t="s">
        <v>1619</v>
      </c>
      <c r="C404" s="1" t="str">
        <f t="shared" si="24"/>
        <v>13:0041</v>
      </c>
      <c r="D404" s="1" t="str">
        <f t="shared" si="25"/>
        <v>13:0013</v>
      </c>
      <c r="E404" t="s">
        <v>1620</v>
      </c>
      <c r="F404" t="s">
        <v>1621</v>
      </c>
      <c r="H404">
        <v>47.865357699999997</v>
      </c>
      <c r="I404">
        <v>-67.421855500000007</v>
      </c>
      <c r="J404" s="1" t="str">
        <f t="shared" si="26"/>
        <v>Basal till</v>
      </c>
      <c r="K404" s="1" t="str">
        <f t="shared" si="27"/>
        <v>&lt;63 micron</v>
      </c>
      <c r="L404">
        <v>185</v>
      </c>
      <c r="M404">
        <v>3.57</v>
      </c>
      <c r="N404">
        <v>143.30000000000001</v>
      </c>
      <c r="O404">
        <v>2.2999999999999998</v>
      </c>
      <c r="P404">
        <v>1</v>
      </c>
      <c r="Q404">
        <v>83.2</v>
      </c>
      <c r="R404">
        <v>1.71</v>
      </c>
      <c r="S404">
        <v>0.04</v>
      </c>
      <c r="T404">
        <v>0.27</v>
      </c>
      <c r="U404">
        <v>12.8</v>
      </c>
      <c r="V404">
        <v>57.4</v>
      </c>
      <c r="W404">
        <v>24.73</v>
      </c>
      <c r="X404">
        <v>3.73</v>
      </c>
      <c r="Y404">
        <v>7.6</v>
      </c>
      <c r="Z404">
        <v>85</v>
      </c>
      <c r="AA404">
        <v>0.11</v>
      </c>
      <c r="AB404">
        <v>24.6</v>
      </c>
      <c r="AC404">
        <v>0.71</v>
      </c>
      <c r="AD404">
        <v>297</v>
      </c>
      <c r="AE404">
        <v>1.1599999999999999</v>
      </c>
      <c r="AF404">
        <v>3.0000000000000001E-3</v>
      </c>
      <c r="AG404">
        <v>61</v>
      </c>
      <c r="AH404">
        <v>6.9000000000000006E-2</v>
      </c>
      <c r="AI404">
        <v>37.93</v>
      </c>
      <c r="AJ404">
        <v>0.03</v>
      </c>
      <c r="AK404">
        <v>1.82</v>
      </c>
      <c r="AL404">
        <v>3.6</v>
      </c>
      <c r="AM404">
        <v>0.5</v>
      </c>
      <c r="AN404">
        <v>6.8</v>
      </c>
      <c r="AO404">
        <v>0.32</v>
      </c>
      <c r="AP404">
        <v>4.9000000000000004</v>
      </c>
      <c r="AQ404">
        <v>280</v>
      </c>
      <c r="AR404">
        <v>0.14000000000000001</v>
      </c>
      <c r="AS404">
        <v>0.8</v>
      </c>
      <c r="AT404">
        <v>38</v>
      </c>
      <c r="AU404">
        <v>0.1</v>
      </c>
      <c r="AV404">
        <v>100</v>
      </c>
      <c r="AW404">
        <v>15</v>
      </c>
    </row>
    <row r="405" spans="1:49" hidden="1" x14ac:dyDescent="0.3">
      <c r="A405" t="s">
        <v>1622</v>
      </c>
      <c r="B405" t="s">
        <v>1623</v>
      </c>
      <c r="C405" s="1" t="str">
        <f t="shared" si="24"/>
        <v>13:0041</v>
      </c>
      <c r="D405" s="1" t="str">
        <f t="shared" si="25"/>
        <v>13:0013</v>
      </c>
      <c r="E405" t="s">
        <v>1624</v>
      </c>
      <c r="F405" t="s">
        <v>1625</v>
      </c>
      <c r="H405">
        <v>47.856125400000003</v>
      </c>
      <c r="I405">
        <v>-67.430344300000002</v>
      </c>
      <c r="J405" s="1" t="str">
        <f t="shared" si="26"/>
        <v>Basal till</v>
      </c>
      <c r="K405" s="1" t="str">
        <f t="shared" si="27"/>
        <v>&lt;63 micron</v>
      </c>
      <c r="L405">
        <v>312</v>
      </c>
      <c r="M405">
        <v>3.24</v>
      </c>
      <c r="N405">
        <v>43.6</v>
      </c>
      <c r="O405">
        <v>3.8</v>
      </c>
      <c r="P405">
        <v>1</v>
      </c>
      <c r="Q405">
        <v>100.2</v>
      </c>
      <c r="R405">
        <v>0.28000000000000003</v>
      </c>
      <c r="S405">
        <v>0.17</v>
      </c>
      <c r="T405">
        <v>0.13</v>
      </c>
      <c r="U405">
        <v>12.9</v>
      </c>
      <c r="V405">
        <v>48.1</v>
      </c>
      <c r="W405">
        <v>22.06</v>
      </c>
      <c r="X405">
        <v>2.73</v>
      </c>
      <c r="Y405">
        <v>7.6</v>
      </c>
      <c r="Z405">
        <v>85</v>
      </c>
      <c r="AA405">
        <v>7.0000000000000007E-2</v>
      </c>
      <c r="AB405">
        <v>21.4</v>
      </c>
      <c r="AC405">
        <v>0.89</v>
      </c>
      <c r="AD405">
        <v>240</v>
      </c>
      <c r="AE405">
        <v>0.35</v>
      </c>
      <c r="AF405">
        <v>4.0000000000000001E-3</v>
      </c>
      <c r="AG405">
        <v>51.1</v>
      </c>
      <c r="AH405">
        <v>4.1000000000000002E-2</v>
      </c>
      <c r="AI405">
        <v>51.85</v>
      </c>
      <c r="AJ405">
        <v>5.0000000000000001E-3</v>
      </c>
      <c r="AK405">
        <v>1.41</v>
      </c>
      <c r="AL405">
        <v>3</v>
      </c>
      <c r="AM405">
        <v>0.4</v>
      </c>
      <c r="AN405">
        <v>27.2</v>
      </c>
      <c r="AO405">
        <v>0.05</v>
      </c>
      <c r="AP405">
        <v>5.7</v>
      </c>
      <c r="AQ405">
        <v>530</v>
      </c>
      <c r="AR405">
        <v>0.13</v>
      </c>
      <c r="AS405">
        <v>0.6</v>
      </c>
      <c r="AT405">
        <v>32</v>
      </c>
      <c r="AU405">
        <v>0.1</v>
      </c>
      <c r="AV405">
        <v>77.900000000000006</v>
      </c>
      <c r="AW405">
        <v>15</v>
      </c>
    </row>
    <row r="406" spans="1:49" hidden="1" x14ac:dyDescent="0.3">
      <c r="A406" t="s">
        <v>1626</v>
      </c>
      <c r="B406" t="s">
        <v>1627</v>
      </c>
      <c r="C406" s="1" t="str">
        <f t="shared" si="24"/>
        <v>13:0041</v>
      </c>
      <c r="D406" s="1" t="str">
        <f t="shared" si="25"/>
        <v>13:0013</v>
      </c>
      <c r="E406" t="s">
        <v>1628</v>
      </c>
      <c r="F406" t="s">
        <v>1629</v>
      </c>
      <c r="H406">
        <v>47.850918399999998</v>
      </c>
      <c r="I406">
        <v>-67.427908200000005</v>
      </c>
      <c r="J406" s="1" t="str">
        <f t="shared" si="26"/>
        <v>Basal till</v>
      </c>
      <c r="K406" s="1" t="str">
        <f t="shared" si="27"/>
        <v>&lt;63 micron</v>
      </c>
      <c r="L406">
        <v>142</v>
      </c>
      <c r="M406">
        <v>4.04</v>
      </c>
      <c r="N406">
        <v>43.8</v>
      </c>
      <c r="O406">
        <v>1.7</v>
      </c>
      <c r="P406">
        <v>1</v>
      </c>
      <c r="Q406">
        <v>98</v>
      </c>
      <c r="R406">
        <v>0.48</v>
      </c>
      <c r="S406">
        <v>0.2</v>
      </c>
      <c r="T406">
        <v>0.2</v>
      </c>
      <c r="U406">
        <v>16.3</v>
      </c>
      <c r="V406">
        <v>53.8</v>
      </c>
      <c r="W406">
        <v>30.72</v>
      </c>
      <c r="X406">
        <v>2.97</v>
      </c>
      <c r="Y406">
        <v>8.1</v>
      </c>
      <c r="Z406">
        <v>106</v>
      </c>
      <c r="AA406">
        <v>0.09</v>
      </c>
      <c r="AB406">
        <v>24.2</v>
      </c>
      <c r="AC406">
        <v>0.77</v>
      </c>
      <c r="AD406">
        <v>545</v>
      </c>
      <c r="AE406">
        <v>0.41</v>
      </c>
      <c r="AF406">
        <v>3.0000000000000001E-3</v>
      </c>
      <c r="AG406">
        <v>51.7</v>
      </c>
      <c r="AH406">
        <v>6.5000000000000002E-2</v>
      </c>
      <c r="AI406">
        <v>44.92</v>
      </c>
      <c r="AJ406">
        <v>0.02</v>
      </c>
      <c r="AK406">
        <v>1.51</v>
      </c>
      <c r="AL406">
        <v>3.8</v>
      </c>
      <c r="AM406">
        <v>0.5</v>
      </c>
      <c r="AN406">
        <v>21.1</v>
      </c>
      <c r="AO406">
        <v>0.04</v>
      </c>
      <c r="AP406">
        <v>6.7</v>
      </c>
      <c r="AQ406">
        <v>390</v>
      </c>
      <c r="AR406">
        <v>0.15</v>
      </c>
      <c r="AS406">
        <v>0.8</v>
      </c>
      <c r="AT406">
        <v>31</v>
      </c>
      <c r="AU406">
        <v>0.1</v>
      </c>
      <c r="AV406">
        <v>73.2</v>
      </c>
      <c r="AW406">
        <v>15</v>
      </c>
    </row>
    <row r="407" spans="1:49" hidden="1" x14ac:dyDescent="0.3">
      <c r="A407" t="s">
        <v>1630</v>
      </c>
      <c r="B407" t="s">
        <v>1631</v>
      </c>
      <c r="C407" s="1" t="str">
        <f t="shared" si="24"/>
        <v>13:0041</v>
      </c>
      <c r="D407" s="1" t="str">
        <f t="shared" si="25"/>
        <v>13:0013</v>
      </c>
      <c r="E407" t="s">
        <v>1632</v>
      </c>
      <c r="F407" t="s">
        <v>1633</v>
      </c>
      <c r="H407">
        <v>47.846467699999998</v>
      </c>
      <c r="I407">
        <v>-67.425516400000006</v>
      </c>
      <c r="J407" s="1" t="str">
        <f t="shared" si="26"/>
        <v>Basal till</v>
      </c>
      <c r="K407" s="1" t="str">
        <f t="shared" si="27"/>
        <v>&lt;63 micron</v>
      </c>
      <c r="L407">
        <v>40</v>
      </c>
      <c r="M407">
        <v>2.63</v>
      </c>
      <c r="N407">
        <v>36.5</v>
      </c>
      <c r="O407">
        <v>2.4</v>
      </c>
      <c r="P407">
        <v>3</v>
      </c>
      <c r="Q407">
        <v>95.5</v>
      </c>
      <c r="R407">
        <v>0.67</v>
      </c>
      <c r="S407">
        <v>0.33</v>
      </c>
      <c r="T407">
        <v>0.24</v>
      </c>
      <c r="U407">
        <v>15.4</v>
      </c>
      <c r="V407">
        <v>51.3</v>
      </c>
      <c r="W407">
        <v>33.46</v>
      </c>
      <c r="X407">
        <v>3.34</v>
      </c>
      <c r="Y407">
        <v>7.6</v>
      </c>
      <c r="Z407">
        <v>26</v>
      </c>
      <c r="AA407">
        <v>0.17</v>
      </c>
      <c r="AB407">
        <v>33.799999999999997</v>
      </c>
      <c r="AC407">
        <v>1.1200000000000001</v>
      </c>
      <c r="AD407">
        <v>632</v>
      </c>
      <c r="AE407">
        <v>0.51</v>
      </c>
      <c r="AF407">
        <v>0.01</v>
      </c>
      <c r="AG407">
        <v>54.1</v>
      </c>
      <c r="AH407">
        <v>4.8000000000000001E-2</v>
      </c>
      <c r="AI407">
        <v>39.909999999999997</v>
      </c>
      <c r="AJ407">
        <v>5.0000000000000001E-3</v>
      </c>
      <c r="AK407">
        <v>1.46</v>
      </c>
      <c r="AL407">
        <v>4.9000000000000004</v>
      </c>
      <c r="AM407">
        <v>0.1</v>
      </c>
      <c r="AN407">
        <v>28.4</v>
      </c>
      <c r="AO407">
        <v>0.13</v>
      </c>
      <c r="AP407">
        <v>7.4</v>
      </c>
      <c r="AQ407">
        <v>1020</v>
      </c>
      <c r="AR407">
        <v>0.11</v>
      </c>
      <c r="AS407">
        <v>0.9</v>
      </c>
      <c r="AT407">
        <v>42</v>
      </c>
      <c r="AU407">
        <v>0.3</v>
      </c>
      <c r="AV407">
        <v>101.5</v>
      </c>
      <c r="AW407">
        <v>15</v>
      </c>
    </row>
    <row r="408" spans="1:49" hidden="1" x14ac:dyDescent="0.3">
      <c r="A408" t="s">
        <v>1634</v>
      </c>
      <c r="B408" t="s">
        <v>1635</v>
      </c>
      <c r="C408" s="1" t="str">
        <f t="shared" si="24"/>
        <v>13:0041</v>
      </c>
      <c r="D408" s="1" t="str">
        <f t="shared" si="25"/>
        <v>13:0013</v>
      </c>
      <c r="E408" t="s">
        <v>1636</v>
      </c>
      <c r="F408" t="s">
        <v>1637</v>
      </c>
      <c r="H408">
        <v>47.838850700000002</v>
      </c>
      <c r="I408">
        <v>-67.428446600000001</v>
      </c>
      <c r="J408" s="1" t="str">
        <f t="shared" si="26"/>
        <v>Basal till</v>
      </c>
      <c r="K408" s="1" t="str">
        <f t="shared" si="27"/>
        <v>&lt;63 micron</v>
      </c>
      <c r="L408">
        <v>307</v>
      </c>
      <c r="M408">
        <v>3.09</v>
      </c>
      <c r="N408">
        <v>77.400000000000006</v>
      </c>
      <c r="O408">
        <v>1</v>
      </c>
      <c r="P408">
        <v>2</v>
      </c>
      <c r="Q408">
        <v>94.1</v>
      </c>
      <c r="R408">
        <v>0.44</v>
      </c>
      <c r="S408">
        <v>7.0000000000000007E-2</v>
      </c>
      <c r="T408">
        <v>0.1</v>
      </c>
      <c r="U408">
        <v>21.1</v>
      </c>
      <c r="V408">
        <v>53.4</v>
      </c>
      <c r="W408">
        <v>45.07</v>
      </c>
      <c r="X408">
        <v>3.88</v>
      </c>
      <c r="Y408">
        <v>7.2</v>
      </c>
      <c r="Z408">
        <v>75</v>
      </c>
      <c r="AA408">
        <v>0.1</v>
      </c>
      <c r="AB408">
        <v>21.5</v>
      </c>
      <c r="AC408">
        <v>1.36</v>
      </c>
      <c r="AD408">
        <v>790</v>
      </c>
      <c r="AE408">
        <v>0.53</v>
      </c>
      <c r="AF408">
        <v>2E-3</v>
      </c>
      <c r="AG408">
        <v>72.3</v>
      </c>
      <c r="AH408">
        <v>5.5E-2</v>
      </c>
      <c r="AI408">
        <v>40.909999999999997</v>
      </c>
      <c r="AJ408">
        <v>0.03</v>
      </c>
      <c r="AK408">
        <v>2.5299999999999998</v>
      </c>
      <c r="AL408">
        <v>2.8</v>
      </c>
      <c r="AM408">
        <v>0.4</v>
      </c>
      <c r="AN408">
        <v>9.8000000000000007</v>
      </c>
      <c r="AO408">
        <v>0.1</v>
      </c>
      <c r="AP408">
        <v>4.3</v>
      </c>
      <c r="AQ408">
        <v>160</v>
      </c>
      <c r="AR408">
        <v>0.14000000000000001</v>
      </c>
      <c r="AS408">
        <v>0.5</v>
      </c>
      <c r="AT408">
        <v>38</v>
      </c>
      <c r="AU408">
        <v>0.1</v>
      </c>
      <c r="AV408">
        <v>87.7</v>
      </c>
      <c r="AW408">
        <v>15</v>
      </c>
    </row>
    <row r="409" spans="1:49" hidden="1" x14ac:dyDescent="0.3">
      <c r="A409" t="s">
        <v>1638</v>
      </c>
      <c r="B409" t="s">
        <v>1639</v>
      </c>
      <c r="C409" s="1" t="str">
        <f t="shared" si="24"/>
        <v>13:0041</v>
      </c>
      <c r="D409" s="1" t="str">
        <f t="shared" si="25"/>
        <v>13:0013</v>
      </c>
      <c r="E409" t="s">
        <v>1640</v>
      </c>
      <c r="F409" t="s">
        <v>1641</v>
      </c>
      <c r="H409">
        <v>47.835034299999997</v>
      </c>
      <c r="I409">
        <v>-67.428348099999994</v>
      </c>
      <c r="J409" s="1" t="str">
        <f t="shared" si="26"/>
        <v>Basal till</v>
      </c>
      <c r="K409" s="1" t="str">
        <f t="shared" si="27"/>
        <v>&lt;63 micron</v>
      </c>
      <c r="L409">
        <v>37</v>
      </c>
      <c r="M409">
        <v>3.16</v>
      </c>
      <c r="N409">
        <v>10.4</v>
      </c>
      <c r="O409">
        <v>0.7</v>
      </c>
      <c r="P409">
        <v>1</v>
      </c>
      <c r="Q409">
        <v>100</v>
      </c>
      <c r="R409">
        <v>0.18</v>
      </c>
      <c r="S409">
        <v>0.04</v>
      </c>
      <c r="T409">
        <v>7.0000000000000007E-2</v>
      </c>
      <c r="U409">
        <v>16.5</v>
      </c>
      <c r="V409">
        <v>66.2</v>
      </c>
      <c r="W409">
        <v>20.329999999999998</v>
      </c>
      <c r="X409">
        <v>3.81</v>
      </c>
      <c r="Y409">
        <v>7.1</v>
      </c>
      <c r="Z409">
        <v>67</v>
      </c>
      <c r="AA409">
        <v>0.08</v>
      </c>
      <c r="AB409">
        <v>25.4</v>
      </c>
      <c r="AC409">
        <v>1.43</v>
      </c>
      <c r="AD409">
        <v>217</v>
      </c>
      <c r="AE409">
        <v>0.34</v>
      </c>
      <c r="AF409">
        <v>2E-3</v>
      </c>
      <c r="AG409">
        <v>79</v>
      </c>
      <c r="AH409">
        <v>3.4000000000000002E-2</v>
      </c>
      <c r="AI409">
        <v>14.67</v>
      </c>
      <c r="AJ409">
        <v>5.0000000000000001E-3</v>
      </c>
      <c r="AK409">
        <v>0.39</v>
      </c>
      <c r="AL409">
        <v>2.8</v>
      </c>
      <c r="AM409">
        <v>0.2</v>
      </c>
      <c r="AN409">
        <v>4.2</v>
      </c>
      <c r="AO409">
        <v>0.03</v>
      </c>
      <c r="AP409">
        <v>5.2</v>
      </c>
      <c r="AQ409">
        <v>70</v>
      </c>
      <c r="AR409">
        <v>0.16</v>
      </c>
      <c r="AS409">
        <v>0.4</v>
      </c>
      <c r="AT409">
        <v>32</v>
      </c>
      <c r="AU409">
        <v>0.1</v>
      </c>
      <c r="AV409">
        <v>71.7</v>
      </c>
      <c r="AW409">
        <v>15</v>
      </c>
    </row>
    <row r="410" spans="1:49" hidden="1" x14ac:dyDescent="0.3">
      <c r="A410" t="s">
        <v>1642</v>
      </c>
      <c r="B410" t="s">
        <v>1643</v>
      </c>
      <c r="C410" s="1" t="str">
        <f t="shared" si="24"/>
        <v>13:0041</v>
      </c>
      <c r="D410" s="1" t="str">
        <f t="shared" si="25"/>
        <v>13:0013</v>
      </c>
      <c r="E410" t="s">
        <v>1644</v>
      </c>
      <c r="F410" t="s">
        <v>1645</v>
      </c>
      <c r="H410">
        <v>47.842162500000001</v>
      </c>
      <c r="I410">
        <v>-67.423241000000004</v>
      </c>
      <c r="J410" s="1" t="str">
        <f t="shared" si="26"/>
        <v>Basal till</v>
      </c>
      <c r="K410" s="1" t="str">
        <f t="shared" si="27"/>
        <v>&lt;63 micron</v>
      </c>
      <c r="L410">
        <v>57</v>
      </c>
      <c r="M410">
        <v>2.88</v>
      </c>
      <c r="N410">
        <v>76</v>
      </c>
      <c r="O410">
        <v>2.4</v>
      </c>
      <c r="P410">
        <v>4</v>
      </c>
      <c r="Q410">
        <v>111.2</v>
      </c>
      <c r="R410">
        <v>1.99</v>
      </c>
      <c r="S410">
        <v>0.33</v>
      </c>
      <c r="T410">
        <v>0.39</v>
      </c>
      <c r="U410">
        <v>16.2</v>
      </c>
      <c r="V410">
        <v>51.7</v>
      </c>
      <c r="W410">
        <v>55.2</v>
      </c>
      <c r="X410">
        <v>3.4</v>
      </c>
      <c r="Y410">
        <v>8</v>
      </c>
      <c r="Z410">
        <v>37</v>
      </c>
      <c r="AA410">
        <v>0.17</v>
      </c>
      <c r="AB410">
        <v>29.4</v>
      </c>
      <c r="AC410">
        <v>1.04</v>
      </c>
      <c r="AD410">
        <v>625</v>
      </c>
      <c r="AE410">
        <v>0.91</v>
      </c>
      <c r="AF410">
        <v>1.6E-2</v>
      </c>
      <c r="AG410">
        <v>53.2</v>
      </c>
      <c r="AH410">
        <v>3.9E-2</v>
      </c>
      <c r="AI410">
        <v>57.65</v>
      </c>
      <c r="AJ410">
        <v>5.0000000000000001E-3</v>
      </c>
      <c r="AK410">
        <v>2.2000000000000002</v>
      </c>
      <c r="AL410">
        <v>4.9000000000000004</v>
      </c>
      <c r="AM410">
        <v>0.2</v>
      </c>
      <c r="AN410">
        <v>30</v>
      </c>
      <c r="AO410">
        <v>0.25</v>
      </c>
      <c r="AP410">
        <v>7.9</v>
      </c>
      <c r="AQ410">
        <v>830</v>
      </c>
      <c r="AR410">
        <v>0.12</v>
      </c>
      <c r="AS410">
        <v>0.9</v>
      </c>
      <c r="AT410">
        <v>43</v>
      </c>
      <c r="AU410">
        <v>0.3</v>
      </c>
      <c r="AV410">
        <v>131.5</v>
      </c>
      <c r="AW410">
        <v>15</v>
      </c>
    </row>
    <row r="411" spans="1:49" hidden="1" x14ac:dyDescent="0.3">
      <c r="A411" t="s">
        <v>1646</v>
      </c>
      <c r="B411" t="s">
        <v>1647</v>
      </c>
      <c r="C411" s="1" t="str">
        <f t="shared" si="24"/>
        <v>13:0041</v>
      </c>
      <c r="D411" s="1" t="str">
        <f t="shared" si="25"/>
        <v>13:0013</v>
      </c>
      <c r="E411" t="s">
        <v>1648</v>
      </c>
      <c r="F411" t="s">
        <v>1649</v>
      </c>
      <c r="H411">
        <v>47.836837299999999</v>
      </c>
      <c r="I411">
        <v>-67.420729499999993</v>
      </c>
      <c r="J411" s="1" t="str">
        <f t="shared" si="26"/>
        <v>Basal till</v>
      </c>
      <c r="K411" s="1" t="str">
        <f t="shared" si="27"/>
        <v>&lt;63 micron</v>
      </c>
      <c r="L411">
        <v>78</v>
      </c>
      <c r="M411">
        <v>2.65</v>
      </c>
      <c r="N411">
        <v>59.2</v>
      </c>
      <c r="O411">
        <v>0.6</v>
      </c>
      <c r="P411">
        <v>1</v>
      </c>
      <c r="Q411">
        <v>77</v>
      </c>
      <c r="R411">
        <v>0.31</v>
      </c>
      <c r="S411">
        <v>0.05</v>
      </c>
      <c r="T411">
        <v>0.12</v>
      </c>
      <c r="U411">
        <v>15.4</v>
      </c>
      <c r="V411">
        <v>69.3</v>
      </c>
      <c r="W411">
        <v>21.23</v>
      </c>
      <c r="X411">
        <v>3.78</v>
      </c>
      <c r="Y411">
        <v>6.5</v>
      </c>
      <c r="Z411">
        <v>46</v>
      </c>
      <c r="AA411">
        <v>7.0000000000000007E-2</v>
      </c>
      <c r="AB411">
        <v>41</v>
      </c>
      <c r="AC411">
        <v>1.27</v>
      </c>
      <c r="AD411">
        <v>311</v>
      </c>
      <c r="AE411">
        <v>0.25</v>
      </c>
      <c r="AF411">
        <v>2E-3</v>
      </c>
      <c r="AG411">
        <v>93.1</v>
      </c>
      <c r="AH411">
        <v>5.2999999999999999E-2</v>
      </c>
      <c r="AI411">
        <v>21.34</v>
      </c>
      <c r="AJ411">
        <v>5.0000000000000001E-3</v>
      </c>
      <c r="AK411">
        <v>1.67</v>
      </c>
      <c r="AL411">
        <v>2.9</v>
      </c>
      <c r="AM411">
        <v>0.2</v>
      </c>
      <c r="AN411">
        <v>6.3</v>
      </c>
      <c r="AO411">
        <v>0.03</v>
      </c>
      <c r="AP411">
        <v>4.8</v>
      </c>
      <c r="AQ411">
        <v>120</v>
      </c>
      <c r="AR411">
        <v>0.09</v>
      </c>
      <c r="AS411">
        <v>0.4</v>
      </c>
      <c r="AT411">
        <v>30</v>
      </c>
      <c r="AU411">
        <v>0.1</v>
      </c>
      <c r="AV411">
        <v>76.5</v>
      </c>
      <c r="AW411">
        <v>15</v>
      </c>
    </row>
    <row r="412" spans="1:49" hidden="1" x14ac:dyDescent="0.3">
      <c r="A412" t="s">
        <v>1650</v>
      </c>
      <c r="B412" t="s">
        <v>1651</v>
      </c>
      <c r="C412" s="1" t="str">
        <f t="shared" si="24"/>
        <v>13:0041</v>
      </c>
      <c r="D412" s="1" t="str">
        <f t="shared" si="25"/>
        <v>13:0013</v>
      </c>
      <c r="E412" t="s">
        <v>1648</v>
      </c>
      <c r="F412" t="s">
        <v>1652</v>
      </c>
      <c r="H412">
        <v>47.836837299999999</v>
      </c>
      <c r="I412">
        <v>-67.420729499999993</v>
      </c>
      <c r="J412" s="1" t="str">
        <f t="shared" si="26"/>
        <v>Basal till</v>
      </c>
      <c r="K412" s="1" t="str">
        <f t="shared" si="27"/>
        <v>&lt;63 micron</v>
      </c>
      <c r="L412">
        <v>83</v>
      </c>
      <c r="M412">
        <v>2.54</v>
      </c>
      <c r="N412">
        <v>57.8</v>
      </c>
      <c r="O412">
        <v>0.6</v>
      </c>
      <c r="P412">
        <v>1</v>
      </c>
      <c r="Q412">
        <v>70</v>
      </c>
      <c r="R412">
        <v>0.32</v>
      </c>
      <c r="S412">
        <v>0.05</v>
      </c>
      <c r="T412">
        <v>0.12</v>
      </c>
      <c r="U412">
        <v>15.5</v>
      </c>
      <c r="V412">
        <v>67.5</v>
      </c>
      <c r="W412">
        <v>20.29</v>
      </c>
      <c r="X412">
        <v>3.7</v>
      </c>
      <c r="Y412">
        <v>6.3</v>
      </c>
      <c r="Z412">
        <v>44</v>
      </c>
      <c r="AA412">
        <v>7.0000000000000007E-2</v>
      </c>
      <c r="AB412">
        <v>39.700000000000003</v>
      </c>
      <c r="AC412">
        <v>1.24</v>
      </c>
      <c r="AD412">
        <v>328</v>
      </c>
      <c r="AE412">
        <v>0.23</v>
      </c>
      <c r="AF412">
        <v>3.0000000000000001E-3</v>
      </c>
      <c r="AG412">
        <v>88.2</v>
      </c>
      <c r="AH412">
        <v>5.2999999999999999E-2</v>
      </c>
      <c r="AI412">
        <v>21.36</v>
      </c>
      <c r="AJ412">
        <v>5.0000000000000001E-3</v>
      </c>
      <c r="AK412">
        <v>1.52</v>
      </c>
      <c r="AL412">
        <v>2.6</v>
      </c>
      <c r="AM412">
        <v>0.2</v>
      </c>
      <c r="AN412">
        <v>6</v>
      </c>
      <c r="AO412">
        <v>0.04</v>
      </c>
      <c r="AP412">
        <v>4.5999999999999996</v>
      </c>
      <c r="AQ412">
        <v>90</v>
      </c>
      <c r="AR412">
        <v>0.08</v>
      </c>
      <c r="AS412">
        <v>0.4</v>
      </c>
      <c r="AT412">
        <v>30</v>
      </c>
      <c r="AU412">
        <v>0.1</v>
      </c>
      <c r="AV412">
        <v>73.599999999999994</v>
      </c>
      <c r="AW412">
        <v>15</v>
      </c>
    </row>
    <row r="413" spans="1:49" hidden="1" x14ac:dyDescent="0.3">
      <c r="A413" t="s">
        <v>1653</v>
      </c>
      <c r="B413" t="s">
        <v>1654</v>
      </c>
      <c r="C413" s="1" t="str">
        <f t="shared" si="24"/>
        <v>13:0041</v>
      </c>
      <c r="D413" s="1" t="str">
        <f t="shared" si="25"/>
        <v>13:0013</v>
      </c>
      <c r="E413" t="s">
        <v>1655</v>
      </c>
      <c r="F413" t="s">
        <v>1656</v>
      </c>
      <c r="H413">
        <v>47.827914300000003</v>
      </c>
      <c r="I413">
        <v>-67.420933500000004</v>
      </c>
      <c r="J413" s="1" t="str">
        <f t="shared" si="26"/>
        <v>Basal till</v>
      </c>
      <c r="K413" s="1" t="str">
        <f t="shared" si="27"/>
        <v>&lt;63 micron</v>
      </c>
      <c r="L413">
        <v>68</v>
      </c>
      <c r="M413">
        <v>1.81</v>
      </c>
      <c r="N413">
        <v>7</v>
      </c>
      <c r="O413">
        <v>0.3</v>
      </c>
      <c r="P413">
        <v>1</v>
      </c>
      <c r="Q413">
        <v>60</v>
      </c>
      <c r="R413">
        <v>0.1</v>
      </c>
      <c r="S413">
        <v>0.03</v>
      </c>
      <c r="T413">
        <v>0.05</v>
      </c>
      <c r="U413">
        <v>6</v>
      </c>
      <c r="V413">
        <v>28.2</v>
      </c>
      <c r="W413">
        <v>10.01</v>
      </c>
      <c r="X413">
        <v>2.65</v>
      </c>
      <c r="Y413">
        <v>5</v>
      </c>
      <c r="Z413">
        <v>48</v>
      </c>
      <c r="AA413">
        <v>0.05</v>
      </c>
      <c r="AB413">
        <v>7.9</v>
      </c>
      <c r="AC413">
        <v>0.31</v>
      </c>
      <c r="AD413">
        <v>153</v>
      </c>
      <c r="AE413">
        <v>0.19</v>
      </c>
      <c r="AF413">
        <v>3.0000000000000001E-3</v>
      </c>
      <c r="AG413">
        <v>35.6</v>
      </c>
      <c r="AH413">
        <v>4.7E-2</v>
      </c>
      <c r="AI413">
        <v>6.47</v>
      </c>
      <c r="AJ413">
        <v>5.0000000000000001E-3</v>
      </c>
      <c r="AK413">
        <v>0.21</v>
      </c>
      <c r="AL413">
        <v>1.8</v>
      </c>
      <c r="AM413">
        <v>0.2</v>
      </c>
      <c r="AN413">
        <v>3.5</v>
      </c>
      <c r="AO413">
        <v>0.01</v>
      </c>
      <c r="AP413">
        <v>2.2000000000000002</v>
      </c>
      <c r="AQ413">
        <v>10</v>
      </c>
      <c r="AR413">
        <v>7.0000000000000007E-2</v>
      </c>
      <c r="AS413">
        <v>0.2</v>
      </c>
      <c r="AT413">
        <v>22</v>
      </c>
      <c r="AU413">
        <v>0.1</v>
      </c>
      <c r="AV413">
        <v>60.6</v>
      </c>
      <c r="AW413">
        <v>15</v>
      </c>
    </row>
    <row r="414" spans="1:49" hidden="1" x14ac:dyDescent="0.3">
      <c r="A414" t="s">
        <v>1657</v>
      </c>
      <c r="B414" t="s">
        <v>1658</v>
      </c>
      <c r="C414" s="1" t="str">
        <f t="shared" si="24"/>
        <v>13:0041</v>
      </c>
      <c r="D414" s="1" t="str">
        <f t="shared" si="25"/>
        <v>13:0013</v>
      </c>
      <c r="E414" t="s">
        <v>1659</v>
      </c>
      <c r="F414" t="s">
        <v>1660</v>
      </c>
      <c r="H414">
        <v>47.833649100000002</v>
      </c>
      <c r="I414">
        <v>-67.4192094</v>
      </c>
      <c r="J414" s="1" t="str">
        <f t="shared" si="26"/>
        <v>Basal till</v>
      </c>
      <c r="K414" s="1" t="str">
        <f t="shared" si="27"/>
        <v>&lt;63 micron</v>
      </c>
      <c r="L414">
        <v>1115</v>
      </c>
      <c r="M414">
        <v>2.84</v>
      </c>
      <c r="N414">
        <v>38.200000000000003</v>
      </c>
      <c r="O414">
        <v>2.2000000000000002</v>
      </c>
      <c r="P414">
        <v>1</v>
      </c>
      <c r="Q414">
        <v>78.2</v>
      </c>
      <c r="R414">
        <v>0.22</v>
      </c>
      <c r="S414">
        <v>7.0000000000000007E-2</v>
      </c>
      <c r="T414">
        <v>0.23</v>
      </c>
      <c r="U414">
        <v>15.4</v>
      </c>
      <c r="V414">
        <v>56.6</v>
      </c>
      <c r="W414">
        <v>22.83</v>
      </c>
      <c r="X414">
        <v>3.77</v>
      </c>
      <c r="Y414">
        <v>5.5</v>
      </c>
      <c r="Z414">
        <v>93</v>
      </c>
      <c r="AA414">
        <v>0.06</v>
      </c>
      <c r="AB414">
        <v>19.100000000000001</v>
      </c>
      <c r="AC414">
        <v>0.85</v>
      </c>
      <c r="AD414">
        <v>311</v>
      </c>
      <c r="AE414">
        <v>0.46</v>
      </c>
      <c r="AF414">
        <v>2E-3</v>
      </c>
      <c r="AG414">
        <v>84.7</v>
      </c>
      <c r="AH414">
        <v>8.4000000000000005E-2</v>
      </c>
      <c r="AI414">
        <v>31.89</v>
      </c>
      <c r="AJ414">
        <v>0.03</v>
      </c>
      <c r="AK414">
        <v>1.84</v>
      </c>
      <c r="AL414">
        <v>3.5</v>
      </c>
      <c r="AM414">
        <v>0.5</v>
      </c>
      <c r="AN414">
        <v>6.5</v>
      </c>
      <c r="AO414">
        <v>0.03</v>
      </c>
      <c r="AP414">
        <v>4.8</v>
      </c>
      <c r="AQ414">
        <v>10</v>
      </c>
      <c r="AR414">
        <v>0.08</v>
      </c>
      <c r="AS414">
        <v>0.4</v>
      </c>
      <c r="AT414">
        <v>24</v>
      </c>
      <c r="AU414">
        <v>0.1</v>
      </c>
      <c r="AV414">
        <v>122.4</v>
      </c>
      <c r="AW414">
        <v>7.5</v>
      </c>
    </row>
    <row r="415" spans="1:49" hidden="1" x14ac:dyDescent="0.3">
      <c r="A415" t="s">
        <v>1661</v>
      </c>
      <c r="B415" t="s">
        <v>1662</v>
      </c>
      <c r="C415" s="1" t="str">
        <f t="shared" si="24"/>
        <v>13:0041</v>
      </c>
      <c r="D415" s="1" t="str">
        <f t="shared" si="25"/>
        <v>13:0013</v>
      </c>
      <c r="E415" t="s">
        <v>1663</v>
      </c>
      <c r="F415" t="s">
        <v>1664</v>
      </c>
      <c r="H415">
        <v>47.835360799999997</v>
      </c>
      <c r="I415">
        <v>-67.416097100000002</v>
      </c>
      <c r="J415" s="1" t="str">
        <f t="shared" si="26"/>
        <v>Basal till</v>
      </c>
      <c r="K415" s="1" t="str">
        <f t="shared" si="27"/>
        <v>&lt;63 micron</v>
      </c>
      <c r="L415">
        <v>1181</v>
      </c>
      <c r="M415">
        <v>3.08</v>
      </c>
      <c r="N415">
        <v>25.7</v>
      </c>
      <c r="O415">
        <v>0.5</v>
      </c>
      <c r="P415">
        <v>1</v>
      </c>
      <c r="Q415">
        <v>86</v>
      </c>
      <c r="R415">
        <v>0.32</v>
      </c>
      <c r="S415">
        <v>0.06</v>
      </c>
      <c r="T415">
        <v>0.65</v>
      </c>
      <c r="U415">
        <v>11.4</v>
      </c>
      <c r="V415">
        <v>55.4</v>
      </c>
      <c r="W415">
        <v>20.45</v>
      </c>
      <c r="X415">
        <v>3.45</v>
      </c>
      <c r="Y415">
        <v>6.1</v>
      </c>
      <c r="Z415">
        <v>81</v>
      </c>
      <c r="AA415">
        <v>0.06</v>
      </c>
      <c r="AB415">
        <v>21.4</v>
      </c>
      <c r="AC415">
        <v>0.94</v>
      </c>
      <c r="AD415">
        <v>146</v>
      </c>
      <c r="AE415">
        <v>0.3</v>
      </c>
      <c r="AF415">
        <v>4.0000000000000001E-3</v>
      </c>
      <c r="AG415">
        <v>82.5</v>
      </c>
      <c r="AH415">
        <v>5.0999999999999997E-2</v>
      </c>
      <c r="AI415">
        <v>23.08</v>
      </c>
      <c r="AJ415">
        <v>0.01</v>
      </c>
      <c r="AK415">
        <v>1.1000000000000001</v>
      </c>
      <c r="AL415">
        <v>3.2</v>
      </c>
      <c r="AM415">
        <v>0.3</v>
      </c>
      <c r="AN415">
        <v>5.0999999999999996</v>
      </c>
      <c r="AO415">
        <v>0.04</v>
      </c>
      <c r="AP415">
        <v>4.3</v>
      </c>
      <c r="AQ415">
        <v>40</v>
      </c>
      <c r="AR415">
        <v>0.09</v>
      </c>
      <c r="AS415">
        <v>0.5</v>
      </c>
      <c r="AT415">
        <v>29</v>
      </c>
      <c r="AU415">
        <v>0.1</v>
      </c>
      <c r="AV415">
        <v>133.1</v>
      </c>
      <c r="AW415">
        <v>15</v>
      </c>
    </row>
    <row r="416" spans="1:49" hidden="1" x14ac:dyDescent="0.3">
      <c r="A416" t="s">
        <v>1665</v>
      </c>
      <c r="B416" t="s">
        <v>1666</v>
      </c>
      <c r="C416" s="1" t="str">
        <f t="shared" si="24"/>
        <v>13:0041</v>
      </c>
      <c r="D416" s="1" t="str">
        <f t="shared" si="25"/>
        <v>13:0013</v>
      </c>
      <c r="E416" t="s">
        <v>1667</v>
      </c>
      <c r="F416" t="s">
        <v>1668</v>
      </c>
      <c r="H416">
        <v>47.831554300000001</v>
      </c>
      <c r="I416">
        <v>-67.4095583</v>
      </c>
      <c r="J416" s="1" t="str">
        <f t="shared" si="26"/>
        <v>Basal till</v>
      </c>
      <c r="K416" s="1" t="str">
        <f t="shared" si="27"/>
        <v>&lt;63 micron</v>
      </c>
      <c r="L416">
        <v>394</v>
      </c>
      <c r="M416">
        <v>2.19</v>
      </c>
      <c r="N416">
        <v>207.8</v>
      </c>
      <c r="O416">
        <v>4.0999999999999996</v>
      </c>
      <c r="P416">
        <v>1</v>
      </c>
      <c r="Q416">
        <v>74.7</v>
      </c>
      <c r="R416">
        <v>0.98</v>
      </c>
      <c r="S416">
        <v>0.26</v>
      </c>
      <c r="T416">
        <v>0.88</v>
      </c>
      <c r="U416">
        <v>14</v>
      </c>
      <c r="V416">
        <v>53.6</v>
      </c>
      <c r="W416">
        <v>60.37</v>
      </c>
      <c r="X416">
        <v>3.46</v>
      </c>
      <c r="Y416">
        <v>6.9</v>
      </c>
      <c r="Z416">
        <v>54</v>
      </c>
      <c r="AA416">
        <v>0.11</v>
      </c>
      <c r="AB416">
        <v>24.5</v>
      </c>
      <c r="AC416">
        <v>1.4</v>
      </c>
      <c r="AD416">
        <v>511</v>
      </c>
      <c r="AE416">
        <v>0.56999999999999995</v>
      </c>
      <c r="AF416">
        <v>3.0000000000000001E-3</v>
      </c>
      <c r="AG416">
        <v>63.5</v>
      </c>
      <c r="AH416">
        <v>5.2999999999999999E-2</v>
      </c>
      <c r="AI416">
        <v>81.45</v>
      </c>
      <c r="AJ416">
        <v>0.02</v>
      </c>
      <c r="AK416">
        <v>4.82</v>
      </c>
      <c r="AL416">
        <v>5.2</v>
      </c>
      <c r="AM416">
        <v>0.3</v>
      </c>
      <c r="AN416">
        <v>20</v>
      </c>
      <c r="AO416">
        <v>0.05</v>
      </c>
      <c r="AP416">
        <v>4.7</v>
      </c>
      <c r="AQ416">
        <v>80</v>
      </c>
      <c r="AR416">
        <v>0.1</v>
      </c>
      <c r="AS416">
        <v>0.9</v>
      </c>
      <c r="AT416">
        <v>34</v>
      </c>
      <c r="AU416">
        <v>0.1</v>
      </c>
      <c r="AV416">
        <v>220.8</v>
      </c>
      <c r="AW416">
        <v>15</v>
      </c>
    </row>
    <row r="417" spans="1:49" hidden="1" x14ac:dyDescent="0.3">
      <c r="A417" t="s">
        <v>1669</v>
      </c>
      <c r="B417" t="s">
        <v>1670</v>
      </c>
      <c r="C417" s="1" t="str">
        <f t="shared" si="24"/>
        <v>13:0041</v>
      </c>
      <c r="D417" s="1" t="str">
        <f t="shared" si="25"/>
        <v>13:0013</v>
      </c>
      <c r="E417" t="s">
        <v>1671</v>
      </c>
      <c r="F417" t="s">
        <v>1672</v>
      </c>
      <c r="H417">
        <v>47.839720100000001</v>
      </c>
      <c r="I417">
        <v>-67.3937521</v>
      </c>
      <c r="J417" s="1" t="str">
        <f t="shared" si="26"/>
        <v>Basal till</v>
      </c>
      <c r="K417" s="1" t="str">
        <f t="shared" si="27"/>
        <v>&lt;63 micron</v>
      </c>
      <c r="L417">
        <v>50</v>
      </c>
      <c r="M417">
        <v>1.4</v>
      </c>
      <c r="N417">
        <v>12.5</v>
      </c>
      <c r="O417">
        <v>0.4</v>
      </c>
      <c r="P417">
        <v>1</v>
      </c>
      <c r="Q417">
        <v>58.7</v>
      </c>
      <c r="R417">
        <v>0.16</v>
      </c>
      <c r="S417">
        <v>0.04</v>
      </c>
      <c r="T417">
        <v>0.05</v>
      </c>
      <c r="U417">
        <v>6.4</v>
      </c>
      <c r="V417">
        <v>37.1</v>
      </c>
      <c r="W417">
        <v>12.53</v>
      </c>
      <c r="X417">
        <v>2</v>
      </c>
      <c r="Y417">
        <v>5.2</v>
      </c>
      <c r="Z417">
        <v>29</v>
      </c>
      <c r="AA417">
        <v>7.0000000000000007E-2</v>
      </c>
      <c r="AB417">
        <v>24.6</v>
      </c>
      <c r="AC417">
        <v>0.42</v>
      </c>
      <c r="AD417">
        <v>461</v>
      </c>
      <c r="AE417">
        <v>0.46</v>
      </c>
      <c r="AF417">
        <v>2E-3</v>
      </c>
      <c r="AG417">
        <v>31.7</v>
      </c>
      <c r="AH417">
        <v>4.8000000000000001E-2</v>
      </c>
      <c r="AI417">
        <v>8.64</v>
      </c>
      <c r="AJ417">
        <v>5.0000000000000001E-3</v>
      </c>
      <c r="AK417">
        <v>0.59</v>
      </c>
      <c r="AL417">
        <v>1.2</v>
      </c>
      <c r="AM417">
        <v>0.2</v>
      </c>
      <c r="AN417">
        <v>4.2</v>
      </c>
      <c r="AO417">
        <v>0.02</v>
      </c>
      <c r="AP417">
        <v>1.2</v>
      </c>
      <c r="AQ417">
        <v>30</v>
      </c>
      <c r="AR417">
        <v>7.0000000000000007E-2</v>
      </c>
      <c r="AS417">
        <v>0.2</v>
      </c>
      <c r="AT417">
        <v>27</v>
      </c>
      <c r="AU417">
        <v>0.1</v>
      </c>
      <c r="AV417">
        <v>41.3</v>
      </c>
      <c r="AW417">
        <v>15</v>
      </c>
    </row>
    <row r="418" spans="1:49" hidden="1" x14ac:dyDescent="0.3">
      <c r="A418" t="s">
        <v>1673</v>
      </c>
      <c r="B418" t="s">
        <v>1674</v>
      </c>
      <c r="C418" s="1" t="str">
        <f t="shared" si="24"/>
        <v>13:0041</v>
      </c>
      <c r="D418" s="1" t="str">
        <f t="shared" si="25"/>
        <v>13:0013</v>
      </c>
      <c r="E418" t="s">
        <v>1675</v>
      </c>
      <c r="F418" t="s">
        <v>1676</v>
      </c>
      <c r="H418">
        <v>47.821135900000002</v>
      </c>
      <c r="I418">
        <v>-67.399282099999994</v>
      </c>
      <c r="J418" s="1" t="str">
        <f t="shared" si="26"/>
        <v>Basal till</v>
      </c>
      <c r="K418" s="1" t="str">
        <f t="shared" si="27"/>
        <v>&lt;63 micron</v>
      </c>
      <c r="L418">
        <v>56</v>
      </c>
      <c r="M418">
        <v>2.29</v>
      </c>
      <c r="N418">
        <v>20.8</v>
      </c>
      <c r="O418">
        <v>0.8</v>
      </c>
      <c r="P418">
        <v>2</v>
      </c>
      <c r="Q418">
        <v>73.400000000000006</v>
      </c>
      <c r="R418">
        <v>0.22</v>
      </c>
      <c r="S418">
        <v>0.05</v>
      </c>
      <c r="T418">
        <v>0.06</v>
      </c>
      <c r="U418">
        <v>15.7</v>
      </c>
      <c r="V418">
        <v>65.400000000000006</v>
      </c>
      <c r="W418">
        <v>20.37</v>
      </c>
      <c r="X418">
        <v>3.63</v>
      </c>
      <c r="Y418">
        <v>5.5</v>
      </c>
      <c r="Z418">
        <v>42</v>
      </c>
      <c r="AA418">
        <v>0.09</v>
      </c>
      <c r="AB418">
        <v>23</v>
      </c>
      <c r="AC418">
        <v>0.89</v>
      </c>
      <c r="AD418">
        <v>284</v>
      </c>
      <c r="AE418">
        <v>0.34</v>
      </c>
      <c r="AF418">
        <v>2E-3</v>
      </c>
      <c r="AG418">
        <v>95.2</v>
      </c>
      <c r="AH418">
        <v>7.3999999999999996E-2</v>
      </c>
      <c r="AI418">
        <v>14.44</v>
      </c>
      <c r="AJ418">
        <v>0.01</v>
      </c>
      <c r="AK418">
        <v>4.67</v>
      </c>
      <c r="AL418">
        <v>3.4</v>
      </c>
      <c r="AM418">
        <v>0.2</v>
      </c>
      <c r="AN418">
        <v>6.2</v>
      </c>
      <c r="AO418">
        <v>0.03</v>
      </c>
      <c r="AP418">
        <v>4.3</v>
      </c>
      <c r="AQ418">
        <v>30</v>
      </c>
      <c r="AR418">
        <v>0.06</v>
      </c>
      <c r="AS418">
        <v>0.4</v>
      </c>
      <c r="AT418">
        <v>32</v>
      </c>
      <c r="AU418">
        <v>0.1</v>
      </c>
      <c r="AV418">
        <v>67.5</v>
      </c>
      <c r="AW418">
        <v>7.5</v>
      </c>
    </row>
    <row r="419" spans="1:49" hidden="1" x14ac:dyDescent="0.3">
      <c r="A419" t="s">
        <v>1677</v>
      </c>
      <c r="B419" t="s">
        <v>1678</v>
      </c>
      <c r="C419" s="1" t="str">
        <f t="shared" si="24"/>
        <v>13:0041</v>
      </c>
      <c r="D419" s="1" t="str">
        <f t="shared" si="25"/>
        <v>13:0013</v>
      </c>
      <c r="E419" t="s">
        <v>1679</v>
      </c>
      <c r="F419" t="s">
        <v>1680</v>
      </c>
      <c r="H419">
        <v>47.826630299999998</v>
      </c>
      <c r="I419">
        <v>-67.406154599999994</v>
      </c>
      <c r="J419" s="1" t="str">
        <f t="shared" si="26"/>
        <v>Basal till</v>
      </c>
      <c r="K419" s="1" t="str">
        <f t="shared" si="27"/>
        <v>&lt;63 micron</v>
      </c>
      <c r="L419">
        <v>71</v>
      </c>
      <c r="M419">
        <v>2.37</v>
      </c>
      <c r="N419">
        <v>23.8</v>
      </c>
      <c r="O419">
        <v>0.6</v>
      </c>
      <c r="P419">
        <v>2</v>
      </c>
      <c r="Q419">
        <v>52.3</v>
      </c>
      <c r="R419">
        <v>0.31</v>
      </c>
      <c r="S419">
        <v>0.06</v>
      </c>
      <c r="T419">
        <v>0.13</v>
      </c>
      <c r="U419">
        <v>15.2</v>
      </c>
      <c r="V419">
        <v>61</v>
      </c>
      <c r="W419">
        <v>28.96</v>
      </c>
      <c r="X419">
        <v>4.5</v>
      </c>
      <c r="Y419">
        <v>5.6</v>
      </c>
      <c r="Z419">
        <v>60</v>
      </c>
      <c r="AA419">
        <v>0.06</v>
      </c>
      <c r="AB419">
        <v>31.5</v>
      </c>
      <c r="AC419">
        <v>0.49</v>
      </c>
      <c r="AD419">
        <v>522</v>
      </c>
      <c r="AE419">
        <v>1.33</v>
      </c>
      <c r="AF419">
        <v>2E-3</v>
      </c>
      <c r="AG419">
        <v>61.7</v>
      </c>
      <c r="AH419">
        <v>7.5999999999999998E-2</v>
      </c>
      <c r="AI419">
        <v>22.81</v>
      </c>
      <c r="AJ419">
        <v>0.02</v>
      </c>
      <c r="AK419">
        <v>17.649999999999999</v>
      </c>
      <c r="AL419">
        <v>3.2</v>
      </c>
      <c r="AM419">
        <v>0.4</v>
      </c>
      <c r="AN419">
        <v>8.6</v>
      </c>
      <c r="AO419">
        <v>0.05</v>
      </c>
      <c r="AP419">
        <v>4.0999999999999996</v>
      </c>
      <c r="AQ419">
        <v>30</v>
      </c>
      <c r="AR419">
        <v>0.08</v>
      </c>
      <c r="AS419">
        <v>0.6</v>
      </c>
      <c r="AT419">
        <v>35</v>
      </c>
      <c r="AU419">
        <v>0.1</v>
      </c>
      <c r="AV419">
        <v>64.5</v>
      </c>
      <c r="AW419">
        <v>15</v>
      </c>
    </row>
    <row r="420" spans="1:49" hidden="1" x14ac:dyDescent="0.3">
      <c r="A420" t="s">
        <v>1681</v>
      </c>
      <c r="B420" t="s">
        <v>1682</v>
      </c>
      <c r="C420" s="1" t="str">
        <f t="shared" si="24"/>
        <v>13:0041</v>
      </c>
      <c r="D420" s="1" t="str">
        <f t="shared" si="25"/>
        <v>13:0013</v>
      </c>
      <c r="E420" t="s">
        <v>1683</v>
      </c>
      <c r="F420" t="s">
        <v>1684</v>
      </c>
      <c r="H420">
        <v>47.819149400000001</v>
      </c>
      <c r="I420">
        <v>-67.410431599999995</v>
      </c>
      <c r="J420" s="1" t="str">
        <f t="shared" si="26"/>
        <v>Basal till</v>
      </c>
      <c r="K420" s="1" t="str">
        <f t="shared" si="27"/>
        <v>&lt;63 micron</v>
      </c>
      <c r="L420">
        <v>2134</v>
      </c>
      <c r="M420">
        <v>2.12</v>
      </c>
      <c r="N420">
        <v>68.7</v>
      </c>
      <c r="O420">
        <v>3.1</v>
      </c>
      <c r="P420">
        <v>2</v>
      </c>
      <c r="Q420">
        <v>113.4</v>
      </c>
      <c r="R420">
        <v>0.24</v>
      </c>
      <c r="S420">
        <v>7.0000000000000007E-2</v>
      </c>
      <c r="T420">
        <v>0.08</v>
      </c>
      <c r="U420">
        <v>14.2</v>
      </c>
      <c r="V420">
        <v>46.2</v>
      </c>
      <c r="W420">
        <v>33.270000000000003</v>
      </c>
      <c r="X420">
        <v>4</v>
      </c>
      <c r="Y420">
        <v>3.5</v>
      </c>
      <c r="Z420">
        <v>89</v>
      </c>
      <c r="AA420">
        <v>0.08</v>
      </c>
      <c r="AB420">
        <v>28.7</v>
      </c>
      <c r="AC420">
        <v>0.38</v>
      </c>
      <c r="AD420">
        <v>683</v>
      </c>
      <c r="AE420">
        <v>0.72</v>
      </c>
      <c r="AF420">
        <v>2E-3</v>
      </c>
      <c r="AG420">
        <v>90.1</v>
      </c>
      <c r="AH420">
        <v>5.3999999999999999E-2</v>
      </c>
      <c r="AI420">
        <v>33.74</v>
      </c>
      <c r="AJ420">
        <v>5.0000000000000001E-3</v>
      </c>
      <c r="AK420">
        <v>13.57</v>
      </c>
      <c r="AL420">
        <v>3.6</v>
      </c>
      <c r="AM420">
        <v>0.5</v>
      </c>
      <c r="AN420">
        <v>8.6999999999999993</v>
      </c>
      <c r="AO420">
        <v>0.04</v>
      </c>
      <c r="AP420">
        <v>4.0999999999999996</v>
      </c>
      <c r="AQ420">
        <v>30</v>
      </c>
      <c r="AR420">
        <v>0.08</v>
      </c>
      <c r="AS420">
        <v>0.4</v>
      </c>
      <c r="AT420">
        <v>28</v>
      </c>
      <c r="AU420">
        <v>0.1</v>
      </c>
      <c r="AV420">
        <v>107.2</v>
      </c>
      <c r="AW420">
        <v>15</v>
      </c>
    </row>
    <row r="421" spans="1:49" hidden="1" x14ac:dyDescent="0.3">
      <c r="A421" t="s">
        <v>1685</v>
      </c>
      <c r="B421" t="s">
        <v>1686</v>
      </c>
      <c r="C421" s="1" t="str">
        <f t="shared" si="24"/>
        <v>13:0041</v>
      </c>
      <c r="D421" s="1" t="str">
        <f t="shared" si="25"/>
        <v>13:0013</v>
      </c>
      <c r="E421" t="s">
        <v>1687</v>
      </c>
      <c r="F421" t="s">
        <v>1688</v>
      </c>
      <c r="H421">
        <v>47.800792700000002</v>
      </c>
      <c r="I421">
        <v>-67.413595999999998</v>
      </c>
      <c r="J421" s="1" t="str">
        <f t="shared" si="26"/>
        <v>Basal till</v>
      </c>
      <c r="K421" s="1" t="str">
        <f t="shared" si="27"/>
        <v>&lt;63 micron</v>
      </c>
      <c r="L421">
        <v>10</v>
      </c>
      <c r="M421">
        <v>1.73</v>
      </c>
      <c r="N421">
        <v>10.199999999999999</v>
      </c>
      <c r="O421">
        <v>0.7</v>
      </c>
      <c r="P421">
        <v>2</v>
      </c>
      <c r="Q421">
        <v>101.7</v>
      </c>
      <c r="R421">
        <v>0.15</v>
      </c>
      <c r="S421">
        <v>0.15</v>
      </c>
      <c r="T421">
        <v>0.02</v>
      </c>
      <c r="U421">
        <v>14.4</v>
      </c>
      <c r="V421">
        <v>44.5</v>
      </c>
      <c r="W421">
        <v>15.44</v>
      </c>
      <c r="X421">
        <v>3.16</v>
      </c>
      <c r="Y421">
        <v>4.5</v>
      </c>
      <c r="Z421">
        <v>29</v>
      </c>
      <c r="AA421">
        <v>0.08</v>
      </c>
      <c r="AB421">
        <v>22.7</v>
      </c>
      <c r="AC421">
        <v>0.62</v>
      </c>
      <c r="AD421">
        <v>369</v>
      </c>
      <c r="AE421">
        <v>0.69</v>
      </c>
      <c r="AF421">
        <v>5.0000000000000001E-3</v>
      </c>
      <c r="AG421">
        <v>62.1</v>
      </c>
      <c r="AH421">
        <v>1.7999999999999999E-2</v>
      </c>
      <c r="AI421">
        <v>12.44</v>
      </c>
      <c r="AJ421">
        <v>5.0000000000000001E-3</v>
      </c>
      <c r="AK421">
        <v>0.78</v>
      </c>
      <c r="AL421">
        <v>3.3</v>
      </c>
      <c r="AM421">
        <v>0.1</v>
      </c>
      <c r="AN421">
        <v>18.399999999999999</v>
      </c>
      <c r="AO421">
        <v>0.02</v>
      </c>
      <c r="AP421">
        <v>4.0999999999999996</v>
      </c>
      <c r="AQ421">
        <v>10</v>
      </c>
      <c r="AR421">
        <v>7.0000000000000007E-2</v>
      </c>
      <c r="AS421">
        <v>0.4</v>
      </c>
      <c r="AT421">
        <v>29</v>
      </c>
      <c r="AU421">
        <v>0.1</v>
      </c>
      <c r="AV421">
        <v>52.7</v>
      </c>
      <c r="AW421">
        <v>15</v>
      </c>
    </row>
    <row r="422" spans="1:49" hidden="1" x14ac:dyDescent="0.3">
      <c r="A422" t="s">
        <v>1689</v>
      </c>
      <c r="B422" t="s">
        <v>1690</v>
      </c>
      <c r="C422" s="1" t="str">
        <f t="shared" si="24"/>
        <v>13:0041</v>
      </c>
      <c r="D422" s="1" t="str">
        <f t="shared" si="25"/>
        <v>13:0013</v>
      </c>
      <c r="E422" t="s">
        <v>1691</v>
      </c>
      <c r="F422" t="s">
        <v>1692</v>
      </c>
      <c r="H422">
        <v>47.830376999999999</v>
      </c>
      <c r="I422">
        <v>-67.404476500000001</v>
      </c>
      <c r="J422" s="1" t="str">
        <f t="shared" si="26"/>
        <v>Basal till</v>
      </c>
      <c r="K422" s="1" t="str">
        <f t="shared" si="27"/>
        <v>&lt;63 micron</v>
      </c>
      <c r="L422">
        <v>51</v>
      </c>
      <c r="M422">
        <v>1</v>
      </c>
      <c r="N422">
        <v>39.299999999999997</v>
      </c>
      <c r="O422">
        <v>1.4</v>
      </c>
      <c r="P422">
        <v>2</v>
      </c>
      <c r="Q422">
        <v>35.299999999999997</v>
      </c>
      <c r="R422">
        <v>0.26</v>
      </c>
      <c r="S422">
        <v>7.0000000000000007E-2</v>
      </c>
      <c r="T422">
        <v>7.0000000000000007E-2</v>
      </c>
      <c r="U422">
        <v>8.5</v>
      </c>
      <c r="V422">
        <v>27</v>
      </c>
      <c r="W422">
        <v>24.42</v>
      </c>
      <c r="X422">
        <v>2.8</v>
      </c>
      <c r="Y422">
        <v>2.4</v>
      </c>
      <c r="Z422">
        <v>22</v>
      </c>
      <c r="AA422">
        <v>0.05</v>
      </c>
      <c r="AB422">
        <v>26.5</v>
      </c>
      <c r="AC422">
        <v>0.27</v>
      </c>
      <c r="AD422">
        <v>185</v>
      </c>
      <c r="AE422">
        <v>0.56000000000000005</v>
      </c>
      <c r="AF422">
        <v>2E-3</v>
      </c>
      <c r="AG422">
        <v>46.7</v>
      </c>
      <c r="AH422">
        <v>4.2000000000000003E-2</v>
      </c>
      <c r="AI422">
        <v>11.71</v>
      </c>
      <c r="AJ422">
        <v>5.0000000000000001E-3</v>
      </c>
      <c r="AK422">
        <v>3.21</v>
      </c>
      <c r="AL422">
        <v>2.2999999999999998</v>
      </c>
      <c r="AM422">
        <v>0.2</v>
      </c>
      <c r="AN422">
        <v>8.8000000000000007</v>
      </c>
      <c r="AO422">
        <v>0.04</v>
      </c>
      <c r="AP422">
        <v>2.7</v>
      </c>
      <c r="AQ422">
        <v>10</v>
      </c>
      <c r="AR422">
        <v>0.05</v>
      </c>
      <c r="AS422">
        <v>0.4</v>
      </c>
      <c r="AT422">
        <v>21</v>
      </c>
      <c r="AU422">
        <v>0.1</v>
      </c>
      <c r="AV422">
        <v>69.8</v>
      </c>
      <c r="AW422">
        <v>15</v>
      </c>
    </row>
    <row r="423" spans="1:49" hidden="1" x14ac:dyDescent="0.3">
      <c r="A423" t="s">
        <v>1693</v>
      </c>
      <c r="B423" t="s">
        <v>1694</v>
      </c>
      <c r="C423" s="1" t="str">
        <f t="shared" si="24"/>
        <v>13:0041</v>
      </c>
      <c r="D423" s="1" t="str">
        <f t="shared" si="25"/>
        <v>13:0013</v>
      </c>
      <c r="E423" t="s">
        <v>1695</v>
      </c>
      <c r="F423" t="s">
        <v>1696</v>
      </c>
      <c r="H423">
        <v>47.832220599999999</v>
      </c>
      <c r="I423">
        <v>-67.396656100000001</v>
      </c>
      <c r="J423" s="1" t="str">
        <f t="shared" si="26"/>
        <v>Basal till</v>
      </c>
      <c r="K423" s="1" t="str">
        <f t="shared" si="27"/>
        <v>&lt;63 micron</v>
      </c>
      <c r="L423">
        <v>69</v>
      </c>
      <c r="M423">
        <v>2.75</v>
      </c>
      <c r="N423">
        <v>9.8000000000000007</v>
      </c>
      <c r="O423">
        <v>0.5</v>
      </c>
      <c r="P423">
        <v>3</v>
      </c>
      <c r="Q423">
        <v>70</v>
      </c>
      <c r="R423">
        <v>0.19</v>
      </c>
      <c r="S423">
        <v>0.02</v>
      </c>
      <c r="T423">
        <v>0.1</v>
      </c>
      <c r="U423">
        <v>12.7</v>
      </c>
      <c r="V423">
        <v>75.3</v>
      </c>
      <c r="W423">
        <v>23.75</v>
      </c>
      <c r="X423">
        <v>4.29</v>
      </c>
      <c r="Y423">
        <v>6.4</v>
      </c>
      <c r="Z423">
        <v>75</v>
      </c>
      <c r="AA423">
        <v>0.08</v>
      </c>
      <c r="AB423">
        <v>14</v>
      </c>
      <c r="AC423">
        <v>0.72</v>
      </c>
      <c r="AD423">
        <v>215</v>
      </c>
      <c r="AE423">
        <v>0.31</v>
      </c>
      <c r="AF423">
        <v>2E-3</v>
      </c>
      <c r="AG423">
        <v>96.6</v>
      </c>
      <c r="AH423">
        <v>0.13200000000000001</v>
      </c>
      <c r="AI423">
        <v>11.09</v>
      </c>
      <c r="AJ423">
        <v>5.0000000000000001E-3</v>
      </c>
      <c r="AK423">
        <v>1</v>
      </c>
      <c r="AL423">
        <v>3.8</v>
      </c>
      <c r="AM423">
        <v>0.5</v>
      </c>
      <c r="AN423">
        <v>4</v>
      </c>
      <c r="AO423">
        <v>0.03</v>
      </c>
      <c r="AP423">
        <v>3.8</v>
      </c>
      <c r="AQ423">
        <v>10</v>
      </c>
      <c r="AR423">
        <v>0.08</v>
      </c>
      <c r="AS423">
        <v>0.4</v>
      </c>
      <c r="AT423">
        <v>41</v>
      </c>
      <c r="AU423">
        <v>0.1</v>
      </c>
      <c r="AV423">
        <v>100.2</v>
      </c>
      <c r="AW423">
        <v>15</v>
      </c>
    </row>
    <row r="424" spans="1:49" hidden="1" x14ac:dyDescent="0.3">
      <c r="A424" t="s">
        <v>1697</v>
      </c>
      <c r="B424" t="s">
        <v>1698</v>
      </c>
      <c r="C424" s="1" t="str">
        <f t="shared" si="24"/>
        <v>13:0041</v>
      </c>
      <c r="D424" s="1" t="str">
        <f t="shared" si="25"/>
        <v>13:0013</v>
      </c>
      <c r="E424" t="s">
        <v>1699</v>
      </c>
      <c r="F424" t="s">
        <v>1700</v>
      </c>
      <c r="H424">
        <v>47.836013999999999</v>
      </c>
      <c r="I424">
        <v>-67.402846999999994</v>
      </c>
      <c r="J424" s="1" t="str">
        <f t="shared" si="26"/>
        <v>Basal till</v>
      </c>
      <c r="K424" s="1" t="str">
        <f t="shared" si="27"/>
        <v>&lt;63 micron</v>
      </c>
      <c r="L424">
        <v>111</v>
      </c>
      <c r="M424">
        <v>1.18</v>
      </c>
      <c r="N424">
        <v>82.2</v>
      </c>
      <c r="O424">
        <v>3</v>
      </c>
      <c r="P424">
        <v>2</v>
      </c>
      <c r="Q424">
        <v>39.4</v>
      </c>
      <c r="R424">
        <v>0.25</v>
      </c>
      <c r="S424">
        <v>0.01</v>
      </c>
      <c r="T424">
        <v>0.04</v>
      </c>
      <c r="U424">
        <v>16.100000000000001</v>
      </c>
      <c r="V424">
        <v>29.5</v>
      </c>
      <c r="W424">
        <v>28.28</v>
      </c>
      <c r="X424">
        <v>3.69</v>
      </c>
      <c r="Y424">
        <v>2.1</v>
      </c>
      <c r="Z424">
        <v>30</v>
      </c>
      <c r="AA424">
        <v>7.0000000000000007E-2</v>
      </c>
      <c r="AB424">
        <v>37.1</v>
      </c>
      <c r="AC424">
        <v>0.14000000000000001</v>
      </c>
      <c r="AD424">
        <v>282</v>
      </c>
      <c r="AE424">
        <v>0.24</v>
      </c>
      <c r="AF424">
        <v>2E-3</v>
      </c>
      <c r="AG424">
        <v>72.3</v>
      </c>
      <c r="AH424">
        <v>3.7999999999999999E-2</v>
      </c>
      <c r="AI424">
        <v>17.5</v>
      </c>
      <c r="AJ424">
        <v>0.02</v>
      </c>
      <c r="AK424">
        <v>5.56</v>
      </c>
      <c r="AL424">
        <v>3.1</v>
      </c>
      <c r="AM424">
        <v>0.3</v>
      </c>
      <c r="AN424">
        <v>4.0999999999999996</v>
      </c>
      <c r="AO424">
        <v>0.03</v>
      </c>
      <c r="AP424">
        <v>4.2</v>
      </c>
      <c r="AQ424">
        <v>20</v>
      </c>
      <c r="AR424">
        <v>0.09</v>
      </c>
      <c r="AS424">
        <v>0.4</v>
      </c>
      <c r="AT424">
        <v>24</v>
      </c>
      <c r="AU424">
        <v>0.1</v>
      </c>
      <c r="AV424">
        <v>70.8</v>
      </c>
      <c r="AW424">
        <v>7.5</v>
      </c>
    </row>
    <row r="425" spans="1:49" hidden="1" x14ac:dyDescent="0.3">
      <c r="A425" t="s">
        <v>1701</v>
      </c>
      <c r="B425" t="s">
        <v>1702</v>
      </c>
      <c r="C425" s="1" t="str">
        <f t="shared" si="24"/>
        <v>13:0041</v>
      </c>
      <c r="D425" s="1" t="str">
        <f t="shared" si="25"/>
        <v>13:0013</v>
      </c>
      <c r="E425" t="s">
        <v>1703</v>
      </c>
      <c r="F425" t="s">
        <v>1704</v>
      </c>
      <c r="H425">
        <v>47.834291899999997</v>
      </c>
      <c r="I425">
        <v>-67.41037</v>
      </c>
      <c r="J425" s="1" t="str">
        <f t="shared" si="26"/>
        <v>Basal till</v>
      </c>
      <c r="K425" s="1" t="str">
        <f t="shared" si="27"/>
        <v>&lt;63 micron</v>
      </c>
      <c r="L425">
        <v>380</v>
      </c>
      <c r="M425">
        <v>2.7</v>
      </c>
      <c r="N425">
        <v>143.5</v>
      </c>
      <c r="O425">
        <v>5.7</v>
      </c>
      <c r="P425">
        <v>2</v>
      </c>
      <c r="Q425">
        <v>54.3</v>
      </c>
      <c r="R425">
        <v>2.04</v>
      </c>
      <c r="S425">
        <v>0.14000000000000001</v>
      </c>
      <c r="T425">
        <v>0.38</v>
      </c>
      <c r="U425">
        <v>16.8</v>
      </c>
      <c r="V425">
        <v>59</v>
      </c>
      <c r="W425">
        <v>88.29</v>
      </c>
      <c r="X425">
        <v>3.66</v>
      </c>
      <c r="Y425">
        <v>7.5</v>
      </c>
      <c r="Z425">
        <v>42</v>
      </c>
      <c r="AA425">
        <v>0.14000000000000001</v>
      </c>
      <c r="AB425">
        <v>27.8</v>
      </c>
      <c r="AC425">
        <v>2.19</v>
      </c>
      <c r="AD425">
        <v>648</v>
      </c>
      <c r="AE425">
        <v>0.38</v>
      </c>
      <c r="AF425">
        <v>3.0000000000000001E-3</v>
      </c>
      <c r="AG425">
        <v>54.6</v>
      </c>
      <c r="AH425">
        <v>3.1E-2</v>
      </c>
      <c r="AI425">
        <v>42.41</v>
      </c>
      <c r="AJ425">
        <v>5.0000000000000001E-3</v>
      </c>
      <c r="AK425">
        <v>6.35</v>
      </c>
      <c r="AL425">
        <v>5.9</v>
      </c>
      <c r="AM425">
        <v>0.2</v>
      </c>
      <c r="AN425">
        <v>10.4</v>
      </c>
      <c r="AO425">
        <v>0.24</v>
      </c>
      <c r="AP425">
        <v>6.3</v>
      </c>
      <c r="AQ425">
        <v>330</v>
      </c>
      <c r="AR425">
        <v>0.32</v>
      </c>
      <c r="AS425">
        <v>0.6</v>
      </c>
      <c r="AT425">
        <v>46</v>
      </c>
      <c r="AU425">
        <v>0.3</v>
      </c>
      <c r="AV425">
        <v>114.2</v>
      </c>
      <c r="AW425">
        <v>15</v>
      </c>
    </row>
    <row r="426" spans="1:49" hidden="1" x14ac:dyDescent="0.3">
      <c r="A426" t="s">
        <v>1705</v>
      </c>
      <c r="B426" t="s">
        <v>1706</v>
      </c>
      <c r="C426" s="1" t="str">
        <f t="shared" si="24"/>
        <v>13:0041</v>
      </c>
      <c r="D426" s="1" t="str">
        <f t="shared" si="25"/>
        <v>13:0013</v>
      </c>
      <c r="E426" t="s">
        <v>1703</v>
      </c>
      <c r="F426" t="s">
        <v>1707</v>
      </c>
      <c r="H426">
        <v>47.834291899999997</v>
      </c>
      <c r="I426">
        <v>-67.41037</v>
      </c>
      <c r="J426" s="1" t="str">
        <f t="shared" si="26"/>
        <v>Basal till</v>
      </c>
      <c r="K426" s="1" t="str">
        <f t="shared" si="27"/>
        <v>&lt;63 micron</v>
      </c>
      <c r="L426">
        <v>382</v>
      </c>
      <c r="M426">
        <v>2.68</v>
      </c>
      <c r="N426">
        <v>138.4</v>
      </c>
      <c r="O426">
        <v>5.5</v>
      </c>
      <c r="P426">
        <v>3</v>
      </c>
      <c r="Q426">
        <v>54.4</v>
      </c>
      <c r="R426">
        <v>2.1</v>
      </c>
      <c r="S426">
        <v>0.14000000000000001</v>
      </c>
      <c r="T426">
        <v>0.36</v>
      </c>
      <c r="U426">
        <v>16.7</v>
      </c>
      <c r="V426">
        <v>58</v>
      </c>
      <c r="W426">
        <v>88.61</v>
      </c>
      <c r="X426">
        <v>3.67</v>
      </c>
      <c r="Y426">
        <v>7.5</v>
      </c>
      <c r="Z426">
        <v>41</v>
      </c>
      <c r="AA426">
        <v>0.14000000000000001</v>
      </c>
      <c r="AB426">
        <v>27.5</v>
      </c>
      <c r="AC426">
        <v>2.2000000000000002</v>
      </c>
      <c r="AD426">
        <v>656</v>
      </c>
      <c r="AE426">
        <v>0.33</v>
      </c>
      <c r="AF426">
        <v>3.0000000000000001E-3</v>
      </c>
      <c r="AG426">
        <v>52.6</v>
      </c>
      <c r="AH426">
        <v>2.7E-2</v>
      </c>
      <c r="AI426">
        <v>43.09</v>
      </c>
      <c r="AJ426">
        <v>5.0000000000000001E-3</v>
      </c>
      <c r="AK426">
        <v>6.07</v>
      </c>
      <c r="AL426">
        <v>5.9</v>
      </c>
      <c r="AM426">
        <v>0.2</v>
      </c>
      <c r="AN426">
        <v>11.1</v>
      </c>
      <c r="AO426">
        <v>0.25</v>
      </c>
      <c r="AP426">
        <v>6.4</v>
      </c>
      <c r="AQ426">
        <v>300</v>
      </c>
      <c r="AR426">
        <v>0.31</v>
      </c>
      <c r="AS426">
        <v>0.6</v>
      </c>
      <c r="AT426">
        <v>45</v>
      </c>
      <c r="AU426">
        <v>0.3</v>
      </c>
      <c r="AV426">
        <v>112.3</v>
      </c>
      <c r="AW426">
        <v>15</v>
      </c>
    </row>
    <row r="427" spans="1:49" hidden="1" x14ac:dyDescent="0.3">
      <c r="A427" t="s">
        <v>1708</v>
      </c>
      <c r="B427" t="s">
        <v>1709</v>
      </c>
      <c r="C427" s="1" t="str">
        <f t="shared" si="24"/>
        <v>13:0041</v>
      </c>
      <c r="D427" s="1" t="str">
        <f t="shared" si="25"/>
        <v>13:0013</v>
      </c>
      <c r="E427" t="s">
        <v>1703</v>
      </c>
      <c r="F427" t="s">
        <v>1710</v>
      </c>
      <c r="H427">
        <v>47.834291899999997</v>
      </c>
      <c r="I427">
        <v>-67.41037</v>
      </c>
      <c r="J427" s="1" t="str">
        <f t="shared" si="26"/>
        <v>Basal till</v>
      </c>
      <c r="K427" s="1" t="str">
        <f t="shared" si="27"/>
        <v>&lt;63 micron</v>
      </c>
      <c r="L427">
        <v>410</v>
      </c>
      <c r="M427">
        <v>2.52</v>
      </c>
      <c r="N427">
        <v>128.5</v>
      </c>
      <c r="O427">
        <v>5.7</v>
      </c>
      <c r="P427">
        <v>2</v>
      </c>
      <c r="Q427">
        <v>58.9</v>
      </c>
      <c r="R427">
        <v>2</v>
      </c>
      <c r="S427">
        <v>0.14000000000000001</v>
      </c>
      <c r="T427">
        <v>0.36</v>
      </c>
      <c r="U427">
        <v>16.3</v>
      </c>
      <c r="V427">
        <v>53.6</v>
      </c>
      <c r="W427">
        <v>87.92</v>
      </c>
      <c r="X427">
        <v>3.44</v>
      </c>
      <c r="Y427">
        <v>7.5</v>
      </c>
      <c r="Z427">
        <v>36</v>
      </c>
      <c r="AA427">
        <v>0.14000000000000001</v>
      </c>
      <c r="AB427">
        <v>28.1</v>
      </c>
      <c r="AC427">
        <v>2.06</v>
      </c>
      <c r="AD427">
        <v>613</v>
      </c>
      <c r="AE427">
        <v>0.38</v>
      </c>
      <c r="AF427">
        <v>3.0000000000000001E-3</v>
      </c>
      <c r="AG427">
        <v>46.7</v>
      </c>
      <c r="AH427">
        <v>2.8000000000000001E-2</v>
      </c>
      <c r="AI427">
        <v>42.86</v>
      </c>
      <c r="AJ427">
        <v>5.0000000000000001E-3</v>
      </c>
      <c r="AK427">
        <v>6.48</v>
      </c>
      <c r="AL427">
        <v>5.0999999999999996</v>
      </c>
      <c r="AM427">
        <v>0.4</v>
      </c>
      <c r="AN427">
        <v>10.8</v>
      </c>
      <c r="AO427">
        <v>0.26</v>
      </c>
      <c r="AP427">
        <v>6.5</v>
      </c>
      <c r="AQ427">
        <v>260</v>
      </c>
      <c r="AR427">
        <v>0.28000000000000003</v>
      </c>
      <c r="AS427">
        <v>0.5</v>
      </c>
      <c r="AT427">
        <v>44</v>
      </c>
      <c r="AU427">
        <v>0.3</v>
      </c>
      <c r="AV427">
        <v>104.9</v>
      </c>
      <c r="AW427">
        <v>15</v>
      </c>
    </row>
    <row r="428" spans="1:49" hidden="1" x14ac:dyDescent="0.3">
      <c r="A428" t="s">
        <v>1711</v>
      </c>
      <c r="B428" t="s">
        <v>1712</v>
      </c>
      <c r="C428" s="1" t="str">
        <f t="shared" si="24"/>
        <v>13:0041</v>
      </c>
      <c r="D428" s="1" t="str">
        <f t="shared" si="25"/>
        <v>13:0013</v>
      </c>
      <c r="E428" t="s">
        <v>1713</v>
      </c>
      <c r="F428" t="s">
        <v>1714</v>
      </c>
      <c r="H428">
        <v>47.8381355</v>
      </c>
      <c r="I428">
        <v>-67.411134599999997</v>
      </c>
      <c r="J428" s="1" t="str">
        <f t="shared" si="26"/>
        <v>Basal till</v>
      </c>
      <c r="K428" s="1" t="str">
        <f t="shared" si="27"/>
        <v>&lt;63 micron</v>
      </c>
      <c r="L428">
        <v>352</v>
      </c>
      <c r="M428">
        <v>3.28</v>
      </c>
      <c r="N428">
        <v>36.6</v>
      </c>
      <c r="O428">
        <v>1.4</v>
      </c>
      <c r="P428">
        <v>2</v>
      </c>
      <c r="Q428">
        <v>68</v>
      </c>
      <c r="R428">
        <v>0.35</v>
      </c>
      <c r="S428">
        <v>0.09</v>
      </c>
      <c r="T428">
        <v>0.28000000000000003</v>
      </c>
      <c r="U428">
        <v>12.9</v>
      </c>
      <c r="V428">
        <v>59.3</v>
      </c>
      <c r="W428">
        <v>21.28</v>
      </c>
      <c r="X428">
        <v>3.77</v>
      </c>
      <c r="Y428">
        <v>7.1</v>
      </c>
      <c r="Z428">
        <v>61</v>
      </c>
      <c r="AA428">
        <v>0.09</v>
      </c>
      <c r="AB428">
        <v>25.3</v>
      </c>
      <c r="AC428">
        <v>1.35</v>
      </c>
      <c r="AD428">
        <v>195</v>
      </c>
      <c r="AE428">
        <v>0.39</v>
      </c>
      <c r="AF428">
        <v>4.0000000000000001E-3</v>
      </c>
      <c r="AG428">
        <v>86.4</v>
      </c>
      <c r="AH428">
        <v>9.1999999999999998E-2</v>
      </c>
      <c r="AI428">
        <v>39.93</v>
      </c>
      <c r="AJ428">
        <v>0.01</v>
      </c>
      <c r="AK428">
        <v>1.86</v>
      </c>
      <c r="AL428">
        <v>3.1</v>
      </c>
      <c r="AM428">
        <v>0.4</v>
      </c>
      <c r="AN428">
        <v>7.6</v>
      </c>
      <c r="AO428">
        <v>0.04</v>
      </c>
      <c r="AP428">
        <v>3.8</v>
      </c>
      <c r="AQ428">
        <v>110</v>
      </c>
      <c r="AR428">
        <v>0.1</v>
      </c>
      <c r="AS428">
        <v>0.5</v>
      </c>
      <c r="AT428">
        <v>34</v>
      </c>
      <c r="AU428">
        <v>0.1</v>
      </c>
      <c r="AV428">
        <v>111.9</v>
      </c>
      <c r="AW428">
        <v>15</v>
      </c>
    </row>
    <row r="429" spans="1:49" hidden="1" x14ac:dyDescent="0.3">
      <c r="A429" t="s">
        <v>1715</v>
      </c>
      <c r="B429" t="s">
        <v>1716</v>
      </c>
      <c r="C429" s="1" t="str">
        <f t="shared" si="24"/>
        <v>13:0041</v>
      </c>
      <c r="D429" s="1" t="str">
        <f t="shared" si="25"/>
        <v>13:0013</v>
      </c>
      <c r="E429" t="s">
        <v>1717</v>
      </c>
      <c r="F429" t="s">
        <v>1718</v>
      </c>
      <c r="H429">
        <v>47.840277399999998</v>
      </c>
      <c r="I429">
        <v>-67.405977100000001</v>
      </c>
      <c r="J429" s="1" t="str">
        <f t="shared" si="26"/>
        <v>Basal till</v>
      </c>
      <c r="K429" s="1" t="str">
        <f t="shared" si="27"/>
        <v>&lt;63 micron</v>
      </c>
      <c r="L429">
        <v>940</v>
      </c>
      <c r="M429">
        <v>5.18</v>
      </c>
      <c r="N429">
        <v>223.6</v>
      </c>
      <c r="O429">
        <v>5.6</v>
      </c>
      <c r="P429">
        <v>3</v>
      </c>
      <c r="Q429">
        <v>117.6</v>
      </c>
      <c r="R429">
        <v>1</v>
      </c>
      <c r="S429">
        <v>0.1</v>
      </c>
      <c r="T429">
        <v>0.39</v>
      </c>
      <c r="U429">
        <v>16.7</v>
      </c>
      <c r="V429">
        <v>83</v>
      </c>
      <c r="W429">
        <v>40.98</v>
      </c>
      <c r="X429">
        <v>4.0999999999999996</v>
      </c>
      <c r="Y429">
        <v>11.2</v>
      </c>
      <c r="Z429">
        <v>103</v>
      </c>
      <c r="AA429">
        <v>0.09</v>
      </c>
      <c r="AB429">
        <v>14.9</v>
      </c>
      <c r="AC429">
        <v>2.02</v>
      </c>
      <c r="AD429">
        <v>311</v>
      </c>
      <c r="AE429">
        <v>0.56000000000000005</v>
      </c>
      <c r="AF429">
        <v>3.0000000000000001E-3</v>
      </c>
      <c r="AG429">
        <v>82.9</v>
      </c>
      <c r="AH429">
        <v>5.1999999999999998E-2</v>
      </c>
      <c r="AI429">
        <v>109.1</v>
      </c>
      <c r="AJ429">
        <v>5.0000000000000001E-3</v>
      </c>
      <c r="AK429">
        <v>2.81</v>
      </c>
      <c r="AL429">
        <v>4.5</v>
      </c>
      <c r="AM429">
        <v>0.5</v>
      </c>
      <c r="AN429">
        <v>9.6</v>
      </c>
      <c r="AO429">
        <v>0.1</v>
      </c>
      <c r="AP429">
        <v>6</v>
      </c>
      <c r="AQ429">
        <v>390</v>
      </c>
      <c r="AR429">
        <v>0.23</v>
      </c>
      <c r="AS429">
        <v>1</v>
      </c>
      <c r="AT429">
        <v>56</v>
      </c>
      <c r="AU429">
        <v>0.3</v>
      </c>
      <c r="AV429">
        <v>177</v>
      </c>
      <c r="AW429">
        <v>7.5</v>
      </c>
    </row>
    <row r="430" spans="1:49" hidden="1" x14ac:dyDescent="0.3">
      <c r="A430" t="s">
        <v>1719</v>
      </c>
      <c r="B430" t="s">
        <v>1720</v>
      </c>
      <c r="C430" s="1" t="str">
        <f t="shared" si="24"/>
        <v>13:0041</v>
      </c>
      <c r="D430" s="1" t="str">
        <f t="shared" si="25"/>
        <v>13:0013</v>
      </c>
      <c r="E430" t="s">
        <v>1721</v>
      </c>
      <c r="F430" t="s">
        <v>1722</v>
      </c>
      <c r="H430">
        <v>47.845655399999998</v>
      </c>
      <c r="I430">
        <v>-67.401895999999994</v>
      </c>
      <c r="J430" s="1" t="str">
        <f t="shared" si="26"/>
        <v>Basal till</v>
      </c>
      <c r="K430" s="1" t="str">
        <f t="shared" si="27"/>
        <v>&lt;63 micron</v>
      </c>
      <c r="L430">
        <v>1347</v>
      </c>
      <c r="M430">
        <v>6.08</v>
      </c>
      <c r="N430">
        <v>253.8</v>
      </c>
      <c r="O430">
        <v>15.3</v>
      </c>
      <c r="P430">
        <v>5</v>
      </c>
      <c r="Q430">
        <v>95</v>
      </c>
      <c r="R430">
        <v>9.59</v>
      </c>
      <c r="S430">
        <v>0.7</v>
      </c>
      <c r="T430">
        <v>2.44</v>
      </c>
      <c r="U430">
        <v>27</v>
      </c>
      <c r="V430">
        <v>96.4</v>
      </c>
      <c r="W430">
        <v>157.02000000000001</v>
      </c>
      <c r="X430">
        <v>4.6500000000000004</v>
      </c>
      <c r="Y430">
        <v>15.5</v>
      </c>
      <c r="Z430">
        <v>73</v>
      </c>
      <c r="AA430">
        <v>0.08</v>
      </c>
      <c r="AB430">
        <v>26.3</v>
      </c>
      <c r="AC430">
        <v>2.87</v>
      </c>
      <c r="AD430">
        <v>757</v>
      </c>
      <c r="AE430">
        <v>0.72</v>
      </c>
      <c r="AF430">
        <v>6.0000000000000001E-3</v>
      </c>
      <c r="AG430">
        <v>98.4</v>
      </c>
      <c r="AH430">
        <v>4.3999999999999997E-2</v>
      </c>
      <c r="AI430">
        <v>589.53</v>
      </c>
      <c r="AJ430">
        <v>0.03</v>
      </c>
      <c r="AK430">
        <v>4.3</v>
      </c>
      <c r="AL430">
        <v>6.8</v>
      </c>
      <c r="AM430">
        <v>0.7</v>
      </c>
      <c r="AN430">
        <v>74.099999999999994</v>
      </c>
      <c r="AO430">
        <v>0.67</v>
      </c>
      <c r="AP430">
        <v>10.9</v>
      </c>
      <c r="AQ430">
        <v>1490</v>
      </c>
      <c r="AR430">
        <v>0.22</v>
      </c>
      <c r="AS430">
        <v>1.7</v>
      </c>
      <c r="AT430">
        <v>63</v>
      </c>
      <c r="AU430">
        <v>0.8</v>
      </c>
      <c r="AV430">
        <v>813.3</v>
      </c>
      <c r="AW430">
        <v>15</v>
      </c>
    </row>
    <row r="431" spans="1:49" hidden="1" x14ac:dyDescent="0.3">
      <c r="A431" t="s">
        <v>1723</v>
      </c>
      <c r="B431" t="s">
        <v>1724</v>
      </c>
      <c r="C431" s="1" t="str">
        <f t="shared" si="24"/>
        <v>13:0041</v>
      </c>
      <c r="D431" s="1" t="str">
        <f t="shared" si="25"/>
        <v>13:0013</v>
      </c>
      <c r="E431" t="s">
        <v>1725</v>
      </c>
      <c r="F431" t="s">
        <v>1726</v>
      </c>
      <c r="H431">
        <v>47.844828800000002</v>
      </c>
      <c r="I431">
        <v>-67.395532399999993</v>
      </c>
      <c r="J431" s="1" t="str">
        <f t="shared" si="26"/>
        <v>Basal till</v>
      </c>
      <c r="K431" s="1" t="str">
        <f t="shared" si="27"/>
        <v>&lt;63 micron</v>
      </c>
      <c r="L431">
        <v>867</v>
      </c>
      <c r="M431">
        <v>0.96</v>
      </c>
      <c r="N431">
        <v>80.400000000000006</v>
      </c>
      <c r="O431">
        <v>5.6</v>
      </c>
      <c r="P431">
        <v>0.5</v>
      </c>
      <c r="Q431">
        <v>58.2</v>
      </c>
      <c r="R431">
        <v>0.51</v>
      </c>
      <c r="S431">
        <v>7.0000000000000007E-2</v>
      </c>
      <c r="T431">
        <v>0.35</v>
      </c>
      <c r="U431">
        <v>4.9000000000000004</v>
      </c>
      <c r="V431">
        <v>19.399999999999999</v>
      </c>
      <c r="W431">
        <v>13.96</v>
      </c>
      <c r="X431">
        <v>1.9</v>
      </c>
      <c r="Y431">
        <v>4.0999999999999996</v>
      </c>
      <c r="Z431">
        <v>69</v>
      </c>
      <c r="AA431">
        <v>7.0000000000000007E-2</v>
      </c>
      <c r="AB431">
        <v>39</v>
      </c>
      <c r="AC431">
        <v>0.09</v>
      </c>
      <c r="AD431">
        <v>251</v>
      </c>
      <c r="AE431">
        <v>0.25</v>
      </c>
      <c r="AF431">
        <v>1E-3</v>
      </c>
      <c r="AG431">
        <v>24.7</v>
      </c>
      <c r="AH431">
        <v>3.3000000000000002E-2</v>
      </c>
      <c r="AI431">
        <v>54.3</v>
      </c>
      <c r="AJ431">
        <v>5.0000000000000001E-3</v>
      </c>
      <c r="AK431">
        <v>3.85</v>
      </c>
      <c r="AL431">
        <v>2.4</v>
      </c>
      <c r="AM431">
        <v>0.2</v>
      </c>
      <c r="AN431">
        <v>5.5</v>
      </c>
      <c r="AO431">
        <v>0.05</v>
      </c>
      <c r="AP431">
        <v>2</v>
      </c>
      <c r="AQ431">
        <v>40</v>
      </c>
      <c r="AR431">
        <v>0.13</v>
      </c>
      <c r="AS431">
        <v>0.4</v>
      </c>
      <c r="AT431">
        <v>27</v>
      </c>
      <c r="AU431">
        <v>0.1</v>
      </c>
      <c r="AV431">
        <v>150.1</v>
      </c>
      <c r="AW431">
        <v>15</v>
      </c>
    </row>
    <row r="432" spans="1:49" hidden="1" x14ac:dyDescent="0.3">
      <c r="A432" t="s">
        <v>1727</v>
      </c>
      <c r="B432" t="s">
        <v>1728</v>
      </c>
      <c r="C432" s="1" t="str">
        <f t="shared" si="24"/>
        <v>13:0041</v>
      </c>
      <c r="D432" s="1" t="str">
        <f t="shared" si="25"/>
        <v>13:0013</v>
      </c>
      <c r="E432" t="s">
        <v>1729</v>
      </c>
      <c r="F432" t="s">
        <v>1730</v>
      </c>
      <c r="H432">
        <v>47.849408500000003</v>
      </c>
      <c r="I432">
        <v>-67.404561099999995</v>
      </c>
      <c r="J432" s="1" t="str">
        <f t="shared" si="26"/>
        <v>Basal till</v>
      </c>
      <c r="K432" s="1" t="str">
        <f t="shared" si="27"/>
        <v>&lt;63 micron</v>
      </c>
      <c r="L432">
        <v>967</v>
      </c>
      <c r="M432">
        <v>5.25</v>
      </c>
      <c r="N432">
        <v>361.2</v>
      </c>
      <c r="O432">
        <v>10.5</v>
      </c>
      <c r="P432">
        <v>1</v>
      </c>
      <c r="Q432">
        <v>127.4</v>
      </c>
      <c r="R432">
        <v>7.1</v>
      </c>
      <c r="S432">
        <v>0.54</v>
      </c>
      <c r="T432">
        <v>1.86</v>
      </c>
      <c r="U432">
        <v>22.2</v>
      </c>
      <c r="V432">
        <v>63.6</v>
      </c>
      <c r="W432">
        <v>132.06</v>
      </c>
      <c r="X432">
        <v>3.31</v>
      </c>
      <c r="Y432">
        <v>12.6</v>
      </c>
      <c r="Z432">
        <v>105</v>
      </c>
      <c r="AA432">
        <v>0.05</v>
      </c>
      <c r="AB432">
        <v>28.6</v>
      </c>
      <c r="AC432">
        <v>0.48</v>
      </c>
      <c r="AD432">
        <v>587</v>
      </c>
      <c r="AE432">
        <v>0.76</v>
      </c>
      <c r="AF432">
        <v>4.0000000000000001E-3</v>
      </c>
      <c r="AG432">
        <v>68.599999999999994</v>
      </c>
      <c r="AH432">
        <v>6.5000000000000002E-2</v>
      </c>
      <c r="AI432">
        <v>324.5</v>
      </c>
      <c r="AJ432">
        <v>0.03</v>
      </c>
      <c r="AK432">
        <v>2.9</v>
      </c>
      <c r="AL432">
        <v>7</v>
      </c>
      <c r="AM432">
        <v>0.8</v>
      </c>
      <c r="AN432">
        <v>29.4</v>
      </c>
      <c r="AO432">
        <v>0.67</v>
      </c>
      <c r="AP432">
        <v>9.1</v>
      </c>
      <c r="AQ432">
        <v>1430</v>
      </c>
      <c r="AR432">
        <v>0.15</v>
      </c>
      <c r="AS432">
        <v>1.8</v>
      </c>
      <c r="AT432">
        <v>46</v>
      </c>
      <c r="AU432">
        <v>0.8</v>
      </c>
      <c r="AV432">
        <v>381.8</v>
      </c>
      <c r="AW432">
        <v>15</v>
      </c>
    </row>
    <row r="433" spans="1:49" hidden="1" x14ac:dyDescent="0.3">
      <c r="A433" t="s">
        <v>1731</v>
      </c>
      <c r="B433" t="s">
        <v>1732</v>
      </c>
      <c r="C433" s="1" t="str">
        <f t="shared" si="24"/>
        <v>13:0041</v>
      </c>
      <c r="D433" s="1" t="str">
        <f t="shared" si="25"/>
        <v>13:0013</v>
      </c>
      <c r="E433" t="s">
        <v>1733</v>
      </c>
      <c r="F433" t="s">
        <v>1734</v>
      </c>
      <c r="H433">
        <v>47.849705800000002</v>
      </c>
      <c r="I433">
        <v>-67.400060499999995</v>
      </c>
      <c r="J433" s="1" t="str">
        <f t="shared" si="26"/>
        <v>Basal till</v>
      </c>
      <c r="K433" s="1" t="str">
        <f t="shared" si="27"/>
        <v>&lt;63 micron</v>
      </c>
      <c r="L433">
        <v>2190</v>
      </c>
      <c r="M433">
        <v>3.52</v>
      </c>
      <c r="N433">
        <v>1234.8</v>
      </c>
      <c r="O433">
        <v>14.6</v>
      </c>
      <c r="P433">
        <v>2</v>
      </c>
      <c r="Q433">
        <v>82.3</v>
      </c>
      <c r="R433">
        <v>7.22</v>
      </c>
      <c r="S433">
        <v>0.85</v>
      </c>
      <c r="T433">
        <v>5.66</v>
      </c>
      <c r="U433">
        <v>20.100000000000001</v>
      </c>
      <c r="V433">
        <v>81</v>
      </c>
      <c r="W433">
        <v>56.26</v>
      </c>
      <c r="X433">
        <v>3.43</v>
      </c>
      <c r="Y433">
        <v>9.4</v>
      </c>
      <c r="Z433">
        <v>75</v>
      </c>
      <c r="AA433">
        <v>7.0000000000000007E-2</v>
      </c>
      <c r="AB433">
        <v>20.5</v>
      </c>
      <c r="AC433">
        <v>1.22</v>
      </c>
      <c r="AD433">
        <v>949</v>
      </c>
      <c r="AE433">
        <v>1.03</v>
      </c>
      <c r="AF433">
        <v>1.6E-2</v>
      </c>
      <c r="AG433">
        <v>70.2</v>
      </c>
      <c r="AH433">
        <v>6.7000000000000004E-2</v>
      </c>
      <c r="AI433">
        <v>181.94</v>
      </c>
      <c r="AJ433">
        <v>0.02</v>
      </c>
      <c r="AK433">
        <v>3.41</v>
      </c>
      <c r="AL433">
        <v>4.3</v>
      </c>
      <c r="AM433">
        <v>1</v>
      </c>
      <c r="AN433">
        <v>80.2</v>
      </c>
      <c r="AO433">
        <v>1.01</v>
      </c>
      <c r="AP433">
        <v>4.3</v>
      </c>
      <c r="AQ433">
        <v>470</v>
      </c>
      <c r="AR433">
        <v>0.42</v>
      </c>
      <c r="AS433">
        <v>2.9</v>
      </c>
      <c r="AT433">
        <v>36</v>
      </c>
      <c r="AU433">
        <v>1</v>
      </c>
      <c r="AV433">
        <v>715.2</v>
      </c>
      <c r="AW433">
        <v>15</v>
      </c>
    </row>
    <row r="434" spans="1:49" hidden="1" x14ac:dyDescent="0.3">
      <c r="A434" t="s">
        <v>1735</v>
      </c>
      <c r="B434" t="s">
        <v>1736</v>
      </c>
      <c r="C434" s="1" t="str">
        <f t="shared" si="24"/>
        <v>13:0041</v>
      </c>
      <c r="D434" s="1" t="str">
        <f t="shared" si="25"/>
        <v>13:0013</v>
      </c>
      <c r="E434" t="s">
        <v>1737</v>
      </c>
      <c r="F434" t="s">
        <v>1738</v>
      </c>
      <c r="H434">
        <v>47.856685400000003</v>
      </c>
      <c r="I434">
        <v>-67.397934000000006</v>
      </c>
      <c r="J434" s="1" t="str">
        <f t="shared" si="26"/>
        <v>Basal till</v>
      </c>
      <c r="K434" s="1" t="str">
        <f t="shared" si="27"/>
        <v>&lt;63 micron</v>
      </c>
      <c r="L434">
        <v>542</v>
      </c>
      <c r="M434">
        <v>6.3</v>
      </c>
      <c r="N434">
        <v>31.5</v>
      </c>
      <c r="O434">
        <v>1.7</v>
      </c>
      <c r="P434">
        <v>2</v>
      </c>
      <c r="Q434">
        <v>19.8</v>
      </c>
      <c r="R434">
        <v>0.56999999999999995</v>
      </c>
      <c r="S434">
        <v>1.0900000000000001</v>
      </c>
      <c r="T434">
        <v>1.54</v>
      </c>
      <c r="U434">
        <v>17.100000000000001</v>
      </c>
      <c r="V434">
        <v>79.599999999999994</v>
      </c>
      <c r="W434">
        <v>25.34</v>
      </c>
      <c r="X434">
        <v>3.58</v>
      </c>
      <c r="Y434">
        <v>15.8</v>
      </c>
      <c r="Z434">
        <v>43</v>
      </c>
      <c r="AA434">
        <v>0.08</v>
      </c>
      <c r="AB434">
        <v>21.8</v>
      </c>
      <c r="AC434">
        <v>6.4</v>
      </c>
      <c r="AD434">
        <v>605</v>
      </c>
      <c r="AE434">
        <v>0.44</v>
      </c>
      <c r="AF434">
        <v>2.9000000000000001E-2</v>
      </c>
      <c r="AG434">
        <v>56.3</v>
      </c>
      <c r="AH434">
        <v>0.04</v>
      </c>
      <c r="AI434">
        <v>78</v>
      </c>
      <c r="AJ434">
        <v>0.02</v>
      </c>
      <c r="AK434">
        <v>2.12</v>
      </c>
      <c r="AL434">
        <v>4.8</v>
      </c>
      <c r="AM434">
        <v>0.4</v>
      </c>
      <c r="AN434">
        <v>156.5</v>
      </c>
      <c r="AO434">
        <v>0.14000000000000001</v>
      </c>
      <c r="AP434">
        <v>6.5</v>
      </c>
      <c r="AQ434">
        <v>1990</v>
      </c>
      <c r="AR434">
        <v>0.56000000000000005</v>
      </c>
      <c r="AS434">
        <v>1.2</v>
      </c>
      <c r="AT434">
        <v>64</v>
      </c>
      <c r="AU434">
        <v>0.1</v>
      </c>
      <c r="AV434">
        <v>173.6</v>
      </c>
      <c r="AW434">
        <v>15</v>
      </c>
    </row>
    <row r="435" spans="1:49" hidden="1" x14ac:dyDescent="0.3">
      <c r="A435" t="s">
        <v>1739</v>
      </c>
      <c r="B435" t="s">
        <v>1740</v>
      </c>
      <c r="C435" s="1" t="str">
        <f t="shared" si="24"/>
        <v>13:0041</v>
      </c>
      <c r="D435" s="1" t="str">
        <f t="shared" si="25"/>
        <v>13:0013</v>
      </c>
      <c r="E435" t="s">
        <v>1741</v>
      </c>
      <c r="F435" t="s">
        <v>1742</v>
      </c>
      <c r="H435">
        <v>47.852803999999999</v>
      </c>
      <c r="I435">
        <v>-67.399630999999999</v>
      </c>
      <c r="J435" s="1" t="str">
        <f t="shared" si="26"/>
        <v>Basal till</v>
      </c>
      <c r="K435" s="1" t="str">
        <f t="shared" si="27"/>
        <v>&lt;63 micron</v>
      </c>
      <c r="L435">
        <v>3432</v>
      </c>
      <c r="M435">
        <v>4.59</v>
      </c>
      <c r="N435">
        <v>207</v>
      </c>
      <c r="O435">
        <v>11.4</v>
      </c>
      <c r="P435">
        <v>2</v>
      </c>
      <c r="Q435">
        <v>78.8</v>
      </c>
      <c r="R435">
        <v>6.98</v>
      </c>
      <c r="S435">
        <v>0.5</v>
      </c>
      <c r="T435">
        <v>1.53</v>
      </c>
      <c r="U435">
        <v>23.7</v>
      </c>
      <c r="V435">
        <v>67.5</v>
      </c>
      <c r="W435">
        <v>80.650000000000006</v>
      </c>
      <c r="X435">
        <v>3.87</v>
      </c>
      <c r="Y435">
        <v>9.3000000000000007</v>
      </c>
      <c r="Z435">
        <v>91</v>
      </c>
      <c r="AA435">
        <v>0.06</v>
      </c>
      <c r="AB435">
        <v>22.9</v>
      </c>
      <c r="AC435">
        <v>0.89</v>
      </c>
      <c r="AD435">
        <v>524</v>
      </c>
      <c r="AE435">
        <v>0.92</v>
      </c>
      <c r="AF435">
        <v>6.0000000000000001E-3</v>
      </c>
      <c r="AG435">
        <v>86.6</v>
      </c>
      <c r="AH435">
        <v>5.7000000000000002E-2</v>
      </c>
      <c r="AI435">
        <v>158.52000000000001</v>
      </c>
      <c r="AJ435">
        <v>5.0000000000000001E-3</v>
      </c>
      <c r="AK435">
        <v>2.97</v>
      </c>
      <c r="AL435">
        <v>4</v>
      </c>
      <c r="AM435">
        <v>1</v>
      </c>
      <c r="AN435">
        <v>34.1</v>
      </c>
      <c r="AO435">
        <v>0.79</v>
      </c>
      <c r="AP435">
        <v>6.5</v>
      </c>
      <c r="AQ435">
        <v>490</v>
      </c>
      <c r="AR435">
        <v>0.15</v>
      </c>
      <c r="AS435">
        <v>0.9</v>
      </c>
      <c r="AT435">
        <v>44</v>
      </c>
      <c r="AU435">
        <v>0.5</v>
      </c>
      <c r="AV435">
        <v>281.39999999999998</v>
      </c>
      <c r="AW435">
        <v>15</v>
      </c>
    </row>
    <row r="436" spans="1:49" hidden="1" x14ac:dyDescent="0.3">
      <c r="A436" t="s">
        <v>1743</v>
      </c>
      <c r="B436" t="s">
        <v>1744</v>
      </c>
      <c r="C436" s="1" t="str">
        <f t="shared" si="24"/>
        <v>13:0041</v>
      </c>
      <c r="D436" s="1" t="str">
        <f t="shared" si="25"/>
        <v>13:0013</v>
      </c>
      <c r="E436" t="s">
        <v>1745</v>
      </c>
      <c r="F436" t="s">
        <v>1746</v>
      </c>
      <c r="H436">
        <v>47.847911600000003</v>
      </c>
      <c r="I436">
        <v>-67.418628900000002</v>
      </c>
      <c r="J436" s="1" t="str">
        <f t="shared" si="26"/>
        <v>Basal till</v>
      </c>
      <c r="K436" s="1" t="str">
        <f t="shared" si="27"/>
        <v>&lt;63 micron</v>
      </c>
      <c r="L436">
        <v>1342</v>
      </c>
      <c r="M436">
        <v>3.17</v>
      </c>
      <c r="N436">
        <v>407.3</v>
      </c>
      <c r="O436">
        <v>5.8</v>
      </c>
      <c r="P436">
        <v>2</v>
      </c>
      <c r="Q436">
        <v>78.5</v>
      </c>
      <c r="R436">
        <v>2.1800000000000002</v>
      </c>
      <c r="S436">
        <v>0.16</v>
      </c>
      <c r="T436">
        <v>0.51</v>
      </c>
      <c r="U436">
        <v>15.6</v>
      </c>
      <c r="V436">
        <v>49.6</v>
      </c>
      <c r="W436">
        <v>34.92</v>
      </c>
      <c r="X436">
        <v>3.15</v>
      </c>
      <c r="Y436">
        <v>5.9</v>
      </c>
      <c r="Z436">
        <v>125</v>
      </c>
      <c r="AA436">
        <v>0.05</v>
      </c>
      <c r="AB436">
        <v>20.2</v>
      </c>
      <c r="AC436">
        <v>0.65</v>
      </c>
      <c r="AD436">
        <v>223</v>
      </c>
      <c r="AE436">
        <v>0.96</v>
      </c>
      <c r="AF436">
        <v>3.0000000000000001E-3</v>
      </c>
      <c r="AG436">
        <v>56.8</v>
      </c>
      <c r="AH436">
        <v>3.6999999999999998E-2</v>
      </c>
      <c r="AI436">
        <v>91.86</v>
      </c>
      <c r="AJ436">
        <v>5.0000000000000001E-3</v>
      </c>
      <c r="AK436">
        <v>2.72</v>
      </c>
      <c r="AL436">
        <v>2.9</v>
      </c>
      <c r="AM436">
        <v>0.6</v>
      </c>
      <c r="AN436">
        <v>10.5</v>
      </c>
      <c r="AO436">
        <v>0.47</v>
      </c>
      <c r="AP436">
        <v>5.5</v>
      </c>
      <c r="AQ436">
        <v>280</v>
      </c>
      <c r="AR436">
        <v>0.13</v>
      </c>
      <c r="AS436">
        <v>0.8</v>
      </c>
      <c r="AT436">
        <v>34</v>
      </c>
      <c r="AU436">
        <v>0.6</v>
      </c>
      <c r="AV436">
        <v>123.8</v>
      </c>
      <c r="AW436">
        <v>15</v>
      </c>
    </row>
    <row r="437" spans="1:49" hidden="1" x14ac:dyDescent="0.3">
      <c r="A437" t="s">
        <v>1747</v>
      </c>
      <c r="B437" t="s">
        <v>1748</v>
      </c>
      <c r="C437" s="1" t="str">
        <f t="shared" si="24"/>
        <v>13:0041</v>
      </c>
      <c r="D437" s="1" t="str">
        <f t="shared" si="25"/>
        <v>13:0013</v>
      </c>
      <c r="E437" t="s">
        <v>1749</v>
      </c>
      <c r="F437" t="s">
        <v>1750</v>
      </c>
      <c r="H437">
        <v>47.8513886</v>
      </c>
      <c r="I437">
        <v>-67.419565800000001</v>
      </c>
      <c r="J437" s="1" t="str">
        <f t="shared" si="26"/>
        <v>Basal till</v>
      </c>
      <c r="K437" s="1" t="str">
        <f t="shared" si="27"/>
        <v>&lt;63 micron</v>
      </c>
      <c r="L437">
        <v>328</v>
      </c>
      <c r="M437">
        <v>3.48</v>
      </c>
      <c r="N437">
        <v>59.2</v>
      </c>
      <c r="O437">
        <v>1.1000000000000001</v>
      </c>
      <c r="P437">
        <v>2</v>
      </c>
      <c r="Q437">
        <v>122.3</v>
      </c>
      <c r="R437">
        <v>1.1000000000000001</v>
      </c>
      <c r="S437">
        <v>0.22</v>
      </c>
      <c r="T437">
        <v>0.35</v>
      </c>
      <c r="U437">
        <v>11.3</v>
      </c>
      <c r="V437">
        <v>45.5</v>
      </c>
      <c r="W437">
        <v>19.170000000000002</v>
      </c>
      <c r="X437">
        <v>2.88</v>
      </c>
      <c r="Y437">
        <v>6.6</v>
      </c>
      <c r="Z437">
        <v>81</v>
      </c>
      <c r="AA437">
        <v>0.05</v>
      </c>
      <c r="AB437">
        <v>17.2</v>
      </c>
      <c r="AC437">
        <v>0.64</v>
      </c>
      <c r="AD437">
        <v>196</v>
      </c>
      <c r="AE437">
        <v>0.57999999999999996</v>
      </c>
      <c r="AF437">
        <v>3.0000000000000001E-3</v>
      </c>
      <c r="AG437">
        <v>63.5</v>
      </c>
      <c r="AH437">
        <v>6.5000000000000002E-2</v>
      </c>
      <c r="AI437">
        <v>34.299999999999997</v>
      </c>
      <c r="AJ437">
        <v>0.02</v>
      </c>
      <c r="AK437">
        <v>1.01</v>
      </c>
      <c r="AL437">
        <v>2.8</v>
      </c>
      <c r="AM437">
        <v>0.4</v>
      </c>
      <c r="AN437">
        <v>12.3</v>
      </c>
      <c r="AO437">
        <v>0.17</v>
      </c>
      <c r="AP437">
        <v>3.7</v>
      </c>
      <c r="AQ437">
        <v>270</v>
      </c>
      <c r="AR437">
        <v>0.1</v>
      </c>
      <c r="AS437">
        <v>0.6</v>
      </c>
      <c r="AT437">
        <v>32</v>
      </c>
      <c r="AU437">
        <v>0.3</v>
      </c>
      <c r="AV437">
        <v>106.1</v>
      </c>
      <c r="AW437">
        <v>15</v>
      </c>
    </row>
    <row r="438" spans="1:49" hidden="1" x14ac:dyDescent="0.3">
      <c r="A438" t="s">
        <v>1751</v>
      </c>
      <c r="B438" t="s">
        <v>1752</v>
      </c>
      <c r="C438" s="1" t="str">
        <f t="shared" si="24"/>
        <v>13:0041</v>
      </c>
      <c r="D438" s="1" t="str">
        <f t="shared" si="25"/>
        <v>13:0013</v>
      </c>
      <c r="E438" t="s">
        <v>1753</v>
      </c>
      <c r="F438" t="s">
        <v>1754</v>
      </c>
      <c r="H438">
        <v>47.853378200000002</v>
      </c>
      <c r="I438">
        <v>-67.409866800000003</v>
      </c>
      <c r="J438" s="1" t="str">
        <f t="shared" si="26"/>
        <v>Basal till</v>
      </c>
      <c r="K438" s="1" t="str">
        <f t="shared" si="27"/>
        <v>&lt;63 micron</v>
      </c>
      <c r="L438">
        <v>621</v>
      </c>
      <c r="M438">
        <v>4.21</v>
      </c>
      <c r="N438">
        <v>273.5</v>
      </c>
      <c r="O438">
        <v>13.3</v>
      </c>
      <c r="P438">
        <v>1</v>
      </c>
      <c r="Q438">
        <v>33.6</v>
      </c>
      <c r="R438">
        <v>12.41</v>
      </c>
      <c r="S438">
        <v>0.3</v>
      </c>
      <c r="T438">
        <v>1.26</v>
      </c>
      <c r="U438">
        <v>23.9</v>
      </c>
      <c r="V438">
        <v>56.1</v>
      </c>
      <c r="W438">
        <v>102.53</v>
      </c>
      <c r="X438">
        <v>3.98</v>
      </c>
      <c r="Y438">
        <v>7.9</v>
      </c>
      <c r="Z438">
        <v>128</v>
      </c>
      <c r="AA438">
        <v>0.05</v>
      </c>
      <c r="AB438">
        <v>30.8</v>
      </c>
      <c r="AC438">
        <v>0.45</v>
      </c>
      <c r="AD438">
        <v>642</v>
      </c>
      <c r="AE438">
        <v>0.79</v>
      </c>
      <c r="AF438">
        <v>8.9999999999999993E-3</v>
      </c>
      <c r="AG438">
        <v>66.8</v>
      </c>
      <c r="AH438">
        <v>7.1999999999999995E-2</v>
      </c>
      <c r="AI438">
        <v>89.27</v>
      </c>
      <c r="AJ438">
        <v>5.0000000000000001E-3</v>
      </c>
      <c r="AK438">
        <v>2.8</v>
      </c>
      <c r="AL438">
        <v>6.1</v>
      </c>
      <c r="AM438">
        <v>0.9</v>
      </c>
      <c r="AN438">
        <v>36.1</v>
      </c>
      <c r="AO438">
        <v>2.77</v>
      </c>
      <c r="AP438">
        <v>8.6</v>
      </c>
      <c r="AQ438">
        <v>770</v>
      </c>
      <c r="AR438">
        <v>0.14000000000000001</v>
      </c>
      <c r="AS438">
        <v>1.3</v>
      </c>
      <c r="AT438">
        <v>40</v>
      </c>
      <c r="AU438">
        <v>2.2000000000000002</v>
      </c>
      <c r="AV438">
        <v>210.3</v>
      </c>
      <c r="AW438">
        <v>15</v>
      </c>
    </row>
    <row r="439" spans="1:49" hidden="1" x14ac:dyDescent="0.3">
      <c r="A439" t="s">
        <v>1755</v>
      </c>
      <c r="B439" t="s">
        <v>1756</v>
      </c>
      <c r="C439" s="1" t="str">
        <f t="shared" si="24"/>
        <v>13:0041</v>
      </c>
      <c r="D439" s="1" t="str">
        <f t="shared" si="25"/>
        <v>13:0013</v>
      </c>
      <c r="E439" t="s">
        <v>1757</v>
      </c>
      <c r="F439" t="s">
        <v>1758</v>
      </c>
      <c r="H439">
        <v>47.8524861</v>
      </c>
      <c r="I439">
        <v>-67.405883700000004</v>
      </c>
      <c r="J439" s="1" t="str">
        <f t="shared" si="26"/>
        <v>Basal till</v>
      </c>
      <c r="K439" s="1" t="str">
        <f t="shared" si="27"/>
        <v>&lt;63 micron</v>
      </c>
      <c r="L439">
        <v>1361</v>
      </c>
      <c r="M439">
        <v>6.21</v>
      </c>
      <c r="N439">
        <v>186.3</v>
      </c>
      <c r="O439">
        <v>11.5</v>
      </c>
      <c r="P439">
        <v>2</v>
      </c>
      <c r="Q439">
        <v>97.2</v>
      </c>
      <c r="R439">
        <v>14.88</v>
      </c>
      <c r="S439">
        <v>0.27</v>
      </c>
      <c r="T439">
        <v>0.78</v>
      </c>
      <c r="U439">
        <v>19.899999999999999</v>
      </c>
      <c r="V439">
        <v>83.4</v>
      </c>
      <c r="W439">
        <v>69.22</v>
      </c>
      <c r="X439">
        <v>4.05</v>
      </c>
      <c r="Y439">
        <v>9.8000000000000007</v>
      </c>
      <c r="Z439">
        <v>200</v>
      </c>
      <c r="AA439">
        <v>0.05</v>
      </c>
      <c r="AB439">
        <v>26.3</v>
      </c>
      <c r="AC439">
        <v>0.5</v>
      </c>
      <c r="AD439">
        <v>373</v>
      </c>
      <c r="AE439">
        <v>0.86</v>
      </c>
      <c r="AF439">
        <v>5.0000000000000001E-3</v>
      </c>
      <c r="AG439">
        <v>77.5</v>
      </c>
      <c r="AH439">
        <v>0.108</v>
      </c>
      <c r="AI439">
        <v>72.38</v>
      </c>
      <c r="AJ439">
        <v>5.0000000000000001E-3</v>
      </c>
      <c r="AK439">
        <v>4.32</v>
      </c>
      <c r="AL439">
        <v>7.2</v>
      </c>
      <c r="AM439">
        <v>1.3</v>
      </c>
      <c r="AN439">
        <v>27.2</v>
      </c>
      <c r="AO439">
        <v>2.44</v>
      </c>
      <c r="AP439">
        <v>9</v>
      </c>
      <c r="AQ439">
        <v>1010</v>
      </c>
      <c r="AR439">
        <v>0.13</v>
      </c>
      <c r="AS439">
        <v>1.4</v>
      </c>
      <c r="AT439">
        <v>41</v>
      </c>
      <c r="AU439">
        <v>0.7</v>
      </c>
      <c r="AV439">
        <v>176.7</v>
      </c>
      <c r="AW439">
        <v>15</v>
      </c>
    </row>
    <row r="440" spans="1:49" hidden="1" x14ac:dyDescent="0.3">
      <c r="A440" t="s">
        <v>1759</v>
      </c>
      <c r="B440" t="s">
        <v>1760</v>
      </c>
      <c r="C440" s="1" t="str">
        <f t="shared" si="24"/>
        <v>13:0041</v>
      </c>
      <c r="D440" s="1" t="str">
        <f t="shared" si="25"/>
        <v>13:0013</v>
      </c>
      <c r="E440" t="s">
        <v>1761</v>
      </c>
      <c r="F440" t="s">
        <v>1762</v>
      </c>
      <c r="H440">
        <v>47.856431600000001</v>
      </c>
      <c r="I440">
        <v>-67.406203899999994</v>
      </c>
      <c r="J440" s="1" t="str">
        <f t="shared" si="26"/>
        <v>Basal till</v>
      </c>
      <c r="K440" s="1" t="str">
        <f t="shared" si="27"/>
        <v>&lt;63 micron</v>
      </c>
      <c r="L440">
        <v>3192</v>
      </c>
      <c r="M440">
        <v>4.97</v>
      </c>
      <c r="N440">
        <v>677.7</v>
      </c>
      <c r="O440">
        <v>23.5</v>
      </c>
      <c r="P440">
        <v>0.5</v>
      </c>
      <c r="Q440">
        <v>37</v>
      </c>
      <c r="R440">
        <v>91.24</v>
      </c>
      <c r="S440">
        <v>0.32</v>
      </c>
      <c r="T440">
        <v>3.06</v>
      </c>
      <c r="U440">
        <v>37</v>
      </c>
      <c r="V440">
        <v>72.599999999999994</v>
      </c>
      <c r="W440">
        <v>136.33000000000001</v>
      </c>
      <c r="X440">
        <v>5.73</v>
      </c>
      <c r="Y440">
        <v>11.7</v>
      </c>
      <c r="Z440">
        <v>92</v>
      </c>
      <c r="AA440">
        <v>7.0000000000000007E-2</v>
      </c>
      <c r="AB440">
        <v>34.299999999999997</v>
      </c>
      <c r="AC440">
        <v>0.67</v>
      </c>
      <c r="AD440">
        <v>961</v>
      </c>
      <c r="AE440">
        <v>0.81</v>
      </c>
      <c r="AF440">
        <v>8.0000000000000002E-3</v>
      </c>
      <c r="AG440">
        <v>107.6</v>
      </c>
      <c r="AH440">
        <v>7.6999999999999999E-2</v>
      </c>
      <c r="AI440">
        <v>339.12</v>
      </c>
      <c r="AJ440">
        <v>0.02</v>
      </c>
      <c r="AK440">
        <v>17.68</v>
      </c>
      <c r="AL440">
        <v>6.4</v>
      </c>
      <c r="AM440">
        <v>0.8</v>
      </c>
      <c r="AN440">
        <v>51</v>
      </c>
      <c r="AO440">
        <v>4.57</v>
      </c>
      <c r="AP440">
        <v>8.1</v>
      </c>
      <c r="AQ440">
        <v>680</v>
      </c>
      <c r="AR440">
        <v>0.19</v>
      </c>
      <c r="AS440">
        <v>1.2</v>
      </c>
      <c r="AT440">
        <v>44</v>
      </c>
      <c r="AU440">
        <v>5.6</v>
      </c>
      <c r="AV440">
        <v>416.8</v>
      </c>
      <c r="AW440">
        <v>15</v>
      </c>
    </row>
    <row r="441" spans="1:49" hidden="1" x14ac:dyDescent="0.3">
      <c r="A441" t="s">
        <v>1763</v>
      </c>
      <c r="B441" t="s">
        <v>1764</v>
      </c>
      <c r="C441" s="1" t="str">
        <f t="shared" si="24"/>
        <v>13:0041</v>
      </c>
      <c r="D441" s="1" t="str">
        <f t="shared" si="25"/>
        <v>13:0013</v>
      </c>
      <c r="E441" t="s">
        <v>1765</v>
      </c>
      <c r="F441" t="s">
        <v>1766</v>
      </c>
      <c r="H441">
        <v>47.840122600000001</v>
      </c>
      <c r="I441">
        <v>-67.418197399999997</v>
      </c>
      <c r="J441" s="1" t="str">
        <f t="shared" si="26"/>
        <v>Basal till</v>
      </c>
      <c r="K441" s="1" t="str">
        <f t="shared" si="27"/>
        <v>&lt;63 micron</v>
      </c>
      <c r="L441">
        <v>677</v>
      </c>
      <c r="M441">
        <v>3.2</v>
      </c>
      <c r="N441">
        <v>81</v>
      </c>
      <c r="O441">
        <v>8</v>
      </c>
      <c r="P441">
        <v>2</v>
      </c>
      <c r="Q441">
        <v>74.599999999999994</v>
      </c>
      <c r="R441">
        <v>1.31</v>
      </c>
      <c r="S441">
        <v>0.28000000000000003</v>
      </c>
      <c r="T441">
        <v>0.33</v>
      </c>
      <c r="U441">
        <v>14.4</v>
      </c>
      <c r="V441">
        <v>54.3</v>
      </c>
      <c r="W441">
        <v>35.06</v>
      </c>
      <c r="X441">
        <v>2.88</v>
      </c>
      <c r="Y441">
        <v>6.2</v>
      </c>
      <c r="Z441">
        <v>125</v>
      </c>
      <c r="AA441">
        <v>0.04</v>
      </c>
      <c r="AB441">
        <v>17.5</v>
      </c>
      <c r="AC441">
        <v>0.61</v>
      </c>
      <c r="AD441">
        <v>171</v>
      </c>
      <c r="AE441">
        <v>0.47</v>
      </c>
      <c r="AF441">
        <v>3.0000000000000001E-3</v>
      </c>
      <c r="AG441">
        <v>62.2</v>
      </c>
      <c r="AH441">
        <v>4.2000000000000003E-2</v>
      </c>
      <c r="AI441">
        <v>73.5</v>
      </c>
      <c r="AJ441">
        <v>5.0000000000000001E-3</v>
      </c>
      <c r="AK441">
        <v>2.1</v>
      </c>
      <c r="AL441">
        <v>3.1</v>
      </c>
      <c r="AM441">
        <v>0.8</v>
      </c>
      <c r="AN441">
        <v>8.6</v>
      </c>
      <c r="AO441">
        <v>0.14000000000000001</v>
      </c>
      <c r="AP441">
        <v>5.9</v>
      </c>
      <c r="AQ441">
        <v>340</v>
      </c>
      <c r="AR441">
        <v>0.15</v>
      </c>
      <c r="AS441">
        <v>0.8</v>
      </c>
      <c r="AT441">
        <v>34</v>
      </c>
      <c r="AU441">
        <v>0.4</v>
      </c>
      <c r="AV441">
        <v>86.2</v>
      </c>
      <c r="AW441">
        <v>15</v>
      </c>
    </row>
    <row r="442" spans="1:49" hidden="1" x14ac:dyDescent="0.3">
      <c r="A442" t="s">
        <v>1767</v>
      </c>
      <c r="B442" t="s">
        <v>1768</v>
      </c>
      <c r="C442" s="1" t="str">
        <f t="shared" si="24"/>
        <v>13:0041</v>
      </c>
      <c r="D442" s="1" t="str">
        <f t="shared" si="25"/>
        <v>13:0013</v>
      </c>
      <c r="E442" t="s">
        <v>1765</v>
      </c>
      <c r="F442" t="s">
        <v>1769</v>
      </c>
      <c r="H442">
        <v>47.840122600000001</v>
      </c>
      <c r="I442">
        <v>-67.418197399999997</v>
      </c>
      <c r="J442" s="1" t="str">
        <f t="shared" si="26"/>
        <v>Basal till</v>
      </c>
      <c r="K442" s="1" t="str">
        <f t="shared" si="27"/>
        <v>&lt;63 micron</v>
      </c>
      <c r="L442">
        <v>595</v>
      </c>
      <c r="M442">
        <v>2.98</v>
      </c>
      <c r="N442">
        <v>67.3</v>
      </c>
      <c r="O442">
        <v>6.1</v>
      </c>
      <c r="P442">
        <v>3</v>
      </c>
      <c r="Q442">
        <v>79.2</v>
      </c>
      <c r="R442">
        <v>1.03</v>
      </c>
      <c r="S442">
        <v>0.35</v>
      </c>
      <c r="T442">
        <v>0.31</v>
      </c>
      <c r="U442">
        <v>13.5</v>
      </c>
      <c r="V442">
        <v>50.9</v>
      </c>
      <c r="W442">
        <v>33.159999999999997</v>
      </c>
      <c r="X442">
        <v>2.67</v>
      </c>
      <c r="Y442">
        <v>6.1</v>
      </c>
      <c r="Z442">
        <v>94</v>
      </c>
      <c r="AA442">
        <v>0.04</v>
      </c>
      <c r="AB442">
        <v>16.5</v>
      </c>
      <c r="AC442">
        <v>0.56999999999999995</v>
      </c>
      <c r="AD442">
        <v>159</v>
      </c>
      <c r="AE442">
        <v>0.47</v>
      </c>
      <c r="AF442">
        <v>3.0000000000000001E-3</v>
      </c>
      <c r="AG442">
        <v>52</v>
      </c>
      <c r="AH442">
        <v>3.9E-2</v>
      </c>
      <c r="AI442">
        <v>62.33</v>
      </c>
      <c r="AJ442">
        <v>5.0000000000000001E-3</v>
      </c>
      <c r="AK442">
        <v>1.79</v>
      </c>
      <c r="AL442">
        <v>2.6</v>
      </c>
      <c r="AM442">
        <v>0.8</v>
      </c>
      <c r="AN442">
        <v>9.3000000000000007</v>
      </c>
      <c r="AO442">
        <v>0.1</v>
      </c>
      <c r="AP442">
        <v>5.0999999999999996</v>
      </c>
      <c r="AQ442">
        <v>370</v>
      </c>
      <c r="AR442">
        <v>0.13</v>
      </c>
      <c r="AS442">
        <v>0.7</v>
      </c>
      <c r="AT442">
        <v>33</v>
      </c>
      <c r="AU442">
        <v>0.3</v>
      </c>
      <c r="AV442">
        <v>77.3</v>
      </c>
      <c r="AW442">
        <v>15</v>
      </c>
    </row>
    <row r="443" spans="1:49" hidden="1" x14ac:dyDescent="0.3">
      <c r="A443" t="s">
        <v>1770</v>
      </c>
      <c r="B443" t="s">
        <v>1771</v>
      </c>
      <c r="C443" s="1" t="str">
        <f t="shared" si="24"/>
        <v>13:0041</v>
      </c>
      <c r="D443" s="1" t="str">
        <f t="shared" si="25"/>
        <v>13:0013</v>
      </c>
      <c r="E443" t="s">
        <v>1772</v>
      </c>
      <c r="F443" t="s">
        <v>1773</v>
      </c>
      <c r="H443">
        <v>47.839041999999999</v>
      </c>
      <c r="I443">
        <v>-67.412269600000002</v>
      </c>
      <c r="J443" s="1" t="str">
        <f t="shared" si="26"/>
        <v>Basal till</v>
      </c>
      <c r="K443" s="1" t="str">
        <f t="shared" si="27"/>
        <v>&lt;63 micron</v>
      </c>
      <c r="L443">
        <v>1669</v>
      </c>
      <c r="M443">
        <v>5.74</v>
      </c>
      <c r="N443">
        <v>52.2</v>
      </c>
      <c r="O443">
        <v>2.9</v>
      </c>
      <c r="P443">
        <v>2</v>
      </c>
      <c r="Q443">
        <v>101.5</v>
      </c>
      <c r="R443">
        <v>0.68</v>
      </c>
      <c r="S443">
        <v>0.13</v>
      </c>
      <c r="T443">
        <v>0.43</v>
      </c>
      <c r="U443">
        <v>14.1</v>
      </c>
      <c r="V443">
        <v>91</v>
      </c>
      <c r="W443">
        <v>24.79</v>
      </c>
      <c r="X443">
        <v>3.5</v>
      </c>
      <c r="Y443">
        <v>9.9</v>
      </c>
      <c r="Z443">
        <v>141</v>
      </c>
      <c r="AA443">
        <v>0.08</v>
      </c>
      <c r="AB443">
        <v>18.399999999999999</v>
      </c>
      <c r="AC443">
        <v>1.33</v>
      </c>
      <c r="AD443">
        <v>334</v>
      </c>
      <c r="AE443">
        <v>0.66</v>
      </c>
      <c r="AF443">
        <v>3.0000000000000001E-3</v>
      </c>
      <c r="AG443">
        <v>78.599999999999994</v>
      </c>
      <c r="AH443">
        <v>9.4E-2</v>
      </c>
      <c r="AI443">
        <v>89.96</v>
      </c>
      <c r="AJ443">
        <v>0.03</v>
      </c>
      <c r="AK443">
        <v>1.93</v>
      </c>
      <c r="AL443">
        <v>4.5999999999999996</v>
      </c>
      <c r="AM443">
        <v>0.9</v>
      </c>
      <c r="AN443">
        <v>15.4</v>
      </c>
      <c r="AO443">
        <v>0.05</v>
      </c>
      <c r="AP443">
        <v>5.0999999999999996</v>
      </c>
      <c r="AQ443">
        <v>830</v>
      </c>
      <c r="AR443">
        <v>0.16</v>
      </c>
      <c r="AS443">
        <v>0.9</v>
      </c>
      <c r="AT443">
        <v>49</v>
      </c>
      <c r="AU443">
        <v>0.3</v>
      </c>
      <c r="AV443">
        <v>111</v>
      </c>
      <c r="AW443">
        <v>15</v>
      </c>
    </row>
    <row r="444" spans="1:49" hidden="1" x14ac:dyDescent="0.3">
      <c r="A444" t="s">
        <v>1774</v>
      </c>
      <c r="B444" t="s">
        <v>1775</v>
      </c>
      <c r="C444" s="1" t="str">
        <f t="shared" si="24"/>
        <v>13:0041</v>
      </c>
      <c r="D444" s="1" t="str">
        <f t="shared" si="25"/>
        <v>13:0013</v>
      </c>
      <c r="E444" t="s">
        <v>1776</v>
      </c>
      <c r="F444" t="s">
        <v>1777</v>
      </c>
      <c r="H444">
        <v>47.843941299999997</v>
      </c>
      <c r="I444">
        <v>-67.416504099999997</v>
      </c>
      <c r="J444" s="1" t="str">
        <f t="shared" si="26"/>
        <v>Basal till</v>
      </c>
      <c r="K444" s="1" t="str">
        <f t="shared" si="27"/>
        <v>&lt;63 micron</v>
      </c>
      <c r="L444">
        <v>753</v>
      </c>
      <c r="M444">
        <v>2.73</v>
      </c>
      <c r="N444">
        <v>101.6</v>
      </c>
      <c r="O444">
        <v>4.2</v>
      </c>
      <c r="P444">
        <v>2</v>
      </c>
      <c r="Q444">
        <v>59.6</v>
      </c>
      <c r="R444">
        <v>2.17</v>
      </c>
      <c r="S444">
        <v>0.17</v>
      </c>
      <c r="T444">
        <v>0.3</v>
      </c>
      <c r="U444">
        <v>13.5</v>
      </c>
      <c r="V444">
        <v>40.700000000000003</v>
      </c>
      <c r="W444">
        <v>29.53</v>
      </c>
      <c r="X444">
        <v>2.63</v>
      </c>
      <c r="Y444">
        <v>4.9000000000000004</v>
      </c>
      <c r="Z444">
        <v>71</v>
      </c>
      <c r="AA444">
        <v>0.04</v>
      </c>
      <c r="AB444">
        <v>18.399999999999999</v>
      </c>
      <c r="AC444">
        <v>0.56000000000000005</v>
      </c>
      <c r="AD444">
        <v>290</v>
      </c>
      <c r="AE444">
        <v>0.59</v>
      </c>
      <c r="AF444">
        <v>3.0000000000000001E-3</v>
      </c>
      <c r="AG444">
        <v>51.6</v>
      </c>
      <c r="AH444">
        <v>5.0999999999999997E-2</v>
      </c>
      <c r="AI444">
        <v>80.09</v>
      </c>
      <c r="AJ444">
        <v>5.0000000000000001E-3</v>
      </c>
      <c r="AK444">
        <v>1.65</v>
      </c>
      <c r="AL444">
        <v>2.8</v>
      </c>
      <c r="AM444">
        <v>0.6</v>
      </c>
      <c r="AN444">
        <v>10</v>
      </c>
      <c r="AO444">
        <v>0.52</v>
      </c>
      <c r="AP444">
        <v>5.0999999999999996</v>
      </c>
      <c r="AQ444">
        <v>230</v>
      </c>
      <c r="AR444">
        <v>0.09</v>
      </c>
      <c r="AS444">
        <v>0.8</v>
      </c>
      <c r="AT444">
        <v>28</v>
      </c>
      <c r="AU444">
        <v>0.3</v>
      </c>
      <c r="AV444">
        <v>81.599999999999994</v>
      </c>
      <c r="AW444">
        <v>15</v>
      </c>
    </row>
    <row r="445" spans="1:49" hidden="1" x14ac:dyDescent="0.3">
      <c r="A445" t="s">
        <v>1778</v>
      </c>
      <c r="B445" t="s">
        <v>1779</v>
      </c>
      <c r="C445" s="1" t="str">
        <f t="shared" si="24"/>
        <v>13:0041</v>
      </c>
      <c r="D445" s="1" t="str">
        <f t="shared" si="25"/>
        <v>13:0013</v>
      </c>
      <c r="E445" t="s">
        <v>1780</v>
      </c>
      <c r="F445" t="s">
        <v>1781</v>
      </c>
      <c r="H445">
        <v>47.848264899999997</v>
      </c>
      <c r="I445">
        <v>-67.412282200000007</v>
      </c>
      <c r="J445" s="1" t="str">
        <f t="shared" si="26"/>
        <v>Basal till</v>
      </c>
      <c r="K445" s="1" t="str">
        <f t="shared" si="27"/>
        <v>&lt;63 micron</v>
      </c>
      <c r="L445">
        <v>1448</v>
      </c>
      <c r="M445">
        <v>3.19</v>
      </c>
      <c r="N445">
        <v>1032.9000000000001</v>
      </c>
      <c r="O445">
        <v>64.7</v>
      </c>
      <c r="P445">
        <v>1</v>
      </c>
      <c r="Q445">
        <v>38.1</v>
      </c>
      <c r="R445">
        <v>23</v>
      </c>
      <c r="S445">
        <v>0.41</v>
      </c>
      <c r="T445">
        <v>1.57</v>
      </c>
      <c r="U445">
        <v>38.1</v>
      </c>
      <c r="V445">
        <v>82</v>
      </c>
      <c r="W445">
        <v>466.4</v>
      </c>
      <c r="X445">
        <v>4.82</v>
      </c>
      <c r="Y445">
        <v>8.1999999999999993</v>
      </c>
      <c r="Z445">
        <v>58</v>
      </c>
      <c r="AA445">
        <v>0.11</v>
      </c>
      <c r="AB445">
        <v>28.9</v>
      </c>
      <c r="AC445">
        <v>0.99</v>
      </c>
      <c r="AD445">
        <v>451</v>
      </c>
      <c r="AE445">
        <v>0.33</v>
      </c>
      <c r="AF445">
        <v>6.0000000000000001E-3</v>
      </c>
      <c r="AG445">
        <v>159.9</v>
      </c>
      <c r="AH445">
        <v>7.2999999999999995E-2</v>
      </c>
      <c r="AI445">
        <v>152.1</v>
      </c>
      <c r="AJ445">
        <v>5.0000000000000001E-3</v>
      </c>
      <c r="AK445">
        <v>3.69</v>
      </c>
      <c r="AL445">
        <v>5.4</v>
      </c>
      <c r="AM445">
        <v>1.2</v>
      </c>
      <c r="AN445">
        <v>33.5</v>
      </c>
      <c r="AO445">
        <v>3.73</v>
      </c>
      <c r="AP445">
        <v>8.3000000000000007</v>
      </c>
      <c r="AQ445">
        <v>1000</v>
      </c>
      <c r="AR445">
        <v>0.33</v>
      </c>
      <c r="AS445">
        <v>1.1000000000000001</v>
      </c>
      <c r="AT445">
        <v>48</v>
      </c>
      <c r="AU445">
        <v>10.5</v>
      </c>
      <c r="AV445">
        <v>289.89999999999998</v>
      </c>
      <c r="AW445">
        <v>15</v>
      </c>
    </row>
    <row r="446" spans="1:49" hidden="1" x14ac:dyDescent="0.3">
      <c r="A446" t="s">
        <v>1782</v>
      </c>
      <c r="B446" t="s">
        <v>1783</v>
      </c>
      <c r="C446" s="1" t="str">
        <f t="shared" si="24"/>
        <v>13:0041</v>
      </c>
      <c r="D446" s="1" t="str">
        <f t="shared" si="25"/>
        <v>13:0013</v>
      </c>
      <c r="E446" t="s">
        <v>1784</v>
      </c>
      <c r="F446" t="s">
        <v>1785</v>
      </c>
      <c r="H446">
        <v>47.846641900000002</v>
      </c>
      <c r="I446">
        <v>-67.414644100000004</v>
      </c>
      <c r="J446" s="1" t="str">
        <f t="shared" si="26"/>
        <v>Basal till</v>
      </c>
      <c r="K446" s="1" t="str">
        <f t="shared" si="27"/>
        <v>&lt;63 micron</v>
      </c>
      <c r="L446">
        <v>413</v>
      </c>
      <c r="M446">
        <v>2.6</v>
      </c>
      <c r="N446">
        <v>340.3</v>
      </c>
      <c r="O446">
        <v>10.4</v>
      </c>
      <c r="P446">
        <v>1</v>
      </c>
      <c r="Q446">
        <v>62.9</v>
      </c>
      <c r="R446">
        <v>2.96</v>
      </c>
      <c r="S446">
        <v>0.25</v>
      </c>
      <c r="T446">
        <v>0.54</v>
      </c>
      <c r="U446">
        <v>14.3</v>
      </c>
      <c r="V446">
        <v>48.6</v>
      </c>
      <c r="W446">
        <v>37.82</v>
      </c>
      <c r="X446">
        <v>2.82</v>
      </c>
      <c r="Y446">
        <v>5.7</v>
      </c>
      <c r="Z446">
        <v>62</v>
      </c>
      <c r="AA446">
        <v>0.04</v>
      </c>
      <c r="AB446">
        <v>19.100000000000001</v>
      </c>
      <c r="AC446">
        <v>0.51</v>
      </c>
      <c r="AD446">
        <v>255</v>
      </c>
      <c r="AE446">
        <v>0.63</v>
      </c>
      <c r="AF446">
        <v>4.0000000000000001E-3</v>
      </c>
      <c r="AG446">
        <v>53</v>
      </c>
      <c r="AH446">
        <v>4.1000000000000002E-2</v>
      </c>
      <c r="AI446">
        <v>101.93</v>
      </c>
      <c r="AJ446">
        <v>5.0000000000000001E-3</v>
      </c>
      <c r="AK446">
        <v>3.1</v>
      </c>
      <c r="AL446">
        <v>3.2</v>
      </c>
      <c r="AM446">
        <v>0.6</v>
      </c>
      <c r="AN446">
        <v>12</v>
      </c>
      <c r="AO446">
        <v>0.6</v>
      </c>
      <c r="AP446">
        <v>6.7</v>
      </c>
      <c r="AQ446">
        <v>600</v>
      </c>
      <c r="AR446">
        <v>0.08</v>
      </c>
      <c r="AS446">
        <v>1</v>
      </c>
      <c r="AT446">
        <v>34</v>
      </c>
      <c r="AU446">
        <v>1.7</v>
      </c>
      <c r="AV446">
        <v>109.5</v>
      </c>
      <c r="AW446">
        <v>15</v>
      </c>
    </row>
    <row r="447" spans="1:49" hidden="1" x14ac:dyDescent="0.3">
      <c r="A447" t="s">
        <v>1786</v>
      </c>
      <c r="B447" t="s">
        <v>1787</v>
      </c>
      <c r="C447" s="1" t="str">
        <f t="shared" si="24"/>
        <v>13:0041</v>
      </c>
      <c r="D447" s="1" t="str">
        <f t="shared" si="25"/>
        <v>13:0013</v>
      </c>
      <c r="E447" t="s">
        <v>1788</v>
      </c>
      <c r="F447" t="s">
        <v>1789</v>
      </c>
      <c r="H447">
        <v>47.849878400000001</v>
      </c>
      <c r="I447">
        <v>-67.440718799999999</v>
      </c>
      <c r="J447" s="1" t="str">
        <f t="shared" si="26"/>
        <v>Basal till</v>
      </c>
      <c r="K447" s="1" t="str">
        <f t="shared" si="27"/>
        <v>&lt;63 micron</v>
      </c>
      <c r="L447">
        <v>38</v>
      </c>
      <c r="M447">
        <v>1.57</v>
      </c>
      <c r="N447">
        <v>6.2</v>
      </c>
      <c r="O447">
        <v>0.5</v>
      </c>
      <c r="P447">
        <v>1</v>
      </c>
      <c r="Q447">
        <v>32.5</v>
      </c>
      <c r="R447">
        <v>0.1</v>
      </c>
      <c r="S447">
        <v>0.02</v>
      </c>
      <c r="T447">
        <v>0.04</v>
      </c>
      <c r="U447">
        <v>9.1</v>
      </c>
      <c r="V447">
        <v>30.8</v>
      </c>
      <c r="W447">
        <v>11.81</v>
      </c>
      <c r="X447">
        <v>2.34</v>
      </c>
      <c r="Y447">
        <v>3.1</v>
      </c>
      <c r="Z447">
        <v>36</v>
      </c>
      <c r="AA447">
        <v>0.06</v>
      </c>
      <c r="AB447">
        <v>16.399999999999999</v>
      </c>
      <c r="AC447">
        <v>0.48</v>
      </c>
      <c r="AD447">
        <v>133</v>
      </c>
      <c r="AE447">
        <v>0.24</v>
      </c>
      <c r="AF447">
        <v>2E-3</v>
      </c>
      <c r="AG447">
        <v>44.9</v>
      </c>
      <c r="AH447">
        <v>4.4999999999999998E-2</v>
      </c>
      <c r="AI447">
        <v>7.54</v>
      </c>
      <c r="AJ447">
        <v>5.0000000000000001E-3</v>
      </c>
      <c r="AK447">
        <v>0.73</v>
      </c>
      <c r="AL447">
        <v>1.7</v>
      </c>
      <c r="AM447">
        <v>0.3</v>
      </c>
      <c r="AN447">
        <v>2.9</v>
      </c>
      <c r="AO447">
        <v>0.01</v>
      </c>
      <c r="AP447">
        <v>4.2</v>
      </c>
      <c r="AQ447">
        <v>20</v>
      </c>
      <c r="AR447">
        <v>0.03</v>
      </c>
      <c r="AS447">
        <v>0.4</v>
      </c>
      <c r="AT447">
        <v>18</v>
      </c>
      <c r="AU447">
        <v>0.1</v>
      </c>
      <c r="AV447">
        <v>39</v>
      </c>
      <c r="AW447">
        <v>15</v>
      </c>
    </row>
    <row r="448" spans="1:49" hidden="1" x14ac:dyDescent="0.3">
      <c r="A448" t="s">
        <v>1790</v>
      </c>
      <c r="B448" t="s">
        <v>1791</v>
      </c>
      <c r="C448" s="1" t="str">
        <f t="shared" si="24"/>
        <v>13:0041</v>
      </c>
      <c r="D448" s="1" t="str">
        <f t="shared" si="25"/>
        <v>13:0013</v>
      </c>
      <c r="E448" t="s">
        <v>1792</v>
      </c>
      <c r="F448" t="s">
        <v>1793</v>
      </c>
      <c r="H448">
        <v>47.7951123</v>
      </c>
      <c r="I448">
        <v>-67.418616200000002</v>
      </c>
      <c r="J448" s="1" t="str">
        <f t="shared" si="26"/>
        <v>Basal till</v>
      </c>
      <c r="K448" s="1" t="str">
        <f t="shared" si="27"/>
        <v>&lt;63 micron</v>
      </c>
      <c r="L448">
        <v>102</v>
      </c>
      <c r="M448">
        <v>1.7</v>
      </c>
      <c r="N448">
        <v>11.8</v>
      </c>
      <c r="O448">
        <v>1.2</v>
      </c>
      <c r="P448">
        <v>2</v>
      </c>
      <c r="Q448">
        <v>251.2</v>
      </c>
      <c r="R448">
        <v>0.24</v>
      </c>
      <c r="S448">
        <v>0.46</v>
      </c>
      <c r="T448">
        <v>0.14000000000000001</v>
      </c>
      <c r="U448">
        <v>21.9</v>
      </c>
      <c r="V448">
        <v>47</v>
      </c>
      <c r="W448">
        <v>29.68</v>
      </c>
      <c r="X448">
        <v>3.74</v>
      </c>
      <c r="Y448">
        <v>4.7</v>
      </c>
      <c r="Z448">
        <v>100</v>
      </c>
      <c r="AA448">
        <v>0.14000000000000001</v>
      </c>
      <c r="AB448">
        <v>30.4</v>
      </c>
      <c r="AC448">
        <v>0.72</v>
      </c>
      <c r="AD448">
        <v>1640</v>
      </c>
      <c r="AE448">
        <v>0.49</v>
      </c>
      <c r="AF448">
        <v>4.0000000000000001E-3</v>
      </c>
      <c r="AG448">
        <v>72.400000000000006</v>
      </c>
      <c r="AH448">
        <v>4.3999999999999997E-2</v>
      </c>
      <c r="AI448">
        <v>20.51</v>
      </c>
      <c r="AJ448">
        <v>0.02</v>
      </c>
      <c r="AK448">
        <v>1.4</v>
      </c>
      <c r="AL448">
        <v>7.5</v>
      </c>
      <c r="AM448">
        <v>0.5</v>
      </c>
      <c r="AN448">
        <v>65.900000000000006</v>
      </c>
      <c r="AO448">
        <v>0.03</v>
      </c>
      <c r="AP448">
        <v>4.3</v>
      </c>
      <c r="AQ448">
        <v>30</v>
      </c>
      <c r="AR448">
        <v>7.0000000000000007E-2</v>
      </c>
      <c r="AS448">
        <v>0.5</v>
      </c>
      <c r="AT448">
        <v>30</v>
      </c>
      <c r="AU448">
        <v>0.1</v>
      </c>
      <c r="AV448">
        <v>72.2</v>
      </c>
      <c r="AW448">
        <v>15</v>
      </c>
    </row>
    <row r="449" spans="1:49" hidden="1" x14ac:dyDescent="0.3">
      <c r="A449" t="s">
        <v>1794</v>
      </c>
      <c r="B449" t="s">
        <v>1795</v>
      </c>
      <c r="C449" s="1" t="str">
        <f t="shared" si="24"/>
        <v>13:0041</v>
      </c>
      <c r="D449" s="1" t="str">
        <f t="shared" si="25"/>
        <v>13:0013</v>
      </c>
      <c r="E449" t="s">
        <v>1796</v>
      </c>
      <c r="F449" t="s">
        <v>1797</v>
      </c>
      <c r="H449">
        <v>47.828674999999997</v>
      </c>
      <c r="I449">
        <v>-67.445015400000003</v>
      </c>
      <c r="J449" s="1" t="str">
        <f t="shared" si="26"/>
        <v>Basal till</v>
      </c>
      <c r="K449" s="1" t="str">
        <f t="shared" si="27"/>
        <v>&lt;63 micron</v>
      </c>
      <c r="L449">
        <v>22</v>
      </c>
      <c r="M449">
        <v>1.63</v>
      </c>
      <c r="N449">
        <v>7.3</v>
      </c>
      <c r="O449">
        <v>0.6</v>
      </c>
      <c r="P449">
        <v>3</v>
      </c>
      <c r="Q449">
        <v>74.599999999999994</v>
      </c>
      <c r="R449">
        <v>0.16</v>
      </c>
      <c r="S449">
        <v>0.14000000000000001</v>
      </c>
      <c r="T449">
        <v>0.06</v>
      </c>
      <c r="U449">
        <v>16.5</v>
      </c>
      <c r="V449">
        <v>36.700000000000003</v>
      </c>
      <c r="W449">
        <v>21.03</v>
      </c>
      <c r="X449">
        <v>3.35</v>
      </c>
      <c r="Y449">
        <v>3.8</v>
      </c>
      <c r="Z449">
        <v>72</v>
      </c>
      <c r="AA449">
        <v>0.11</v>
      </c>
      <c r="AB449">
        <v>30</v>
      </c>
      <c r="AC449">
        <v>0.72</v>
      </c>
      <c r="AD449">
        <v>699</v>
      </c>
      <c r="AE449">
        <v>0.26</v>
      </c>
      <c r="AF449">
        <v>3.0000000000000001E-3</v>
      </c>
      <c r="AG449">
        <v>54.7</v>
      </c>
      <c r="AH449">
        <v>3.1E-2</v>
      </c>
      <c r="AI449">
        <v>16.23</v>
      </c>
      <c r="AJ449">
        <v>5.0000000000000001E-3</v>
      </c>
      <c r="AK449">
        <v>0.81</v>
      </c>
      <c r="AL449">
        <v>5.8</v>
      </c>
      <c r="AM449">
        <v>0.2</v>
      </c>
      <c r="AN449">
        <v>13</v>
      </c>
      <c r="AO449">
        <v>0.03</v>
      </c>
      <c r="AP449">
        <v>5.4</v>
      </c>
      <c r="AQ449">
        <v>20</v>
      </c>
      <c r="AR449">
        <v>0.05</v>
      </c>
      <c r="AS449">
        <v>0.4</v>
      </c>
      <c r="AT449">
        <v>23</v>
      </c>
      <c r="AU449">
        <v>0.1</v>
      </c>
      <c r="AV449">
        <v>63.3</v>
      </c>
      <c r="AW449">
        <v>15</v>
      </c>
    </row>
    <row r="450" spans="1:49" hidden="1" x14ac:dyDescent="0.3">
      <c r="A450" t="s">
        <v>1798</v>
      </c>
      <c r="B450" t="s">
        <v>1799</v>
      </c>
      <c r="C450" s="1" t="str">
        <f t="shared" ref="C450:C513" si="28">HYPERLINK("http://geochem.nrcan.gc.ca/cdogs/content/bdl/bdl130041_e.htm", "13:0041")</f>
        <v>13:0041</v>
      </c>
      <c r="D450" s="1" t="str">
        <f t="shared" ref="D450:D513" si="29">HYPERLINK("http://geochem.nrcan.gc.ca/cdogs/content/svy/svy130013_e.htm", "13:0013")</f>
        <v>13:0013</v>
      </c>
      <c r="E450" t="s">
        <v>1796</v>
      </c>
      <c r="F450" t="s">
        <v>1800</v>
      </c>
      <c r="H450">
        <v>47.828674999999997</v>
      </c>
      <c r="I450">
        <v>-67.445015400000003</v>
      </c>
      <c r="J450" s="1" t="str">
        <f t="shared" ref="J450:J513" si="30">HYPERLINK("http://geochem.nrcan.gc.ca/cdogs/content/kwd/kwd020045_e.htm", "Basal till")</f>
        <v>Basal till</v>
      </c>
      <c r="K450" s="1" t="str">
        <f t="shared" ref="K450:K513" si="31">HYPERLINK("http://geochem.nrcan.gc.ca/cdogs/content/kwd/kwd080004_e.htm", "&lt;63 micron")</f>
        <v>&lt;63 micron</v>
      </c>
      <c r="L450">
        <v>22</v>
      </c>
      <c r="M450">
        <v>1.77</v>
      </c>
      <c r="N450">
        <v>7.4</v>
      </c>
      <c r="O450">
        <v>0.8</v>
      </c>
      <c r="P450">
        <v>2</v>
      </c>
      <c r="Q450">
        <v>79.900000000000006</v>
      </c>
      <c r="R450">
        <v>0.18</v>
      </c>
      <c r="S450">
        <v>0.14000000000000001</v>
      </c>
      <c r="T450">
        <v>7.0000000000000007E-2</v>
      </c>
      <c r="U450">
        <v>16.899999999999999</v>
      </c>
      <c r="V450">
        <v>39.5</v>
      </c>
      <c r="W450">
        <v>22.31</v>
      </c>
      <c r="X450">
        <v>3.51</v>
      </c>
      <c r="Y450">
        <v>4.4000000000000004</v>
      </c>
      <c r="Z450">
        <v>79</v>
      </c>
      <c r="AA450">
        <v>0.12</v>
      </c>
      <c r="AB450">
        <v>33.299999999999997</v>
      </c>
      <c r="AC450">
        <v>0.78</v>
      </c>
      <c r="AD450">
        <v>722</v>
      </c>
      <c r="AE450">
        <v>0.28999999999999998</v>
      </c>
      <c r="AF450">
        <v>4.0000000000000001E-3</v>
      </c>
      <c r="AG450">
        <v>57.9</v>
      </c>
      <c r="AH450">
        <v>3.4000000000000002E-2</v>
      </c>
      <c r="AI450">
        <v>18.309999999999999</v>
      </c>
      <c r="AJ450">
        <v>5.0000000000000001E-3</v>
      </c>
      <c r="AK450">
        <v>0.94</v>
      </c>
      <c r="AL450">
        <v>5.9</v>
      </c>
      <c r="AM450">
        <v>0.2</v>
      </c>
      <c r="AN450">
        <v>14</v>
      </c>
      <c r="AO450">
        <v>0.02</v>
      </c>
      <c r="AP450">
        <v>6</v>
      </c>
      <c r="AQ450">
        <v>50</v>
      </c>
      <c r="AR450">
        <v>0.06</v>
      </c>
      <c r="AS450">
        <v>0.5</v>
      </c>
      <c r="AT450">
        <v>25</v>
      </c>
      <c r="AU450">
        <v>0.1</v>
      </c>
      <c r="AV450">
        <v>66.900000000000006</v>
      </c>
      <c r="AW450">
        <v>15</v>
      </c>
    </row>
    <row r="451" spans="1:49" hidden="1" x14ac:dyDescent="0.3">
      <c r="A451" t="s">
        <v>1801</v>
      </c>
      <c r="B451" t="s">
        <v>1802</v>
      </c>
      <c r="C451" s="1" t="str">
        <f t="shared" si="28"/>
        <v>13:0041</v>
      </c>
      <c r="D451" s="1" t="str">
        <f t="shared" si="29"/>
        <v>13:0013</v>
      </c>
      <c r="E451" t="s">
        <v>1803</v>
      </c>
      <c r="F451" t="s">
        <v>1804</v>
      </c>
      <c r="H451">
        <v>47.816704299999998</v>
      </c>
      <c r="I451">
        <v>-67.432842300000004</v>
      </c>
      <c r="J451" s="1" t="str">
        <f t="shared" si="30"/>
        <v>Basal till</v>
      </c>
      <c r="K451" s="1" t="str">
        <f t="shared" si="31"/>
        <v>&lt;63 micron</v>
      </c>
      <c r="L451">
        <v>44</v>
      </c>
      <c r="M451">
        <v>1.42</v>
      </c>
      <c r="N451">
        <v>8.9</v>
      </c>
      <c r="O451">
        <v>1.5</v>
      </c>
      <c r="P451">
        <v>3</v>
      </c>
      <c r="Q451">
        <v>61.2</v>
      </c>
      <c r="R451">
        <v>0.25</v>
      </c>
      <c r="S451">
        <v>0.77</v>
      </c>
      <c r="T451">
        <v>0.08</v>
      </c>
      <c r="U451">
        <v>22.3</v>
      </c>
      <c r="V451">
        <v>28.5</v>
      </c>
      <c r="W451">
        <v>34.049999999999997</v>
      </c>
      <c r="X451">
        <v>4.18</v>
      </c>
      <c r="Y451">
        <v>3.5</v>
      </c>
      <c r="Z451">
        <v>156</v>
      </c>
      <c r="AA451">
        <v>0.1</v>
      </c>
      <c r="AB451">
        <v>39.299999999999997</v>
      </c>
      <c r="AC451">
        <v>0.71</v>
      </c>
      <c r="AD451">
        <v>1256</v>
      </c>
      <c r="AE451">
        <v>0.35</v>
      </c>
      <c r="AF451">
        <v>4.0000000000000001E-3</v>
      </c>
      <c r="AG451">
        <v>53.3</v>
      </c>
      <c r="AH451">
        <v>0.04</v>
      </c>
      <c r="AI451">
        <v>24.43</v>
      </c>
      <c r="AJ451">
        <v>5.0000000000000001E-3</v>
      </c>
      <c r="AK451">
        <v>1.43</v>
      </c>
      <c r="AL451">
        <v>9.6</v>
      </c>
      <c r="AM451">
        <v>0.1</v>
      </c>
      <c r="AN451">
        <v>42.1</v>
      </c>
      <c r="AO451">
        <v>0.04</v>
      </c>
      <c r="AP451">
        <v>7.2</v>
      </c>
      <c r="AQ451">
        <v>40</v>
      </c>
      <c r="AR451">
        <v>0.05</v>
      </c>
      <c r="AS451">
        <v>0.4</v>
      </c>
      <c r="AT451">
        <v>20</v>
      </c>
      <c r="AU451">
        <v>0.1</v>
      </c>
      <c r="AV451">
        <v>89.3</v>
      </c>
      <c r="AW451">
        <v>15</v>
      </c>
    </row>
    <row r="452" spans="1:49" hidden="1" x14ac:dyDescent="0.3">
      <c r="A452" t="s">
        <v>1805</v>
      </c>
      <c r="B452" t="s">
        <v>1806</v>
      </c>
      <c r="C452" s="1" t="str">
        <f t="shared" si="28"/>
        <v>13:0041</v>
      </c>
      <c r="D452" s="1" t="str">
        <f t="shared" si="29"/>
        <v>13:0013</v>
      </c>
      <c r="E452" t="s">
        <v>1807</v>
      </c>
      <c r="F452" t="s">
        <v>1808</v>
      </c>
      <c r="H452">
        <v>47.763341400000002</v>
      </c>
      <c r="I452">
        <v>-67.454317099999997</v>
      </c>
      <c r="J452" s="1" t="str">
        <f t="shared" si="30"/>
        <v>Basal till</v>
      </c>
      <c r="K452" s="1" t="str">
        <f t="shared" si="31"/>
        <v>&lt;63 micron</v>
      </c>
      <c r="L452">
        <v>18</v>
      </c>
      <c r="M452">
        <v>1.9</v>
      </c>
      <c r="N452">
        <v>6.2</v>
      </c>
      <c r="O452">
        <v>0.6</v>
      </c>
      <c r="P452">
        <v>3</v>
      </c>
      <c r="Q452">
        <v>64.099999999999994</v>
      </c>
      <c r="R452">
        <v>0.16</v>
      </c>
      <c r="S452">
        <v>0.02</v>
      </c>
      <c r="T452">
        <v>0.03</v>
      </c>
      <c r="U452">
        <v>17.2</v>
      </c>
      <c r="V452">
        <v>45.9</v>
      </c>
      <c r="W452">
        <v>21.77</v>
      </c>
      <c r="X452">
        <v>3.45</v>
      </c>
      <c r="Y452">
        <v>4.9000000000000004</v>
      </c>
      <c r="Z452">
        <v>88</v>
      </c>
      <c r="AA452">
        <v>0.13</v>
      </c>
      <c r="AB452">
        <v>22.3</v>
      </c>
      <c r="AC452">
        <v>0.92</v>
      </c>
      <c r="AD452">
        <v>593</v>
      </c>
      <c r="AE452">
        <v>0.28999999999999998</v>
      </c>
      <c r="AF452">
        <v>5.0000000000000001E-3</v>
      </c>
      <c r="AG452">
        <v>63.8</v>
      </c>
      <c r="AH452">
        <v>2.9000000000000001E-2</v>
      </c>
      <c r="AI452">
        <v>16.27</v>
      </c>
      <c r="AJ452">
        <v>5.0000000000000001E-3</v>
      </c>
      <c r="AK452">
        <v>0.41</v>
      </c>
      <c r="AL452">
        <v>3</v>
      </c>
      <c r="AM452">
        <v>0.2</v>
      </c>
      <c r="AN452">
        <v>4.3</v>
      </c>
      <c r="AO452">
        <v>0.03</v>
      </c>
      <c r="AP452">
        <v>5.4</v>
      </c>
      <c r="AQ452">
        <v>50</v>
      </c>
      <c r="AR452">
        <v>0.05</v>
      </c>
      <c r="AS452">
        <v>0.4</v>
      </c>
      <c r="AT452">
        <v>25</v>
      </c>
      <c r="AU452">
        <v>0.1</v>
      </c>
      <c r="AV452">
        <v>62.6</v>
      </c>
      <c r="AW452">
        <v>15</v>
      </c>
    </row>
    <row r="453" spans="1:49" hidden="1" x14ac:dyDescent="0.3">
      <c r="A453" t="s">
        <v>1809</v>
      </c>
      <c r="B453" t="s">
        <v>1810</v>
      </c>
      <c r="C453" s="1" t="str">
        <f t="shared" si="28"/>
        <v>13:0041</v>
      </c>
      <c r="D453" s="1" t="str">
        <f t="shared" si="29"/>
        <v>13:0013</v>
      </c>
      <c r="E453" t="s">
        <v>1811</v>
      </c>
      <c r="F453" t="s">
        <v>1812</v>
      </c>
      <c r="H453">
        <v>47.767454200000003</v>
      </c>
      <c r="I453">
        <v>-67.312577899999994</v>
      </c>
      <c r="J453" s="1" t="str">
        <f t="shared" si="30"/>
        <v>Basal till</v>
      </c>
      <c r="K453" s="1" t="str">
        <f t="shared" si="31"/>
        <v>&lt;63 micron</v>
      </c>
      <c r="L453">
        <v>28</v>
      </c>
      <c r="M453">
        <v>2.34</v>
      </c>
      <c r="N453">
        <v>4.5</v>
      </c>
      <c r="O453">
        <v>0.4</v>
      </c>
      <c r="P453">
        <v>1</v>
      </c>
      <c r="Q453">
        <v>52.5</v>
      </c>
      <c r="R453">
        <v>0.12</v>
      </c>
      <c r="S453">
        <v>0.02</v>
      </c>
      <c r="T453">
        <v>0.06</v>
      </c>
      <c r="U453">
        <v>12</v>
      </c>
      <c r="V453">
        <v>88.7</v>
      </c>
      <c r="W453">
        <v>15.99</v>
      </c>
      <c r="X453">
        <v>3.08</v>
      </c>
      <c r="Y453">
        <v>6.3</v>
      </c>
      <c r="Z453">
        <v>51</v>
      </c>
      <c r="AA453">
        <v>0.08</v>
      </c>
      <c r="AB453">
        <v>21.1</v>
      </c>
      <c r="AC453">
        <v>1.01</v>
      </c>
      <c r="AD453">
        <v>229</v>
      </c>
      <c r="AE453">
        <v>0.27</v>
      </c>
      <c r="AF453">
        <v>3.0000000000000001E-3</v>
      </c>
      <c r="AG453">
        <v>63</v>
      </c>
      <c r="AH453">
        <v>0.06</v>
      </c>
      <c r="AI453">
        <v>8.31</v>
      </c>
      <c r="AJ453">
        <v>0.01</v>
      </c>
      <c r="AK453">
        <v>0.17</v>
      </c>
      <c r="AL453">
        <v>2.1</v>
      </c>
      <c r="AM453">
        <v>0.2</v>
      </c>
      <c r="AN453">
        <v>3.4</v>
      </c>
      <c r="AO453">
        <v>0.01</v>
      </c>
      <c r="AP453">
        <v>4.4000000000000004</v>
      </c>
      <c r="AQ453">
        <v>180</v>
      </c>
      <c r="AR453">
        <v>7.0000000000000007E-2</v>
      </c>
      <c r="AS453">
        <v>0.4</v>
      </c>
      <c r="AT453">
        <v>35</v>
      </c>
      <c r="AU453">
        <v>0.1</v>
      </c>
      <c r="AV453">
        <v>53.7</v>
      </c>
      <c r="AW453">
        <v>15</v>
      </c>
    </row>
    <row r="454" spans="1:49" hidden="1" x14ac:dyDescent="0.3">
      <c r="A454" t="s">
        <v>1813</v>
      </c>
      <c r="B454" t="s">
        <v>1814</v>
      </c>
      <c r="C454" s="1" t="str">
        <f t="shared" si="28"/>
        <v>13:0041</v>
      </c>
      <c r="D454" s="1" t="str">
        <f t="shared" si="29"/>
        <v>13:0013</v>
      </c>
      <c r="E454" t="s">
        <v>1815</v>
      </c>
      <c r="F454" t="s">
        <v>1816</v>
      </c>
      <c r="H454">
        <v>47.7837642</v>
      </c>
      <c r="I454">
        <v>-67.309299800000005</v>
      </c>
      <c r="J454" s="1" t="str">
        <f t="shared" si="30"/>
        <v>Basal till</v>
      </c>
      <c r="K454" s="1" t="str">
        <f t="shared" si="31"/>
        <v>&lt;63 micron</v>
      </c>
      <c r="L454">
        <v>29</v>
      </c>
      <c r="M454">
        <v>2.68</v>
      </c>
      <c r="N454">
        <v>6.4</v>
      </c>
      <c r="O454">
        <v>0.3</v>
      </c>
      <c r="P454">
        <v>2</v>
      </c>
      <c r="Q454">
        <v>76.599999999999994</v>
      </c>
      <c r="R454">
        <v>0.13</v>
      </c>
      <c r="S454">
        <v>0.03</v>
      </c>
      <c r="T454">
        <v>0.09</v>
      </c>
      <c r="U454">
        <v>12.6</v>
      </c>
      <c r="V454">
        <v>84.2</v>
      </c>
      <c r="W454">
        <v>16.37</v>
      </c>
      <c r="X454">
        <v>2.97</v>
      </c>
      <c r="Y454">
        <v>6.4</v>
      </c>
      <c r="Z454">
        <v>49</v>
      </c>
      <c r="AA454">
        <v>0.08</v>
      </c>
      <c r="AB454">
        <v>21.8</v>
      </c>
      <c r="AC454">
        <v>1.04</v>
      </c>
      <c r="AD454">
        <v>265</v>
      </c>
      <c r="AE454">
        <v>0.34</v>
      </c>
      <c r="AF454">
        <v>2E-3</v>
      </c>
      <c r="AG454">
        <v>78</v>
      </c>
      <c r="AH454">
        <v>4.4999999999999998E-2</v>
      </c>
      <c r="AI454">
        <v>10.64</v>
      </c>
      <c r="AJ454">
        <v>5.0000000000000001E-3</v>
      </c>
      <c r="AK454">
        <v>0.27</v>
      </c>
      <c r="AL454">
        <v>2.2999999999999998</v>
      </c>
      <c r="AM454">
        <v>0.2</v>
      </c>
      <c r="AN454">
        <v>7.4</v>
      </c>
      <c r="AO454">
        <v>0.01</v>
      </c>
      <c r="AP454">
        <v>3.8</v>
      </c>
      <c r="AQ454">
        <v>350</v>
      </c>
      <c r="AR454">
        <v>0.08</v>
      </c>
      <c r="AS454">
        <v>0.5</v>
      </c>
      <c r="AT454">
        <v>37</v>
      </c>
      <c r="AU454">
        <v>0.1</v>
      </c>
      <c r="AV454">
        <v>59.4</v>
      </c>
      <c r="AW454">
        <v>15</v>
      </c>
    </row>
    <row r="455" spans="1:49" hidden="1" x14ac:dyDescent="0.3">
      <c r="A455" t="s">
        <v>1817</v>
      </c>
      <c r="B455" t="s">
        <v>1818</v>
      </c>
      <c r="C455" s="1" t="str">
        <f t="shared" si="28"/>
        <v>13:0041</v>
      </c>
      <c r="D455" s="1" t="str">
        <f t="shared" si="29"/>
        <v>13:0013</v>
      </c>
      <c r="E455" t="s">
        <v>1819</v>
      </c>
      <c r="F455" t="s">
        <v>1820</v>
      </c>
      <c r="H455">
        <v>47.781750500000001</v>
      </c>
      <c r="I455">
        <v>-67.334035900000003</v>
      </c>
      <c r="J455" s="1" t="str">
        <f t="shared" si="30"/>
        <v>Basal till</v>
      </c>
      <c r="K455" s="1" t="str">
        <f t="shared" si="31"/>
        <v>&lt;63 micron</v>
      </c>
      <c r="L455">
        <v>33</v>
      </c>
      <c r="M455">
        <v>2.61</v>
      </c>
      <c r="N455">
        <v>5.4</v>
      </c>
      <c r="O455">
        <v>0.1</v>
      </c>
      <c r="P455">
        <v>1</v>
      </c>
      <c r="Q455">
        <v>89.5</v>
      </c>
      <c r="R455">
        <v>0.12</v>
      </c>
      <c r="S455">
        <v>0.02</v>
      </c>
      <c r="T455">
        <v>0.05</v>
      </c>
      <c r="U455">
        <v>13.1</v>
      </c>
      <c r="V455">
        <v>75.2</v>
      </c>
      <c r="W455">
        <v>16.95</v>
      </c>
      <c r="X455">
        <v>2.84</v>
      </c>
      <c r="Y455">
        <v>6.1</v>
      </c>
      <c r="Z455">
        <v>46</v>
      </c>
      <c r="AA455">
        <v>0.05</v>
      </c>
      <c r="AB455">
        <v>22.9</v>
      </c>
      <c r="AC455">
        <v>1.03</v>
      </c>
      <c r="AD455">
        <v>220</v>
      </c>
      <c r="AE455">
        <v>0.2</v>
      </c>
      <c r="AF455">
        <v>2E-3</v>
      </c>
      <c r="AG455">
        <v>74.3</v>
      </c>
      <c r="AH455">
        <v>4.2999999999999997E-2</v>
      </c>
      <c r="AI455">
        <v>10.91</v>
      </c>
      <c r="AJ455">
        <v>0.02</v>
      </c>
      <c r="AK455">
        <v>0.25</v>
      </c>
      <c r="AL455">
        <v>2</v>
      </c>
      <c r="AM455">
        <v>0.2</v>
      </c>
      <c r="AN455">
        <v>3.8</v>
      </c>
      <c r="AO455">
        <v>0.01</v>
      </c>
      <c r="AP455">
        <v>4.5999999999999996</v>
      </c>
      <c r="AQ455">
        <v>40</v>
      </c>
      <c r="AR455">
        <v>0.08</v>
      </c>
      <c r="AS455">
        <v>0.3</v>
      </c>
      <c r="AT455">
        <v>34</v>
      </c>
      <c r="AU455">
        <v>0.1</v>
      </c>
      <c r="AV455">
        <v>67.599999999999994</v>
      </c>
      <c r="AW455">
        <v>15</v>
      </c>
    </row>
    <row r="456" spans="1:49" hidden="1" x14ac:dyDescent="0.3">
      <c r="A456" t="s">
        <v>1821</v>
      </c>
      <c r="B456" t="s">
        <v>1822</v>
      </c>
      <c r="C456" s="1" t="str">
        <f t="shared" si="28"/>
        <v>13:0041</v>
      </c>
      <c r="D456" s="1" t="str">
        <f t="shared" si="29"/>
        <v>13:0013</v>
      </c>
      <c r="E456" t="s">
        <v>1823</v>
      </c>
      <c r="F456" t="s">
        <v>1824</v>
      </c>
      <c r="H456">
        <v>47.798283300000001</v>
      </c>
      <c r="I456">
        <v>-67.337393300000002</v>
      </c>
      <c r="J456" s="1" t="str">
        <f t="shared" si="30"/>
        <v>Basal till</v>
      </c>
      <c r="K456" s="1" t="str">
        <f t="shared" si="31"/>
        <v>&lt;63 micron</v>
      </c>
      <c r="L456">
        <v>24</v>
      </c>
      <c r="M456">
        <v>2.81</v>
      </c>
      <c r="N456">
        <v>7.6</v>
      </c>
      <c r="O456">
        <v>0.1</v>
      </c>
      <c r="P456">
        <v>3</v>
      </c>
      <c r="Q456">
        <v>73.7</v>
      </c>
      <c r="R456">
        <v>0.17</v>
      </c>
      <c r="S456">
        <v>0.05</v>
      </c>
      <c r="T456">
        <v>0.04</v>
      </c>
      <c r="U456">
        <v>16.399999999999999</v>
      </c>
      <c r="V456">
        <v>89.3</v>
      </c>
      <c r="W456">
        <v>21.59</v>
      </c>
      <c r="X456">
        <v>3.45</v>
      </c>
      <c r="Y456">
        <v>8</v>
      </c>
      <c r="Z456">
        <v>41</v>
      </c>
      <c r="AA456">
        <v>0.12</v>
      </c>
      <c r="AB456">
        <v>28</v>
      </c>
      <c r="AC456">
        <v>1.32</v>
      </c>
      <c r="AD456">
        <v>298</v>
      </c>
      <c r="AE456">
        <v>0.19</v>
      </c>
      <c r="AF456">
        <v>3.0000000000000001E-3</v>
      </c>
      <c r="AG456">
        <v>85.7</v>
      </c>
      <c r="AH456">
        <v>4.5999999999999999E-2</v>
      </c>
      <c r="AI456">
        <v>15.21</v>
      </c>
      <c r="AJ456">
        <v>5.0000000000000001E-3</v>
      </c>
      <c r="AK456">
        <v>0.38</v>
      </c>
      <c r="AL456">
        <v>3.5</v>
      </c>
      <c r="AM456">
        <v>0.1</v>
      </c>
      <c r="AN456">
        <v>11.3</v>
      </c>
      <c r="AO456">
        <v>0.03</v>
      </c>
      <c r="AP456">
        <v>6.2</v>
      </c>
      <c r="AQ456">
        <v>60</v>
      </c>
      <c r="AR456">
        <v>0.1</v>
      </c>
      <c r="AS456">
        <v>0.5</v>
      </c>
      <c r="AT456">
        <v>41</v>
      </c>
      <c r="AU456">
        <v>0.1</v>
      </c>
      <c r="AV456">
        <v>64.7</v>
      </c>
      <c r="AW456">
        <v>15</v>
      </c>
    </row>
    <row r="457" spans="1:49" hidden="1" x14ac:dyDescent="0.3">
      <c r="A457" t="s">
        <v>1825</v>
      </c>
      <c r="B457" t="s">
        <v>1826</v>
      </c>
      <c r="C457" s="1" t="str">
        <f t="shared" si="28"/>
        <v>13:0041</v>
      </c>
      <c r="D457" s="1" t="str">
        <f t="shared" si="29"/>
        <v>13:0013</v>
      </c>
      <c r="E457" t="s">
        <v>1827</v>
      </c>
      <c r="F457" t="s">
        <v>1828</v>
      </c>
      <c r="H457">
        <v>47.766412099999997</v>
      </c>
      <c r="I457">
        <v>-67.3367279</v>
      </c>
      <c r="J457" s="1" t="str">
        <f t="shared" si="30"/>
        <v>Basal till</v>
      </c>
      <c r="K457" s="1" t="str">
        <f t="shared" si="31"/>
        <v>&lt;63 micron</v>
      </c>
      <c r="L457">
        <v>24</v>
      </c>
      <c r="M457">
        <v>2.34</v>
      </c>
      <c r="N457">
        <v>9.6999999999999993</v>
      </c>
      <c r="O457">
        <v>0.4</v>
      </c>
      <c r="P457">
        <v>3</v>
      </c>
      <c r="Q457">
        <v>54.9</v>
      </c>
      <c r="R457">
        <v>0.17</v>
      </c>
      <c r="S457">
        <v>7.0000000000000007E-2</v>
      </c>
      <c r="T457">
        <v>0.06</v>
      </c>
      <c r="U457">
        <v>16.7</v>
      </c>
      <c r="V457">
        <v>80.099999999999994</v>
      </c>
      <c r="W457">
        <v>21.75</v>
      </c>
      <c r="X457">
        <v>3.28</v>
      </c>
      <c r="Y457">
        <v>6</v>
      </c>
      <c r="Z457">
        <v>44</v>
      </c>
      <c r="AA457">
        <v>0.1</v>
      </c>
      <c r="AB457">
        <v>25.4</v>
      </c>
      <c r="AC457">
        <v>1.33</v>
      </c>
      <c r="AD457">
        <v>439</v>
      </c>
      <c r="AE457">
        <v>0.17</v>
      </c>
      <c r="AF457">
        <v>4.0000000000000001E-3</v>
      </c>
      <c r="AG457">
        <v>85.7</v>
      </c>
      <c r="AH457">
        <v>7.0999999999999994E-2</v>
      </c>
      <c r="AI457">
        <v>15.98</v>
      </c>
      <c r="AJ457">
        <v>5.0000000000000001E-3</v>
      </c>
      <c r="AK457">
        <v>0.56000000000000005</v>
      </c>
      <c r="AL457">
        <v>2.9</v>
      </c>
      <c r="AM457">
        <v>0.1</v>
      </c>
      <c r="AN457">
        <v>9.6999999999999993</v>
      </c>
      <c r="AO457">
        <v>0.02</v>
      </c>
      <c r="AP457">
        <v>4.8</v>
      </c>
      <c r="AQ457">
        <v>80</v>
      </c>
      <c r="AR457">
        <v>0.06</v>
      </c>
      <c r="AS457">
        <v>0.3</v>
      </c>
      <c r="AT457">
        <v>35</v>
      </c>
      <c r="AU457">
        <v>0.1</v>
      </c>
      <c r="AV457">
        <v>64</v>
      </c>
      <c r="AW457">
        <v>15</v>
      </c>
    </row>
    <row r="458" spans="1:49" hidden="1" x14ac:dyDescent="0.3">
      <c r="A458" t="s">
        <v>1829</v>
      </c>
      <c r="B458" t="s">
        <v>1830</v>
      </c>
      <c r="C458" s="1" t="str">
        <f t="shared" si="28"/>
        <v>13:0041</v>
      </c>
      <c r="D458" s="1" t="str">
        <f t="shared" si="29"/>
        <v>13:0013</v>
      </c>
      <c r="E458" t="s">
        <v>1831</v>
      </c>
      <c r="F458" t="s">
        <v>1832</v>
      </c>
      <c r="H458">
        <v>47.774669699999997</v>
      </c>
      <c r="I458">
        <v>-67.349639199999999</v>
      </c>
      <c r="J458" s="1" t="str">
        <f t="shared" si="30"/>
        <v>Basal till</v>
      </c>
      <c r="K458" s="1" t="str">
        <f t="shared" si="31"/>
        <v>&lt;63 micron</v>
      </c>
      <c r="L458">
        <v>17</v>
      </c>
      <c r="M458">
        <v>2.33</v>
      </c>
      <c r="N458">
        <v>7.7</v>
      </c>
      <c r="O458">
        <v>0.8</v>
      </c>
      <c r="P458">
        <v>4</v>
      </c>
      <c r="Q458">
        <v>104.8</v>
      </c>
      <c r="R458">
        <v>0.19</v>
      </c>
      <c r="S458">
        <v>0.25</v>
      </c>
      <c r="T458">
        <v>0.05</v>
      </c>
      <c r="U458">
        <v>18.399999999999999</v>
      </c>
      <c r="V458">
        <v>73.8</v>
      </c>
      <c r="W458">
        <v>23.94</v>
      </c>
      <c r="X458">
        <v>3.38</v>
      </c>
      <c r="Y458">
        <v>7.1</v>
      </c>
      <c r="Z458">
        <v>36</v>
      </c>
      <c r="AA458">
        <v>0.16</v>
      </c>
      <c r="AB458">
        <v>36.200000000000003</v>
      </c>
      <c r="AC458">
        <v>1.43</v>
      </c>
      <c r="AD458">
        <v>591</v>
      </c>
      <c r="AE458">
        <v>0.18</v>
      </c>
      <c r="AF458">
        <v>4.0000000000000001E-3</v>
      </c>
      <c r="AG458">
        <v>83.5</v>
      </c>
      <c r="AH458">
        <v>5.6000000000000001E-2</v>
      </c>
      <c r="AI458">
        <v>16.07</v>
      </c>
      <c r="AJ458">
        <v>0.01</v>
      </c>
      <c r="AK458">
        <v>0.48</v>
      </c>
      <c r="AL458">
        <v>4.2</v>
      </c>
      <c r="AM458">
        <v>0.05</v>
      </c>
      <c r="AN458">
        <v>33.6</v>
      </c>
      <c r="AO458">
        <v>0.02</v>
      </c>
      <c r="AP458">
        <v>6.1</v>
      </c>
      <c r="AQ458">
        <v>90</v>
      </c>
      <c r="AR458">
        <v>0.06</v>
      </c>
      <c r="AS458">
        <v>0.4</v>
      </c>
      <c r="AT458">
        <v>37</v>
      </c>
      <c r="AU458">
        <v>0.1</v>
      </c>
      <c r="AV458">
        <v>65.3</v>
      </c>
      <c r="AW458">
        <v>15</v>
      </c>
    </row>
    <row r="459" spans="1:49" hidden="1" x14ac:dyDescent="0.3">
      <c r="A459" t="s">
        <v>1833</v>
      </c>
      <c r="B459" t="s">
        <v>1834</v>
      </c>
      <c r="C459" s="1" t="str">
        <f t="shared" si="28"/>
        <v>13:0041</v>
      </c>
      <c r="D459" s="1" t="str">
        <f t="shared" si="29"/>
        <v>13:0013</v>
      </c>
      <c r="E459" t="s">
        <v>1835</v>
      </c>
      <c r="F459" t="s">
        <v>1836</v>
      </c>
      <c r="H459">
        <v>47.791206299999999</v>
      </c>
      <c r="I459">
        <v>-67.365886099999997</v>
      </c>
      <c r="J459" s="1" t="str">
        <f t="shared" si="30"/>
        <v>Basal till</v>
      </c>
      <c r="K459" s="1" t="str">
        <f t="shared" si="31"/>
        <v>&lt;63 micron</v>
      </c>
      <c r="L459">
        <v>32</v>
      </c>
      <c r="M459">
        <v>3.81</v>
      </c>
      <c r="N459">
        <v>9.6999999999999993</v>
      </c>
      <c r="O459">
        <v>4.5999999999999996</v>
      </c>
      <c r="P459">
        <v>3</v>
      </c>
      <c r="Q459">
        <v>100.4</v>
      </c>
      <c r="R459">
        <v>0.2</v>
      </c>
      <c r="S459">
        <v>0.02</v>
      </c>
      <c r="T459">
        <v>0.1</v>
      </c>
      <c r="U459">
        <v>18.899999999999999</v>
      </c>
      <c r="V459">
        <v>114.1</v>
      </c>
      <c r="W459">
        <v>32.22</v>
      </c>
      <c r="X459">
        <v>4.1900000000000004</v>
      </c>
      <c r="Y459">
        <v>8.6</v>
      </c>
      <c r="Z459">
        <v>113</v>
      </c>
      <c r="AA459">
        <v>0.14000000000000001</v>
      </c>
      <c r="AB459">
        <v>24.4</v>
      </c>
      <c r="AC459">
        <v>1.59</v>
      </c>
      <c r="AD459">
        <v>423</v>
      </c>
      <c r="AE459">
        <v>0.3</v>
      </c>
      <c r="AF459">
        <v>3.0000000000000001E-3</v>
      </c>
      <c r="AG459">
        <v>113</v>
      </c>
      <c r="AH459">
        <v>7.0999999999999994E-2</v>
      </c>
      <c r="AI459">
        <v>18.89</v>
      </c>
      <c r="AJ459">
        <v>0.05</v>
      </c>
      <c r="AK459">
        <v>0.44</v>
      </c>
      <c r="AL459">
        <v>3.7</v>
      </c>
      <c r="AM459">
        <v>0.5</v>
      </c>
      <c r="AN459">
        <v>3.9</v>
      </c>
      <c r="AO459">
        <v>0.03</v>
      </c>
      <c r="AP459">
        <v>5.4</v>
      </c>
      <c r="AQ459">
        <v>30</v>
      </c>
      <c r="AR459">
        <v>0.1</v>
      </c>
      <c r="AS459">
        <v>0.4</v>
      </c>
      <c r="AT459">
        <v>49</v>
      </c>
      <c r="AU459">
        <v>0.1</v>
      </c>
      <c r="AV459">
        <v>86.3</v>
      </c>
      <c r="AW459">
        <v>15</v>
      </c>
    </row>
    <row r="460" spans="1:49" hidden="1" x14ac:dyDescent="0.3">
      <c r="A460" t="s">
        <v>1837</v>
      </c>
      <c r="B460" t="s">
        <v>1838</v>
      </c>
      <c r="C460" s="1" t="str">
        <f t="shared" si="28"/>
        <v>13:0041</v>
      </c>
      <c r="D460" s="1" t="str">
        <f t="shared" si="29"/>
        <v>13:0013</v>
      </c>
      <c r="E460" t="s">
        <v>1839</v>
      </c>
      <c r="F460" t="s">
        <v>1840</v>
      </c>
      <c r="H460">
        <v>47.806282099999997</v>
      </c>
      <c r="I460">
        <v>-67.363035800000006</v>
      </c>
      <c r="J460" s="1" t="str">
        <f t="shared" si="30"/>
        <v>Basal till</v>
      </c>
      <c r="K460" s="1" t="str">
        <f t="shared" si="31"/>
        <v>&lt;63 micron</v>
      </c>
      <c r="L460">
        <v>65</v>
      </c>
      <c r="M460">
        <v>2.42</v>
      </c>
      <c r="N460">
        <v>8.6</v>
      </c>
      <c r="O460">
        <v>0.8</v>
      </c>
      <c r="P460">
        <v>2</v>
      </c>
      <c r="Q460">
        <v>57</v>
      </c>
      <c r="R460">
        <v>0.21</v>
      </c>
      <c r="S460">
        <v>0.17</v>
      </c>
      <c r="T460">
        <v>0.08</v>
      </c>
      <c r="U460">
        <v>14.7</v>
      </c>
      <c r="V460">
        <v>80.7</v>
      </c>
      <c r="W460">
        <v>24.47</v>
      </c>
      <c r="X460">
        <v>3.47</v>
      </c>
      <c r="Y460">
        <v>6.8</v>
      </c>
      <c r="Z460">
        <v>39</v>
      </c>
      <c r="AA460">
        <v>0.08</v>
      </c>
      <c r="AB460">
        <v>27.3</v>
      </c>
      <c r="AC460">
        <v>1.39</v>
      </c>
      <c r="AD460">
        <v>280</v>
      </c>
      <c r="AE460">
        <v>0.24</v>
      </c>
      <c r="AF460">
        <v>2E-3</v>
      </c>
      <c r="AG460">
        <v>78.5</v>
      </c>
      <c r="AH460">
        <v>5.5E-2</v>
      </c>
      <c r="AI460">
        <v>13.21</v>
      </c>
      <c r="AJ460">
        <v>0.02</v>
      </c>
      <c r="AK460">
        <v>0.49</v>
      </c>
      <c r="AL460">
        <v>2.4</v>
      </c>
      <c r="AM460">
        <v>0.3</v>
      </c>
      <c r="AN460">
        <v>16.5</v>
      </c>
      <c r="AO460">
        <v>0.02</v>
      </c>
      <c r="AP460">
        <v>5</v>
      </c>
      <c r="AQ460">
        <v>30</v>
      </c>
      <c r="AR460">
        <v>0.05</v>
      </c>
      <c r="AS460">
        <v>0.4</v>
      </c>
      <c r="AT460">
        <v>37</v>
      </c>
      <c r="AU460">
        <v>0.1</v>
      </c>
      <c r="AV460">
        <v>59.8</v>
      </c>
      <c r="AW460">
        <v>15</v>
      </c>
    </row>
    <row r="461" spans="1:49" hidden="1" x14ac:dyDescent="0.3">
      <c r="A461" t="s">
        <v>1841</v>
      </c>
      <c r="B461" t="s">
        <v>1842</v>
      </c>
      <c r="C461" s="1" t="str">
        <f t="shared" si="28"/>
        <v>13:0041</v>
      </c>
      <c r="D461" s="1" t="str">
        <f t="shared" si="29"/>
        <v>13:0013</v>
      </c>
      <c r="E461" t="s">
        <v>1843</v>
      </c>
      <c r="F461" t="s">
        <v>1844</v>
      </c>
      <c r="H461">
        <v>47.814194499999999</v>
      </c>
      <c r="I461">
        <v>-67.368317399999995</v>
      </c>
      <c r="J461" s="1" t="str">
        <f t="shared" si="30"/>
        <v>Basal till</v>
      </c>
      <c r="K461" s="1" t="str">
        <f t="shared" si="31"/>
        <v>&lt;63 micron</v>
      </c>
      <c r="L461">
        <v>39</v>
      </c>
      <c r="M461">
        <v>2.36</v>
      </c>
      <c r="N461">
        <v>7.3</v>
      </c>
      <c r="O461">
        <v>0.4</v>
      </c>
      <c r="P461">
        <v>2</v>
      </c>
      <c r="Q461">
        <v>72.599999999999994</v>
      </c>
      <c r="R461">
        <v>0.15</v>
      </c>
      <c r="S461">
        <v>0.04</v>
      </c>
      <c r="T461">
        <v>0.05</v>
      </c>
      <c r="U461">
        <v>14.9</v>
      </c>
      <c r="V461">
        <v>82</v>
      </c>
      <c r="W461">
        <v>20.18</v>
      </c>
      <c r="X461">
        <v>3.01</v>
      </c>
      <c r="Y461">
        <v>5.6</v>
      </c>
      <c r="Z461">
        <v>37</v>
      </c>
      <c r="AA461">
        <v>7.0000000000000007E-2</v>
      </c>
      <c r="AB461">
        <v>22.1</v>
      </c>
      <c r="AC461">
        <v>1.26</v>
      </c>
      <c r="AD461">
        <v>276</v>
      </c>
      <c r="AE461">
        <v>0.21</v>
      </c>
      <c r="AF461">
        <v>2E-3</v>
      </c>
      <c r="AG461">
        <v>77.2</v>
      </c>
      <c r="AH461">
        <v>5.0999999999999997E-2</v>
      </c>
      <c r="AI461">
        <v>12.9</v>
      </c>
      <c r="AJ461">
        <v>5.0000000000000001E-3</v>
      </c>
      <c r="AK461">
        <v>0.31</v>
      </c>
      <c r="AL461">
        <v>3</v>
      </c>
      <c r="AM461">
        <v>0.2</v>
      </c>
      <c r="AN461">
        <v>5.3</v>
      </c>
      <c r="AO461">
        <v>0.02</v>
      </c>
      <c r="AP461">
        <v>5.0999999999999996</v>
      </c>
      <c r="AQ461">
        <v>60</v>
      </c>
      <c r="AR461">
        <v>7.0000000000000007E-2</v>
      </c>
      <c r="AS461">
        <v>0.4</v>
      </c>
      <c r="AT461">
        <v>35</v>
      </c>
      <c r="AU461">
        <v>0.1</v>
      </c>
      <c r="AV461">
        <v>48.9</v>
      </c>
      <c r="AW461">
        <v>15</v>
      </c>
    </row>
    <row r="462" spans="1:49" hidden="1" x14ac:dyDescent="0.3">
      <c r="A462" t="s">
        <v>1845</v>
      </c>
      <c r="B462" t="s">
        <v>1846</v>
      </c>
      <c r="C462" s="1" t="str">
        <f t="shared" si="28"/>
        <v>13:0041</v>
      </c>
      <c r="D462" s="1" t="str">
        <f t="shared" si="29"/>
        <v>13:0013</v>
      </c>
      <c r="E462" t="s">
        <v>1847</v>
      </c>
      <c r="F462" t="s">
        <v>1848</v>
      </c>
      <c r="H462">
        <v>47.790574900000003</v>
      </c>
      <c r="I462">
        <v>-67.381007299999993</v>
      </c>
      <c r="J462" s="1" t="str">
        <f t="shared" si="30"/>
        <v>Basal till</v>
      </c>
      <c r="K462" s="1" t="str">
        <f t="shared" si="31"/>
        <v>&lt;63 micron</v>
      </c>
      <c r="L462">
        <v>38</v>
      </c>
      <c r="M462">
        <v>2.9</v>
      </c>
      <c r="N462">
        <v>13.4</v>
      </c>
      <c r="O462">
        <v>0.8</v>
      </c>
      <c r="P462">
        <v>3</v>
      </c>
      <c r="Q462">
        <v>77.900000000000006</v>
      </c>
      <c r="R462">
        <v>0.19</v>
      </c>
      <c r="S462">
        <v>0.04</v>
      </c>
      <c r="T462">
        <v>0.05</v>
      </c>
      <c r="U462">
        <v>18.2</v>
      </c>
      <c r="V462">
        <v>95.5</v>
      </c>
      <c r="W462">
        <v>25.23</v>
      </c>
      <c r="X462">
        <v>3.5</v>
      </c>
      <c r="Y462">
        <v>7.3</v>
      </c>
      <c r="Z462">
        <v>46</v>
      </c>
      <c r="AA462">
        <v>0.1</v>
      </c>
      <c r="AB462">
        <v>26.3</v>
      </c>
      <c r="AC462">
        <v>1.59</v>
      </c>
      <c r="AD462">
        <v>369</v>
      </c>
      <c r="AE462">
        <v>0.18</v>
      </c>
      <c r="AF462">
        <v>3.0000000000000001E-3</v>
      </c>
      <c r="AG462">
        <v>101.6</v>
      </c>
      <c r="AH462">
        <v>5.7000000000000002E-2</v>
      </c>
      <c r="AI462">
        <v>16.010000000000002</v>
      </c>
      <c r="AJ462">
        <v>0.02</v>
      </c>
      <c r="AK462">
        <v>0.36</v>
      </c>
      <c r="AL462">
        <v>2.9</v>
      </c>
      <c r="AM462">
        <v>0.3</v>
      </c>
      <c r="AN462">
        <v>6.2</v>
      </c>
      <c r="AO462">
        <v>0.02</v>
      </c>
      <c r="AP462">
        <v>4.8</v>
      </c>
      <c r="AQ462">
        <v>30</v>
      </c>
      <c r="AR462">
        <v>7.0000000000000007E-2</v>
      </c>
      <c r="AS462">
        <v>0.3</v>
      </c>
      <c r="AT462">
        <v>42</v>
      </c>
      <c r="AU462">
        <v>0.1</v>
      </c>
      <c r="AV462">
        <v>63</v>
      </c>
      <c r="AW462">
        <v>15</v>
      </c>
    </row>
    <row r="463" spans="1:49" hidden="1" x14ac:dyDescent="0.3">
      <c r="A463" t="s">
        <v>1849</v>
      </c>
      <c r="B463" t="s">
        <v>1850</v>
      </c>
      <c r="C463" s="1" t="str">
        <f t="shared" si="28"/>
        <v>13:0041</v>
      </c>
      <c r="D463" s="1" t="str">
        <f t="shared" si="29"/>
        <v>13:0013</v>
      </c>
      <c r="E463" t="s">
        <v>1851</v>
      </c>
      <c r="F463" t="s">
        <v>1852</v>
      </c>
      <c r="H463">
        <v>47.802936699999997</v>
      </c>
      <c r="I463">
        <v>-67.391160499999998</v>
      </c>
      <c r="J463" s="1" t="str">
        <f t="shared" si="30"/>
        <v>Basal till</v>
      </c>
      <c r="K463" s="1" t="str">
        <f t="shared" si="31"/>
        <v>&lt;63 micron</v>
      </c>
      <c r="L463">
        <v>63</v>
      </c>
      <c r="M463">
        <v>2.68</v>
      </c>
      <c r="N463">
        <v>13.8</v>
      </c>
      <c r="O463">
        <v>0.7</v>
      </c>
      <c r="P463">
        <v>2</v>
      </c>
      <c r="Q463">
        <v>80.099999999999994</v>
      </c>
      <c r="R463">
        <v>0.21</v>
      </c>
      <c r="S463">
        <v>0.04</v>
      </c>
      <c r="T463">
        <v>0.05</v>
      </c>
      <c r="U463">
        <v>17.8</v>
      </c>
      <c r="V463">
        <v>72</v>
      </c>
      <c r="W463">
        <v>22.5</v>
      </c>
      <c r="X463">
        <v>3.71</v>
      </c>
      <c r="Y463">
        <v>6.1</v>
      </c>
      <c r="Z463">
        <v>54</v>
      </c>
      <c r="AA463">
        <v>0.1</v>
      </c>
      <c r="AB463">
        <v>24.9</v>
      </c>
      <c r="AC463">
        <v>1.1100000000000001</v>
      </c>
      <c r="AD463">
        <v>417</v>
      </c>
      <c r="AE463">
        <v>0.3</v>
      </c>
      <c r="AF463">
        <v>3.0000000000000001E-3</v>
      </c>
      <c r="AG463">
        <v>93.8</v>
      </c>
      <c r="AH463">
        <v>4.9000000000000002E-2</v>
      </c>
      <c r="AI463">
        <v>19.41</v>
      </c>
      <c r="AJ463">
        <v>0.03</v>
      </c>
      <c r="AK463">
        <v>1.21</v>
      </c>
      <c r="AL463">
        <v>2.8</v>
      </c>
      <c r="AM463">
        <v>0.3</v>
      </c>
      <c r="AN463">
        <v>6.2</v>
      </c>
      <c r="AO463">
        <v>0.03</v>
      </c>
      <c r="AP463">
        <v>5.9</v>
      </c>
      <c r="AQ463">
        <v>50</v>
      </c>
      <c r="AR463">
        <v>0.08</v>
      </c>
      <c r="AS463">
        <v>0.4</v>
      </c>
      <c r="AT463">
        <v>33</v>
      </c>
      <c r="AU463">
        <v>0.1</v>
      </c>
      <c r="AV463">
        <v>69.400000000000006</v>
      </c>
      <c r="AW463">
        <v>15</v>
      </c>
    </row>
    <row r="464" spans="1:49" hidden="1" x14ac:dyDescent="0.3">
      <c r="A464" t="s">
        <v>1853</v>
      </c>
      <c r="B464" t="s">
        <v>1854</v>
      </c>
      <c r="C464" s="1" t="str">
        <f t="shared" si="28"/>
        <v>13:0041</v>
      </c>
      <c r="D464" s="1" t="str">
        <f t="shared" si="29"/>
        <v>13:0013</v>
      </c>
      <c r="E464" t="s">
        <v>1855</v>
      </c>
      <c r="F464" t="s">
        <v>1856</v>
      </c>
      <c r="H464">
        <v>47.750206400000003</v>
      </c>
      <c r="I464">
        <v>-67.371826600000006</v>
      </c>
      <c r="J464" s="1" t="str">
        <f t="shared" si="30"/>
        <v>Basal till</v>
      </c>
      <c r="K464" s="1" t="str">
        <f t="shared" si="31"/>
        <v>&lt;63 micron</v>
      </c>
      <c r="L464">
        <v>32</v>
      </c>
      <c r="M464">
        <v>2.69</v>
      </c>
      <c r="N464">
        <v>6.7</v>
      </c>
      <c r="O464">
        <v>0.2</v>
      </c>
      <c r="P464">
        <v>2</v>
      </c>
      <c r="Q464">
        <v>58.4</v>
      </c>
      <c r="R464">
        <v>0.13</v>
      </c>
      <c r="S464">
        <v>0.01</v>
      </c>
      <c r="T464">
        <v>0.06</v>
      </c>
      <c r="U464">
        <v>14.4</v>
      </c>
      <c r="V464">
        <v>79.3</v>
      </c>
      <c r="W464">
        <v>16.5</v>
      </c>
      <c r="X464">
        <v>3.18</v>
      </c>
      <c r="Y464">
        <v>5.8</v>
      </c>
      <c r="Z464">
        <v>54</v>
      </c>
      <c r="AA464">
        <v>0.06</v>
      </c>
      <c r="AB464">
        <v>22.8</v>
      </c>
      <c r="AC464">
        <v>1.01</v>
      </c>
      <c r="AD464">
        <v>199</v>
      </c>
      <c r="AE464">
        <v>0.28999999999999998</v>
      </c>
      <c r="AF464">
        <v>5.0000000000000001E-3</v>
      </c>
      <c r="AG464">
        <v>77.900000000000006</v>
      </c>
      <c r="AH464">
        <v>5.1999999999999998E-2</v>
      </c>
      <c r="AI464">
        <v>8.81</v>
      </c>
      <c r="AJ464">
        <v>5.0000000000000001E-3</v>
      </c>
      <c r="AK464">
        <v>0.3</v>
      </c>
      <c r="AL464">
        <v>2.2000000000000002</v>
      </c>
      <c r="AM464">
        <v>0.3</v>
      </c>
      <c r="AN464">
        <v>3</v>
      </c>
      <c r="AO464">
        <v>0.02</v>
      </c>
      <c r="AP464">
        <v>4.4000000000000004</v>
      </c>
      <c r="AQ464">
        <v>90</v>
      </c>
      <c r="AR464">
        <v>0.06</v>
      </c>
      <c r="AS464">
        <v>0.3</v>
      </c>
      <c r="AT464">
        <v>34</v>
      </c>
      <c r="AU464">
        <v>0.1</v>
      </c>
      <c r="AV464">
        <v>61.1</v>
      </c>
      <c r="AW464">
        <v>15</v>
      </c>
    </row>
    <row r="465" spans="1:49" hidden="1" x14ac:dyDescent="0.3">
      <c r="A465" t="s">
        <v>1857</v>
      </c>
      <c r="B465" t="s">
        <v>1858</v>
      </c>
      <c r="C465" s="1" t="str">
        <f t="shared" si="28"/>
        <v>13:0041</v>
      </c>
      <c r="D465" s="1" t="str">
        <f t="shared" si="29"/>
        <v>13:0013</v>
      </c>
      <c r="E465" t="s">
        <v>1859</v>
      </c>
      <c r="F465" t="s">
        <v>1860</v>
      </c>
      <c r="H465">
        <v>47.754173199999997</v>
      </c>
      <c r="I465">
        <v>-67.351568499999999</v>
      </c>
      <c r="J465" s="1" t="str">
        <f t="shared" si="30"/>
        <v>Basal till</v>
      </c>
      <c r="K465" s="1" t="str">
        <f t="shared" si="31"/>
        <v>&lt;63 micron</v>
      </c>
      <c r="L465">
        <v>67</v>
      </c>
      <c r="M465">
        <v>3.43</v>
      </c>
      <c r="N465">
        <v>6.9</v>
      </c>
      <c r="O465">
        <v>0.5</v>
      </c>
      <c r="P465">
        <v>3</v>
      </c>
      <c r="Q465">
        <v>74.900000000000006</v>
      </c>
      <c r="R465">
        <v>0.12</v>
      </c>
      <c r="S465">
        <v>0.05</v>
      </c>
      <c r="T465">
        <v>0.08</v>
      </c>
      <c r="U465">
        <v>18</v>
      </c>
      <c r="V465">
        <v>98.9</v>
      </c>
      <c r="W465">
        <v>23.64</v>
      </c>
      <c r="X465">
        <v>3.28</v>
      </c>
      <c r="Y465">
        <v>6.7</v>
      </c>
      <c r="Z465">
        <v>68</v>
      </c>
      <c r="AA465">
        <v>7.0000000000000007E-2</v>
      </c>
      <c r="AB465">
        <v>22.4</v>
      </c>
      <c r="AC465">
        <v>1.45</v>
      </c>
      <c r="AD465">
        <v>283</v>
      </c>
      <c r="AE465">
        <v>0.27</v>
      </c>
      <c r="AF465">
        <v>3.0000000000000001E-3</v>
      </c>
      <c r="AG465">
        <v>106.9</v>
      </c>
      <c r="AH465">
        <v>6.4000000000000001E-2</v>
      </c>
      <c r="AI465">
        <v>9.86</v>
      </c>
      <c r="AJ465">
        <v>5.0000000000000001E-3</v>
      </c>
      <c r="AK465">
        <v>0.31</v>
      </c>
      <c r="AL465">
        <v>2.5</v>
      </c>
      <c r="AM465">
        <v>0.5</v>
      </c>
      <c r="AN465">
        <v>6.3</v>
      </c>
      <c r="AO465">
        <v>0.04</v>
      </c>
      <c r="AP465">
        <v>4.5999999999999996</v>
      </c>
      <c r="AQ465">
        <v>40</v>
      </c>
      <c r="AR465">
        <v>0.08</v>
      </c>
      <c r="AS465">
        <v>0.3</v>
      </c>
      <c r="AT465">
        <v>38</v>
      </c>
      <c r="AU465">
        <v>0.1</v>
      </c>
      <c r="AV465">
        <v>73.599999999999994</v>
      </c>
      <c r="AW465">
        <v>15</v>
      </c>
    </row>
    <row r="466" spans="1:49" hidden="1" x14ac:dyDescent="0.3">
      <c r="A466" t="s">
        <v>1861</v>
      </c>
      <c r="B466" t="s">
        <v>1862</v>
      </c>
      <c r="C466" s="1" t="str">
        <f t="shared" si="28"/>
        <v>13:0041</v>
      </c>
      <c r="D466" s="1" t="str">
        <f t="shared" si="29"/>
        <v>13:0013</v>
      </c>
      <c r="E466" t="s">
        <v>1863</v>
      </c>
      <c r="F466" t="s">
        <v>1864</v>
      </c>
      <c r="H466">
        <v>47.762673200000002</v>
      </c>
      <c r="I466">
        <v>-67.366459899999995</v>
      </c>
      <c r="J466" s="1" t="str">
        <f t="shared" si="30"/>
        <v>Basal till</v>
      </c>
      <c r="K466" s="1" t="str">
        <f t="shared" si="31"/>
        <v>&lt;63 micron</v>
      </c>
      <c r="L466">
        <v>40</v>
      </c>
      <c r="M466">
        <v>3.34</v>
      </c>
      <c r="N466">
        <v>5.3</v>
      </c>
      <c r="O466">
        <v>0.3</v>
      </c>
      <c r="P466">
        <v>1</v>
      </c>
      <c r="Q466">
        <v>57.4</v>
      </c>
      <c r="R466">
        <v>0.14000000000000001</v>
      </c>
      <c r="S466">
        <v>7.0000000000000007E-2</v>
      </c>
      <c r="T466">
        <v>0.08</v>
      </c>
      <c r="U466">
        <v>12.9</v>
      </c>
      <c r="V466">
        <v>123.5</v>
      </c>
      <c r="W466">
        <v>17.600000000000001</v>
      </c>
      <c r="X466">
        <v>4.4400000000000004</v>
      </c>
      <c r="Y466">
        <v>10.4</v>
      </c>
      <c r="Z466">
        <v>87</v>
      </c>
      <c r="AA466">
        <v>0.05</v>
      </c>
      <c r="AB466">
        <v>20.100000000000001</v>
      </c>
      <c r="AC466">
        <v>1.31</v>
      </c>
      <c r="AD466">
        <v>217</v>
      </c>
      <c r="AE466">
        <v>0.23</v>
      </c>
      <c r="AF466">
        <v>2E-3</v>
      </c>
      <c r="AG466">
        <v>73.900000000000006</v>
      </c>
      <c r="AH466">
        <v>6.9000000000000006E-2</v>
      </c>
      <c r="AI466">
        <v>10.91</v>
      </c>
      <c r="AJ466">
        <v>0.05</v>
      </c>
      <c r="AK466">
        <v>0.2</v>
      </c>
      <c r="AL466">
        <v>2.5</v>
      </c>
      <c r="AM466">
        <v>0.5</v>
      </c>
      <c r="AN466">
        <v>9.1999999999999993</v>
      </c>
      <c r="AO466">
        <v>0.02</v>
      </c>
      <c r="AP466">
        <v>2.5</v>
      </c>
      <c r="AQ466">
        <v>270</v>
      </c>
      <c r="AR466">
        <v>0.09</v>
      </c>
      <c r="AS466">
        <v>0.5</v>
      </c>
      <c r="AT466">
        <v>61</v>
      </c>
      <c r="AU466">
        <v>0.1</v>
      </c>
      <c r="AV466">
        <v>62.1</v>
      </c>
      <c r="AW466">
        <v>15</v>
      </c>
    </row>
    <row r="467" spans="1:49" hidden="1" x14ac:dyDescent="0.3">
      <c r="A467" t="s">
        <v>1865</v>
      </c>
      <c r="B467" t="s">
        <v>1866</v>
      </c>
      <c r="C467" s="1" t="str">
        <f t="shared" si="28"/>
        <v>13:0041</v>
      </c>
      <c r="D467" s="1" t="str">
        <f t="shared" si="29"/>
        <v>13:0013</v>
      </c>
      <c r="E467" t="s">
        <v>1867</v>
      </c>
      <c r="F467" t="s">
        <v>1868</v>
      </c>
      <c r="H467">
        <v>47.760558500000002</v>
      </c>
      <c r="I467">
        <v>-67.290475499999999</v>
      </c>
      <c r="J467" s="1" t="str">
        <f t="shared" si="30"/>
        <v>Basal till</v>
      </c>
      <c r="K467" s="1" t="str">
        <f t="shared" si="31"/>
        <v>&lt;63 micron</v>
      </c>
      <c r="L467">
        <v>18</v>
      </c>
      <c r="M467">
        <v>2.38</v>
      </c>
      <c r="N467">
        <v>5.6</v>
      </c>
      <c r="O467">
        <v>0.6</v>
      </c>
      <c r="P467">
        <v>3</v>
      </c>
      <c r="Q467">
        <v>63.7</v>
      </c>
      <c r="R467">
        <v>0.14000000000000001</v>
      </c>
      <c r="S467">
        <v>0.02</v>
      </c>
      <c r="T467">
        <v>0.08</v>
      </c>
      <c r="U467">
        <v>15.2</v>
      </c>
      <c r="V467">
        <v>78.400000000000006</v>
      </c>
      <c r="W467">
        <v>21.99</v>
      </c>
      <c r="X467">
        <v>3.13</v>
      </c>
      <c r="Y467">
        <v>6.6</v>
      </c>
      <c r="Z467">
        <v>41</v>
      </c>
      <c r="AA467">
        <v>0.09</v>
      </c>
      <c r="AB467">
        <v>22.4</v>
      </c>
      <c r="AC467">
        <v>1.24</v>
      </c>
      <c r="AD467">
        <v>342</v>
      </c>
      <c r="AE467">
        <v>0.28000000000000003</v>
      </c>
      <c r="AF467">
        <v>3.0000000000000001E-3</v>
      </c>
      <c r="AG467">
        <v>78.2</v>
      </c>
      <c r="AH467">
        <v>3.1E-2</v>
      </c>
      <c r="AI467">
        <v>16.25</v>
      </c>
      <c r="AJ467">
        <v>0.02</v>
      </c>
      <c r="AK467">
        <v>0.34</v>
      </c>
      <c r="AL467">
        <v>2.4</v>
      </c>
      <c r="AM467">
        <v>0.3</v>
      </c>
      <c r="AN467">
        <v>3.6</v>
      </c>
      <c r="AO467">
        <v>0.01</v>
      </c>
      <c r="AP467">
        <v>5.6</v>
      </c>
      <c r="AQ467">
        <v>390</v>
      </c>
      <c r="AR467">
        <v>0.06</v>
      </c>
      <c r="AS467">
        <v>0.6</v>
      </c>
      <c r="AT467">
        <v>35</v>
      </c>
      <c r="AU467">
        <v>0.1</v>
      </c>
      <c r="AV467">
        <v>58.4</v>
      </c>
      <c r="AW467">
        <v>15</v>
      </c>
    </row>
    <row r="468" spans="1:49" hidden="1" x14ac:dyDescent="0.3">
      <c r="A468" t="s">
        <v>1869</v>
      </c>
      <c r="B468" t="s">
        <v>1870</v>
      </c>
      <c r="C468" s="1" t="str">
        <f t="shared" si="28"/>
        <v>13:0041</v>
      </c>
      <c r="D468" s="1" t="str">
        <f t="shared" si="29"/>
        <v>13:0013</v>
      </c>
      <c r="E468" t="s">
        <v>1871</v>
      </c>
      <c r="F468" t="s">
        <v>1872</v>
      </c>
      <c r="H468">
        <v>47.756349</v>
      </c>
      <c r="I468">
        <v>-67.198249599999997</v>
      </c>
      <c r="J468" s="1" t="str">
        <f t="shared" si="30"/>
        <v>Basal till</v>
      </c>
      <c r="K468" s="1" t="str">
        <f t="shared" si="31"/>
        <v>&lt;63 micron</v>
      </c>
      <c r="L468">
        <v>29</v>
      </c>
      <c r="M468">
        <v>3.41</v>
      </c>
      <c r="N468">
        <v>5.5</v>
      </c>
      <c r="O468">
        <v>0.3</v>
      </c>
      <c r="P468">
        <v>1</v>
      </c>
      <c r="Q468">
        <v>52.4</v>
      </c>
      <c r="R468">
        <v>0.15</v>
      </c>
      <c r="S468">
        <v>0.03</v>
      </c>
      <c r="T468">
        <v>0.06</v>
      </c>
      <c r="U468">
        <v>27.5</v>
      </c>
      <c r="V468">
        <v>100.9</v>
      </c>
      <c r="W468">
        <v>31.27</v>
      </c>
      <c r="X468">
        <v>3.51</v>
      </c>
      <c r="Y468">
        <v>6.9</v>
      </c>
      <c r="Z468">
        <v>71</v>
      </c>
      <c r="AA468">
        <v>0.05</v>
      </c>
      <c r="AB468">
        <v>17.7</v>
      </c>
      <c r="AC468">
        <v>1.1299999999999999</v>
      </c>
      <c r="AD468">
        <v>281</v>
      </c>
      <c r="AE468">
        <v>0.94</v>
      </c>
      <c r="AF468">
        <v>2E-3</v>
      </c>
      <c r="AG468">
        <v>156.19999999999999</v>
      </c>
      <c r="AH468">
        <v>4.7E-2</v>
      </c>
      <c r="AI468">
        <v>19.71</v>
      </c>
      <c r="AJ468">
        <v>0.03</v>
      </c>
      <c r="AK468">
        <v>0.3</v>
      </c>
      <c r="AL468">
        <v>2.2000000000000002</v>
      </c>
      <c r="AM468">
        <v>0.5</v>
      </c>
      <c r="AN468">
        <v>4.4000000000000004</v>
      </c>
      <c r="AO468">
        <v>0.01</v>
      </c>
      <c r="AP468">
        <v>5.4</v>
      </c>
      <c r="AQ468">
        <v>250</v>
      </c>
      <c r="AR468">
        <v>0.09</v>
      </c>
      <c r="AS468">
        <v>0.8</v>
      </c>
      <c r="AT468">
        <v>36</v>
      </c>
      <c r="AU468">
        <v>0.1</v>
      </c>
      <c r="AV468">
        <v>55.2</v>
      </c>
      <c r="AW468">
        <v>15</v>
      </c>
    </row>
    <row r="469" spans="1:49" hidden="1" x14ac:dyDescent="0.3">
      <c r="A469" t="s">
        <v>1873</v>
      </c>
      <c r="B469" t="s">
        <v>1874</v>
      </c>
      <c r="C469" s="1" t="str">
        <f t="shared" si="28"/>
        <v>13:0041</v>
      </c>
      <c r="D469" s="1" t="str">
        <f t="shared" si="29"/>
        <v>13:0013</v>
      </c>
      <c r="E469" t="s">
        <v>1871</v>
      </c>
      <c r="F469" t="s">
        <v>1875</v>
      </c>
      <c r="H469">
        <v>47.756349</v>
      </c>
      <c r="I469">
        <v>-67.198249599999997</v>
      </c>
      <c r="J469" s="1" t="str">
        <f t="shared" si="30"/>
        <v>Basal till</v>
      </c>
      <c r="K469" s="1" t="str">
        <f t="shared" si="31"/>
        <v>&lt;63 micron</v>
      </c>
      <c r="L469">
        <v>24</v>
      </c>
      <c r="M469">
        <v>3.16</v>
      </c>
      <c r="N469">
        <v>5.5</v>
      </c>
      <c r="O469">
        <v>0.7</v>
      </c>
      <c r="P469">
        <v>1</v>
      </c>
      <c r="Q469">
        <v>54.6</v>
      </c>
      <c r="R469">
        <v>0.11</v>
      </c>
      <c r="S469">
        <v>0.03</v>
      </c>
      <c r="T469">
        <v>0.05</v>
      </c>
      <c r="U469">
        <v>27.5</v>
      </c>
      <c r="V469">
        <v>91.9</v>
      </c>
      <c r="W469">
        <v>29.99</v>
      </c>
      <c r="X469">
        <v>3.25</v>
      </c>
      <c r="Y469">
        <v>6.3</v>
      </c>
      <c r="Z469">
        <v>48</v>
      </c>
      <c r="AA469">
        <v>0.05</v>
      </c>
      <c r="AB469">
        <v>15.7</v>
      </c>
      <c r="AC469">
        <v>1.05</v>
      </c>
      <c r="AD469">
        <v>262</v>
      </c>
      <c r="AE469">
        <v>0.89</v>
      </c>
      <c r="AF469">
        <v>2E-3</v>
      </c>
      <c r="AG469">
        <v>134</v>
      </c>
      <c r="AH469">
        <v>3.6999999999999998E-2</v>
      </c>
      <c r="AI469">
        <v>14.74</v>
      </c>
      <c r="AJ469">
        <v>5.0000000000000001E-3</v>
      </c>
      <c r="AK469">
        <v>0.25</v>
      </c>
      <c r="AL469">
        <v>2.4</v>
      </c>
      <c r="AM469">
        <v>0.5</v>
      </c>
      <c r="AN469">
        <v>4.3</v>
      </c>
      <c r="AO469">
        <v>0.01</v>
      </c>
      <c r="AP469">
        <v>4.5999999999999996</v>
      </c>
      <c r="AQ469">
        <v>250</v>
      </c>
      <c r="AR469">
        <v>0.08</v>
      </c>
      <c r="AS469">
        <v>0.7</v>
      </c>
      <c r="AT469">
        <v>35</v>
      </c>
      <c r="AU469">
        <v>0.1</v>
      </c>
      <c r="AV469">
        <v>51.8</v>
      </c>
      <c r="AW469">
        <v>15</v>
      </c>
    </row>
    <row r="470" spans="1:49" hidden="1" x14ac:dyDescent="0.3">
      <c r="A470" t="s">
        <v>1876</v>
      </c>
      <c r="B470" t="s">
        <v>1877</v>
      </c>
      <c r="C470" s="1" t="str">
        <f t="shared" si="28"/>
        <v>13:0041</v>
      </c>
      <c r="D470" s="1" t="str">
        <f t="shared" si="29"/>
        <v>13:0013</v>
      </c>
      <c r="E470" t="s">
        <v>1878</v>
      </c>
      <c r="F470" t="s">
        <v>1879</v>
      </c>
      <c r="H470">
        <v>47.764879499999999</v>
      </c>
      <c r="I470">
        <v>-67.014022999999995</v>
      </c>
      <c r="J470" s="1" t="str">
        <f t="shared" si="30"/>
        <v>Basal till</v>
      </c>
      <c r="K470" s="1" t="str">
        <f t="shared" si="31"/>
        <v>&lt;63 micron</v>
      </c>
      <c r="L470">
        <v>85</v>
      </c>
      <c r="M470">
        <v>3.68</v>
      </c>
      <c r="N470">
        <v>4.8</v>
      </c>
      <c r="O470">
        <v>0.5</v>
      </c>
      <c r="P470">
        <v>2</v>
      </c>
      <c r="Q470">
        <v>81</v>
      </c>
      <c r="R470">
        <v>0.14000000000000001</v>
      </c>
      <c r="S470">
        <v>0.02</v>
      </c>
      <c r="T470">
        <v>0.09</v>
      </c>
      <c r="U470">
        <v>19.8</v>
      </c>
      <c r="V470">
        <v>107.6</v>
      </c>
      <c r="W470">
        <v>37.299999999999997</v>
      </c>
      <c r="X470">
        <v>4.12</v>
      </c>
      <c r="Y470">
        <v>7.3</v>
      </c>
      <c r="Z470">
        <v>77</v>
      </c>
      <c r="AA470">
        <v>0.05</v>
      </c>
      <c r="AB470">
        <v>20.8</v>
      </c>
      <c r="AC470">
        <v>1.61</v>
      </c>
      <c r="AD470">
        <v>347</v>
      </c>
      <c r="AE470">
        <v>0.93</v>
      </c>
      <c r="AF470">
        <v>3.0000000000000001E-3</v>
      </c>
      <c r="AG470">
        <v>127</v>
      </c>
      <c r="AH470">
        <v>8.7999999999999995E-2</v>
      </c>
      <c r="AI470">
        <v>16.73</v>
      </c>
      <c r="AJ470">
        <v>0.03</v>
      </c>
      <c r="AK470">
        <v>0.23</v>
      </c>
      <c r="AL470">
        <v>3</v>
      </c>
      <c r="AM470">
        <v>0.5</v>
      </c>
      <c r="AN470">
        <v>3.1</v>
      </c>
      <c r="AO470">
        <v>0.01</v>
      </c>
      <c r="AP470">
        <v>4.0999999999999996</v>
      </c>
      <c r="AQ470">
        <v>390</v>
      </c>
      <c r="AR470">
        <v>0.08</v>
      </c>
      <c r="AS470">
        <v>0.7</v>
      </c>
      <c r="AT470">
        <v>42</v>
      </c>
      <c r="AU470">
        <v>0.1</v>
      </c>
      <c r="AV470">
        <v>92.8</v>
      </c>
      <c r="AW470">
        <v>15</v>
      </c>
    </row>
    <row r="471" spans="1:49" hidden="1" x14ac:dyDescent="0.3">
      <c r="A471" t="s">
        <v>1880</v>
      </c>
      <c r="B471" t="s">
        <v>1881</v>
      </c>
      <c r="C471" s="1" t="str">
        <f t="shared" si="28"/>
        <v>13:0041</v>
      </c>
      <c r="D471" s="1" t="str">
        <f t="shared" si="29"/>
        <v>13:0013</v>
      </c>
      <c r="E471" t="s">
        <v>1882</v>
      </c>
      <c r="F471" t="s">
        <v>1883</v>
      </c>
      <c r="H471">
        <v>47.760756700000002</v>
      </c>
      <c r="I471">
        <v>-67.037453400000004</v>
      </c>
      <c r="J471" s="1" t="str">
        <f t="shared" si="30"/>
        <v>Basal till</v>
      </c>
      <c r="K471" s="1" t="str">
        <f t="shared" si="31"/>
        <v>&lt;63 micron</v>
      </c>
      <c r="L471">
        <v>56</v>
      </c>
      <c r="M471">
        <v>3.72</v>
      </c>
      <c r="N471">
        <v>4.4000000000000004</v>
      </c>
      <c r="O471">
        <v>0.2</v>
      </c>
      <c r="P471">
        <v>2</v>
      </c>
      <c r="Q471">
        <v>71.599999999999994</v>
      </c>
      <c r="R471">
        <v>0.11</v>
      </c>
      <c r="S471">
        <v>0.03</v>
      </c>
      <c r="T471">
        <v>0.1</v>
      </c>
      <c r="U471">
        <v>18.899999999999999</v>
      </c>
      <c r="V471">
        <v>108.4</v>
      </c>
      <c r="W471">
        <v>26.72</v>
      </c>
      <c r="X471">
        <v>3.7</v>
      </c>
      <c r="Y471">
        <v>6.3</v>
      </c>
      <c r="Z471">
        <v>101</v>
      </c>
      <c r="AA471">
        <v>0.05</v>
      </c>
      <c r="AB471">
        <v>14.3</v>
      </c>
      <c r="AC471">
        <v>1.4</v>
      </c>
      <c r="AD471">
        <v>309</v>
      </c>
      <c r="AE471">
        <v>0.84</v>
      </c>
      <c r="AF471">
        <v>2E-3</v>
      </c>
      <c r="AG471">
        <v>117.2</v>
      </c>
      <c r="AH471">
        <v>6.2E-2</v>
      </c>
      <c r="AI471">
        <v>15.85</v>
      </c>
      <c r="AJ471">
        <v>5.0000000000000001E-3</v>
      </c>
      <c r="AK471">
        <v>0.24</v>
      </c>
      <c r="AL471">
        <v>2.9</v>
      </c>
      <c r="AM471">
        <v>0.6</v>
      </c>
      <c r="AN471">
        <v>3.6</v>
      </c>
      <c r="AO471">
        <v>0.01</v>
      </c>
      <c r="AP471">
        <v>4.7</v>
      </c>
      <c r="AQ471">
        <v>710</v>
      </c>
      <c r="AR471">
        <v>7.0000000000000007E-2</v>
      </c>
      <c r="AS471">
        <v>0.8</v>
      </c>
      <c r="AT471">
        <v>37</v>
      </c>
      <c r="AU471">
        <v>0.1</v>
      </c>
      <c r="AV471">
        <v>73</v>
      </c>
      <c r="AW471">
        <v>15</v>
      </c>
    </row>
    <row r="472" spans="1:49" hidden="1" x14ac:dyDescent="0.3">
      <c r="A472" t="s">
        <v>1884</v>
      </c>
      <c r="B472" t="s">
        <v>1885</v>
      </c>
      <c r="C472" s="1" t="str">
        <f t="shared" si="28"/>
        <v>13:0041</v>
      </c>
      <c r="D472" s="1" t="str">
        <f t="shared" si="29"/>
        <v>13:0013</v>
      </c>
      <c r="E472" t="s">
        <v>1886</v>
      </c>
      <c r="F472" t="s">
        <v>1887</v>
      </c>
      <c r="H472">
        <v>47.767054000000002</v>
      </c>
      <c r="I472">
        <v>-67.066525100000007</v>
      </c>
      <c r="J472" s="1" t="str">
        <f t="shared" si="30"/>
        <v>Basal till</v>
      </c>
      <c r="K472" s="1" t="str">
        <f t="shared" si="31"/>
        <v>&lt;63 micron</v>
      </c>
      <c r="L472">
        <v>57</v>
      </c>
      <c r="M472">
        <v>2.99</v>
      </c>
      <c r="N472">
        <v>8.3000000000000007</v>
      </c>
      <c r="O472">
        <v>1</v>
      </c>
      <c r="P472">
        <v>2</v>
      </c>
      <c r="Q472">
        <v>92.7</v>
      </c>
      <c r="R472">
        <v>0.15</v>
      </c>
      <c r="S472">
        <v>0.26</v>
      </c>
      <c r="T472">
        <v>0.12</v>
      </c>
      <c r="U472">
        <v>27</v>
      </c>
      <c r="V472">
        <v>138.80000000000001</v>
      </c>
      <c r="W472">
        <v>31.85</v>
      </c>
      <c r="X472">
        <v>3.89</v>
      </c>
      <c r="Y472">
        <v>8.1</v>
      </c>
      <c r="Z472">
        <v>40</v>
      </c>
      <c r="AA472">
        <v>0.11</v>
      </c>
      <c r="AB472">
        <v>58</v>
      </c>
      <c r="AC472">
        <v>1.8</v>
      </c>
      <c r="AD472">
        <v>748</v>
      </c>
      <c r="AE472">
        <v>0.76</v>
      </c>
      <c r="AF472">
        <v>4.0000000000000001E-3</v>
      </c>
      <c r="AG472">
        <v>184.9</v>
      </c>
      <c r="AH472">
        <v>5.8999999999999997E-2</v>
      </c>
      <c r="AI472">
        <v>24.19</v>
      </c>
      <c r="AJ472">
        <v>0.02</v>
      </c>
      <c r="AK472">
        <v>0.4</v>
      </c>
      <c r="AL472">
        <v>8.3000000000000007</v>
      </c>
      <c r="AM472">
        <v>0.4</v>
      </c>
      <c r="AN472">
        <v>19.8</v>
      </c>
      <c r="AO472">
        <v>0.01</v>
      </c>
      <c r="AP472">
        <v>3.6</v>
      </c>
      <c r="AQ472">
        <v>500</v>
      </c>
      <c r="AR472">
        <v>0.11</v>
      </c>
      <c r="AS472">
        <v>1.6</v>
      </c>
      <c r="AT472">
        <v>44</v>
      </c>
      <c r="AU472">
        <v>0.1</v>
      </c>
      <c r="AV472">
        <v>96.5</v>
      </c>
      <c r="AW472">
        <v>7.5</v>
      </c>
    </row>
    <row r="473" spans="1:49" hidden="1" x14ac:dyDescent="0.3">
      <c r="A473" t="s">
        <v>1888</v>
      </c>
      <c r="B473" t="s">
        <v>1889</v>
      </c>
      <c r="C473" s="1" t="str">
        <f t="shared" si="28"/>
        <v>13:0041</v>
      </c>
      <c r="D473" s="1" t="str">
        <f t="shared" si="29"/>
        <v>13:0013</v>
      </c>
      <c r="E473" t="s">
        <v>1890</v>
      </c>
      <c r="F473" t="s">
        <v>1891</v>
      </c>
      <c r="H473">
        <v>47.751944000000002</v>
      </c>
      <c r="I473">
        <v>-67.057331700000006</v>
      </c>
      <c r="J473" s="1" t="str">
        <f t="shared" si="30"/>
        <v>Basal till</v>
      </c>
      <c r="K473" s="1" t="str">
        <f t="shared" si="31"/>
        <v>&lt;63 micron</v>
      </c>
      <c r="L473">
        <v>21</v>
      </c>
      <c r="M473">
        <v>3.07</v>
      </c>
      <c r="N473">
        <v>6.1</v>
      </c>
      <c r="O473">
        <v>1.2</v>
      </c>
      <c r="P473">
        <v>3</v>
      </c>
      <c r="Q473">
        <v>68.599999999999994</v>
      </c>
      <c r="R473">
        <v>0.16</v>
      </c>
      <c r="S473">
        <v>0.03</v>
      </c>
      <c r="T473">
        <v>0.09</v>
      </c>
      <c r="U473">
        <v>26.4</v>
      </c>
      <c r="V473">
        <v>100.6</v>
      </c>
      <c r="W473">
        <v>45.43</v>
      </c>
      <c r="X473">
        <v>3.85</v>
      </c>
      <c r="Y473">
        <v>6.6</v>
      </c>
      <c r="Z473">
        <v>98</v>
      </c>
      <c r="AA473">
        <v>0.06</v>
      </c>
      <c r="AB473">
        <v>20.6</v>
      </c>
      <c r="AC473">
        <v>1.41</v>
      </c>
      <c r="AD473">
        <v>356</v>
      </c>
      <c r="AE473">
        <v>1.0900000000000001</v>
      </c>
      <c r="AF473">
        <v>5.0000000000000001E-3</v>
      </c>
      <c r="AG473">
        <v>158.9</v>
      </c>
      <c r="AH473">
        <v>0.05</v>
      </c>
      <c r="AI473">
        <v>23.23</v>
      </c>
      <c r="AJ473">
        <v>0.02</v>
      </c>
      <c r="AK473">
        <v>0.5</v>
      </c>
      <c r="AL473">
        <v>3.8</v>
      </c>
      <c r="AM473">
        <v>0.5</v>
      </c>
      <c r="AN473">
        <v>5.6</v>
      </c>
      <c r="AO473">
        <v>0.01</v>
      </c>
      <c r="AP473">
        <v>7.7</v>
      </c>
      <c r="AQ473">
        <v>960</v>
      </c>
      <c r="AR473">
        <v>0.09</v>
      </c>
      <c r="AS473">
        <v>1</v>
      </c>
      <c r="AT473">
        <v>43</v>
      </c>
      <c r="AU473">
        <v>0.1</v>
      </c>
      <c r="AV473">
        <v>69</v>
      </c>
      <c r="AW473">
        <v>15</v>
      </c>
    </row>
    <row r="474" spans="1:49" hidden="1" x14ac:dyDescent="0.3">
      <c r="A474" t="s">
        <v>1892</v>
      </c>
      <c r="B474" t="s">
        <v>1893</v>
      </c>
      <c r="C474" s="1" t="str">
        <f t="shared" si="28"/>
        <v>13:0041</v>
      </c>
      <c r="D474" s="1" t="str">
        <f t="shared" si="29"/>
        <v>13:0013</v>
      </c>
      <c r="E474" t="s">
        <v>1890</v>
      </c>
      <c r="F474" t="s">
        <v>1894</v>
      </c>
      <c r="H474">
        <v>47.751944000000002</v>
      </c>
      <c r="I474">
        <v>-67.057331700000006</v>
      </c>
      <c r="J474" s="1" t="str">
        <f t="shared" si="30"/>
        <v>Basal till</v>
      </c>
      <c r="K474" s="1" t="str">
        <f t="shared" si="31"/>
        <v>&lt;63 micron</v>
      </c>
      <c r="L474">
        <v>20</v>
      </c>
      <c r="M474">
        <v>2.98</v>
      </c>
      <c r="N474">
        <v>6.4</v>
      </c>
      <c r="O474">
        <v>0.6</v>
      </c>
      <c r="P474">
        <v>2</v>
      </c>
      <c r="Q474">
        <v>66.400000000000006</v>
      </c>
      <c r="R474">
        <v>0.16</v>
      </c>
      <c r="S474">
        <v>0.02</v>
      </c>
      <c r="T474">
        <v>0.11</v>
      </c>
      <c r="U474">
        <v>26.3</v>
      </c>
      <c r="V474">
        <v>99.9</v>
      </c>
      <c r="W474">
        <v>46.76</v>
      </c>
      <c r="X474">
        <v>3.86</v>
      </c>
      <c r="Y474">
        <v>6</v>
      </c>
      <c r="Z474">
        <v>99</v>
      </c>
      <c r="AA474">
        <v>0.05</v>
      </c>
      <c r="AB474">
        <v>19</v>
      </c>
      <c r="AC474">
        <v>1.4</v>
      </c>
      <c r="AD474">
        <v>359</v>
      </c>
      <c r="AE474">
        <v>1.1100000000000001</v>
      </c>
      <c r="AF474">
        <v>2E-3</v>
      </c>
      <c r="AG474">
        <v>163.30000000000001</v>
      </c>
      <c r="AH474">
        <v>5.0999999999999997E-2</v>
      </c>
      <c r="AI474">
        <v>22.96</v>
      </c>
      <c r="AJ474">
        <v>5.0000000000000001E-3</v>
      </c>
      <c r="AK474">
        <v>0.48</v>
      </c>
      <c r="AL474">
        <v>3.7</v>
      </c>
      <c r="AM474">
        <v>0.4</v>
      </c>
      <c r="AN474">
        <v>4.8</v>
      </c>
      <c r="AO474">
        <v>0.01</v>
      </c>
      <c r="AP474">
        <v>7.4</v>
      </c>
      <c r="AQ474">
        <v>900</v>
      </c>
      <c r="AR474">
        <v>0.08</v>
      </c>
      <c r="AS474">
        <v>1</v>
      </c>
      <c r="AT474">
        <v>41</v>
      </c>
      <c r="AU474">
        <v>0.2</v>
      </c>
      <c r="AV474">
        <v>68.8</v>
      </c>
      <c r="AW474">
        <v>15</v>
      </c>
    </row>
    <row r="475" spans="1:49" hidden="1" x14ac:dyDescent="0.3">
      <c r="A475" t="s">
        <v>1895</v>
      </c>
      <c r="B475" t="s">
        <v>1896</v>
      </c>
      <c r="C475" s="1" t="str">
        <f t="shared" si="28"/>
        <v>13:0041</v>
      </c>
      <c r="D475" s="1" t="str">
        <f t="shared" si="29"/>
        <v>13:0013</v>
      </c>
      <c r="E475" t="s">
        <v>1897</v>
      </c>
      <c r="F475" t="s">
        <v>1898</v>
      </c>
      <c r="H475">
        <v>47.755852300000001</v>
      </c>
      <c r="I475">
        <v>-67.083739800000004</v>
      </c>
      <c r="J475" s="1" t="str">
        <f t="shared" si="30"/>
        <v>Basal till</v>
      </c>
      <c r="K475" s="1" t="str">
        <f t="shared" si="31"/>
        <v>&lt;63 micron</v>
      </c>
      <c r="L475">
        <v>22</v>
      </c>
      <c r="M475">
        <v>2.59</v>
      </c>
      <c r="N475">
        <v>3.6</v>
      </c>
      <c r="O475">
        <v>0.3</v>
      </c>
      <c r="P475">
        <v>2</v>
      </c>
      <c r="Q475">
        <v>56.4</v>
      </c>
      <c r="R475">
        <v>0.1</v>
      </c>
      <c r="S475">
        <v>0.04</v>
      </c>
      <c r="T475">
        <v>0.11</v>
      </c>
      <c r="U475">
        <v>13.5</v>
      </c>
      <c r="V475">
        <v>80.5</v>
      </c>
      <c r="W475">
        <v>16.62</v>
      </c>
      <c r="X475">
        <v>2.65</v>
      </c>
      <c r="Y475">
        <v>5.9</v>
      </c>
      <c r="Z475">
        <v>51</v>
      </c>
      <c r="AA475">
        <v>0.04</v>
      </c>
      <c r="AB475">
        <v>16.2</v>
      </c>
      <c r="AC475">
        <v>1.01</v>
      </c>
      <c r="AD475">
        <v>245</v>
      </c>
      <c r="AE475">
        <v>0.45</v>
      </c>
      <c r="AF475">
        <v>2E-3</v>
      </c>
      <c r="AG475">
        <v>77.3</v>
      </c>
      <c r="AH475">
        <v>3.5999999999999997E-2</v>
      </c>
      <c r="AI475">
        <v>11.96</v>
      </c>
      <c r="AJ475">
        <v>0.01</v>
      </c>
      <c r="AK475">
        <v>0.19</v>
      </c>
      <c r="AL475">
        <v>2.2000000000000002</v>
      </c>
      <c r="AM475">
        <v>0.4</v>
      </c>
      <c r="AN475">
        <v>4.0999999999999996</v>
      </c>
      <c r="AO475">
        <v>0.01</v>
      </c>
      <c r="AP475">
        <v>4.0999999999999996</v>
      </c>
      <c r="AQ475">
        <v>600</v>
      </c>
      <c r="AR475">
        <v>7.0000000000000007E-2</v>
      </c>
      <c r="AS475">
        <v>0.6</v>
      </c>
      <c r="AT475">
        <v>35</v>
      </c>
      <c r="AU475">
        <v>0.1</v>
      </c>
      <c r="AV475">
        <v>54</v>
      </c>
      <c r="AW475">
        <v>15</v>
      </c>
    </row>
    <row r="476" spans="1:49" hidden="1" x14ac:dyDescent="0.3">
      <c r="A476" t="s">
        <v>1899</v>
      </c>
      <c r="B476" t="s">
        <v>1900</v>
      </c>
      <c r="C476" s="1" t="str">
        <f t="shared" si="28"/>
        <v>13:0041</v>
      </c>
      <c r="D476" s="1" t="str">
        <f t="shared" si="29"/>
        <v>13:0013</v>
      </c>
      <c r="E476" t="s">
        <v>1901</v>
      </c>
      <c r="F476" t="s">
        <v>1902</v>
      </c>
      <c r="H476">
        <v>47.769456099999999</v>
      </c>
      <c r="I476">
        <v>-67.092302500000002</v>
      </c>
      <c r="J476" s="1" t="str">
        <f t="shared" si="30"/>
        <v>Basal till</v>
      </c>
      <c r="K476" s="1" t="str">
        <f t="shared" si="31"/>
        <v>&lt;63 micron</v>
      </c>
      <c r="L476">
        <v>20</v>
      </c>
      <c r="M476">
        <v>2.75</v>
      </c>
      <c r="N476">
        <v>4</v>
      </c>
      <c r="O476">
        <v>1.9</v>
      </c>
      <c r="P476">
        <v>2</v>
      </c>
      <c r="Q476">
        <v>42.1</v>
      </c>
      <c r="R476">
        <v>0.08</v>
      </c>
      <c r="S476">
        <v>0.03</v>
      </c>
      <c r="T476">
        <v>7.0000000000000007E-2</v>
      </c>
      <c r="U476">
        <v>12.9</v>
      </c>
      <c r="V476">
        <v>76.2</v>
      </c>
      <c r="W476">
        <v>16.28</v>
      </c>
      <c r="X476">
        <v>2.5299999999999998</v>
      </c>
      <c r="Y476">
        <v>4.5</v>
      </c>
      <c r="Z476">
        <v>58</v>
      </c>
      <c r="AA476">
        <v>0.04</v>
      </c>
      <c r="AB476">
        <v>16.100000000000001</v>
      </c>
      <c r="AC476">
        <v>0.88</v>
      </c>
      <c r="AD476">
        <v>241</v>
      </c>
      <c r="AE476">
        <v>0.35</v>
      </c>
      <c r="AF476">
        <v>2E-3</v>
      </c>
      <c r="AG476">
        <v>76.2</v>
      </c>
      <c r="AH476">
        <v>0.04</v>
      </c>
      <c r="AI476">
        <v>10.23</v>
      </c>
      <c r="AJ476">
        <v>5.0000000000000001E-3</v>
      </c>
      <c r="AK476">
        <v>0.17</v>
      </c>
      <c r="AL476">
        <v>2.2999999999999998</v>
      </c>
      <c r="AM476">
        <v>0.4</v>
      </c>
      <c r="AN476">
        <v>3.4</v>
      </c>
      <c r="AO476">
        <v>0.01</v>
      </c>
      <c r="AP476">
        <v>4.7</v>
      </c>
      <c r="AQ476">
        <v>430</v>
      </c>
      <c r="AR476">
        <v>0.05</v>
      </c>
      <c r="AS476">
        <v>0.6</v>
      </c>
      <c r="AT476">
        <v>29</v>
      </c>
      <c r="AU476">
        <v>0.1</v>
      </c>
      <c r="AV476">
        <v>51.4</v>
      </c>
      <c r="AW476">
        <v>15</v>
      </c>
    </row>
    <row r="477" spans="1:49" hidden="1" x14ac:dyDescent="0.3">
      <c r="A477" t="s">
        <v>1903</v>
      </c>
      <c r="B477" t="s">
        <v>1904</v>
      </c>
      <c r="C477" s="1" t="str">
        <f t="shared" si="28"/>
        <v>13:0041</v>
      </c>
      <c r="D477" s="1" t="str">
        <f t="shared" si="29"/>
        <v>13:0013</v>
      </c>
      <c r="E477" t="s">
        <v>1905</v>
      </c>
      <c r="F477" t="s">
        <v>1906</v>
      </c>
      <c r="H477">
        <v>47.758387999999997</v>
      </c>
      <c r="I477">
        <v>-67.111856099999997</v>
      </c>
      <c r="J477" s="1" t="str">
        <f t="shared" si="30"/>
        <v>Basal till</v>
      </c>
      <c r="K477" s="1" t="str">
        <f t="shared" si="31"/>
        <v>&lt;63 micron</v>
      </c>
      <c r="L477">
        <v>12</v>
      </c>
      <c r="M477">
        <v>2.54</v>
      </c>
      <c r="N477">
        <v>4.4000000000000004</v>
      </c>
      <c r="O477">
        <v>0.8</v>
      </c>
      <c r="P477">
        <v>2</v>
      </c>
      <c r="Q477">
        <v>49.1</v>
      </c>
      <c r="R477">
        <v>0.1</v>
      </c>
      <c r="S477">
        <v>0.03</v>
      </c>
      <c r="T477">
        <v>0.09</v>
      </c>
      <c r="U477">
        <v>16.600000000000001</v>
      </c>
      <c r="V477">
        <v>67.900000000000006</v>
      </c>
      <c r="W477">
        <v>18.329999999999998</v>
      </c>
      <c r="X477">
        <v>2.77</v>
      </c>
      <c r="Y477">
        <v>5.0999999999999996</v>
      </c>
      <c r="Z477">
        <v>53</v>
      </c>
      <c r="AA477">
        <v>0.05</v>
      </c>
      <c r="AB477">
        <v>19</v>
      </c>
      <c r="AC477">
        <v>0.93</v>
      </c>
      <c r="AD477">
        <v>232</v>
      </c>
      <c r="AE477">
        <v>0.44</v>
      </c>
      <c r="AF477">
        <v>3.0000000000000001E-3</v>
      </c>
      <c r="AG477">
        <v>90.5</v>
      </c>
      <c r="AH477">
        <v>2.9000000000000001E-2</v>
      </c>
      <c r="AI477">
        <v>10.82</v>
      </c>
      <c r="AJ477">
        <v>5.0000000000000001E-3</v>
      </c>
      <c r="AK477">
        <v>0.24</v>
      </c>
      <c r="AL477">
        <v>2.4</v>
      </c>
      <c r="AM477">
        <v>0.3</v>
      </c>
      <c r="AN477">
        <v>3.7</v>
      </c>
      <c r="AO477">
        <v>0.01</v>
      </c>
      <c r="AP477">
        <v>4.8</v>
      </c>
      <c r="AQ477">
        <v>400</v>
      </c>
      <c r="AR477">
        <v>0.05</v>
      </c>
      <c r="AS477">
        <v>0.6</v>
      </c>
      <c r="AT477">
        <v>30</v>
      </c>
      <c r="AU477">
        <v>0.1</v>
      </c>
      <c r="AV477">
        <v>49</v>
      </c>
      <c r="AW477">
        <v>15</v>
      </c>
    </row>
    <row r="478" spans="1:49" hidden="1" x14ac:dyDescent="0.3">
      <c r="A478" t="s">
        <v>1907</v>
      </c>
      <c r="B478" t="s">
        <v>1908</v>
      </c>
      <c r="C478" s="1" t="str">
        <f t="shared" si="28"/>
        <v>13:0041</v>
      </c>
      <c r="D478" s="1" t="str">
        <f t="shared" si="29"/>
        <v>13:0013</v>
      </c>
      <c r="E478" t="s">
        <v>1909</v>
      </c>
      <c r="F478" t="s">
        <v>1910</v>
      </c>
      <c r="H478">
        <v>47.765051700000001</v>
      </c>
      <c r="I478">
        <v>-67.131406799999993</v>
      </c>
      <c r="J478" s="1" t="str">
        <f t="shared" si="30"/>
        <v>Basal till</v>
      </c>
      <c r="K478" s="1" t="str">
        <f t="shared" si="31"/>
        <v>&lt;63 micron</v>
      </c>
      <c r="L478">
        <v>45</v>
      </c>
      <c r="M478">
        <v>2.08</v>
      </c>
      <c r="N478">
        <v>3.1</v>
      </c>
      <c r="O478">
        <v>0.1</v>
      </c>
      <c r="P478">
        <v>1</v>
      </c>
      <c r="Q478">
        <v>37.200000000000003</v>
      </c>
      <c r="R478">
        <v>0.09</v>
      </c>
      <c r="S478">
        <v>0.03</v>
      </c>
      <c r="T478">
        <v>0.05</v>
      </c>
      <c r="U478">
        <v>11.7</v>
      </c>
      <c r="V478">
        <v>73.7</v>
      </c>
      <c r="W478">
        <v>15.36</v>
      </c>
      <c r="X478">
        <v>2.7</v>
      </c>
      <c r="Y478">
        <v>5.4</v>
      </c>
      <c r="Z478">
        <v>37</v>
      </c>
      <c r="AA478">
        <v>0.05</v>
      </c>
      <c r="AB478">
        <v>18.3</v>
      </c>
      <c r="AC478">
        <v>1.05</v>
      </c>
      <c r="AD478">
        <v>240</v>
      </c>
      <c r="AE478">
        <v>0.57999999999999996</v>
      </c>
      <c r="AF478">
        <v>2E-3</v>
      </c>
      <c r="AG478">
        <v>65.099999999999994</v>
      </c>
      <c r="AH478">
        <v>3.1E-2</v>
      </c>
      <c r="AI478">
        <v>10.24</v>
      </c>
      <c r="AJ478">
        <v>5.0000000000000001E-3</v>
      </c>
      <c r="AK478">
        <v>0.18</v>
      </c>
      <c r="AL478">
        <v>1.4</v>
      </c>
      <c r="AM478">
        <v>0.3</v>
      </c>
      <c r="AN478">
        <v>4.0999999999999996</v>
      </c>
      <c r="AO478">
        <v>0.01</v>
      </c>
      <c r="AP478">
        <v>3</v>
      </c>
      <c r="AQ478">
        <v>490</v>
      </c>
      <c r="AR478">
        <v>0.05</v>
      </c>
      <c r="AS478">
        <v>0.5</v>
      </c>
      <c r="AT478">
        <v>30</v>
      </c>
      <c r="AU478">
        <v>0.1</v>
      </c>
      <c r="AV478">
        <v>46</v>
      </c>
      <c r="AW478">
        <v>15</v>
      </c>
    </row>
    <row r="479" spans="1:49" hidden="1" x14ac:dyDescent="0.3">
      <c r="A479" t="s">
        <v>1911</v>
      </c>
      <c r="B479" t="s">
        <v>1912</v>
      </c>
      <c r="C479" s="1" t="str">
        <f t="shared" si="28"/>
        <v>13:0041</v>
      </c>
      <c r="D479" s="1" t="str">
        <f t="shared" si="29"/>
        <v>13:0013</v>
      </c>
      <c r="E479" t="s">
        <v>1913</v>
      </c>
      <c r="F479" t="s">
        <v>1914</v>
      </c>
      <c r="H479">
        <v>47.751291399999999</v>
      </c>
      <c r="I479">
        <v>-67.176556199999993</v>
      </c>
      <c r="J479" s="1" t="str">
        <f t="shared" si="30"/>
        <v>Basal till</v>
      </c>
      <c r="K479" s="1" t="str">
        <f t="shared" si="31"/>
        <v>&lt;63 micron</v>
      </c>
      <c r="L479">
        <v>199</v>
      </c>
      <c r="M479">
        <v>5.46</v>
      </c>
      <c r="N479">
        <v>6.6</v>
      </c>
      <c r="O479">
        <v>1</v>
      </c>
      <c r="P479">
        <v>1</v>
      </c>
      <c r="Q479">
        <v>41.5</v>
      </c>
      <c r="R479">
        <v>0.12</v>
      </c>
      <c r="S479">
        <v>0.04</v>
      </c>
      <c r="T479">
        <v>0.2</v>
      </c>
      <c r="U479">
        <v>14.1</v>
      </c>
      <c r="V479">
        <v>124.9</v>
      </c>
      <c r="W479">
        <v>27.66</v>
      </c>
      <c r="X479">
        <v>4.8099999999999996</v>
      </c>
      <c r="Y479">
        <v>5.8</v>
      </c>
      <c r="Z479">
        <v>178</v>
      </c>
      <c r="AA479">
        <v>0.04</v>
      </c>
      <c r="AB479">
        <v>29</v>
      </c>
      <c r="AC479">
        <v>0.84</v>
      </c>
      <c r="AD479">
        <v>215</v>
      </c>
      <c r="AE479">
        <v>1.21</v>
      </c>
      <c r="AF479">
        <v>2E-3</v>
      </c>
      <c r="AG479">
        <v>65.5</v>
      </c>
      <c r="AH479">
        <v>0.107</v>
      </c>
      <c r="AI479">
        <v>15.61</v>
      </c>
      <c r="AJ479">
        <v>0.03</v>
      </c>
      <c r="AK479">
        <v>0.21</v>
      </c>
      <c r="AL479">
        <v>4</v>
      </c>
      <c r="AM479">
        <v>1</v>
      </c>
      <c r="AN479">
        <v>4</v>
      </c>
      <c r="AO479">
        <v>0.02</v>
      </c>
      <c r="AP479">
        <v>5.7</v>
      </c>
      <c r="AQ479">
        <v>360</v>
      </c>
      <c r="AR479">
        <v>7.0000000000000007E-2</v>
      </c>
      <c r="AS479">
        <v>1.5</v>
      </c>
      <c r="AT479">
        <v>29</v>
      </c>
      <c r="AU479">
        <v>0.1</v>
      </c>
      <c r="AV479">
        <v>40.799999999999997</v>
      </c>
      <c r="AW479">
        <v>15</v>
      </c>
    </row>
    <row r="480" spans="1:49" hidden="1" x14ac:dyDescent="0.3">
      <c r="A480" t="s">
        <v>1915</v>
      </c>
      <c r="B480" t="s">
        <v>1916</v>
      </c>
      <c r="C480" s="1" t="str">
        <f t="shared" si="28"/>
        <v>13:0041</v>
      </c>
      <c r="D480" s="1" t="str">
        <f t="shared" si="29"/>
        <v>13:0013</v>
      </c>
      <c r="E480" t="s">
        <v>1917</v>
      </c>
      <c r="F480" t="s">
        <v>1918</v>
      </c>
      <c r="H480">
        <v>47.758314599999999</v>
      </c>
      <c r="I480">
        <v>-67.154346399999994</v>
      </c>
      <c r="J480" s="1" t="str">
        <f t="shared" si="30"/>
        <v>Basal till</v>
      </c>
      <c r="K480" s="1" t="str">
        <f t="shared" si="31"/>
        <v>&lt;63 micron</v>
      </c>
      <c r="L480">
        <v>38</v>
      </c>
      <c r="M480">
        <v>1.74</v>
      </c>
      <c r="N480">
        <v>2.5</v>
      </c>
      <c r="O480">
        <v>1.1000000000000001</v>
      </c>
      <c r="P480">
        <v>1</v>
      </c>
      <c r="Q480">
        <v>44.7</v>
      </c>
      <c r="R480">
        <v>0.08</v>
      </c>
      <c r="S480">
        <v>0.13</v>
      </c>
      <c r="T480">
        <v>0.04</v>
      </c>
      <c r="U480">
        <v>9.9</v>
      </c>
      <c r="V480">
        <v>59.1</v>
      </c>
      <c r="W480">
        <v>14.95</v>
      </c>
      <c r="X480">
        <v>2.15</v>
      </c>
      <c r="Y480">
        <v>4.7</v>
      </c>
      <c r="Z480">
        <v>33</v>
      </c>
      <c r="AA480">
        <v>0.04</v>
      </c>
      <c r="AB480">
        <v>28.6</v>
      </c>
      <c r="AC480">
        <v>0.94</v>
      </c>
      <c r="AD480">
        <v>203</v>
      </c>
      <c r="AE480">
        <v>0.32</v>
      </c>
      <c r="AF480">
        <v>4.0000000000000001E-3</v>
      </c>
      <c r="AG480">
        <v>88.9</v>
      </c>
      <c r="AH480">
        <v>0.03</v>
      </c>
      <c r="AI480">
        <v>9.0500000000000007</v>
      </c>
      <c r="AJ480">
        <v>5.0000000000000001E-3</v>
      </c>
      <c r="AK480">
        <v>0.09</v>
      </c>
      <c r="AL480">
        <v>1.9</v>
      </c>
      <c r="AM480">
        <v>0.2</v>
      </c>
      <c r="AN480">
        <v>13.5</v>
      </c>
      <c r="AO480">
        <v>0.01</v>
      </c>
      <c r="AP480">
        <v>2.7</v>
      </c>
      <c r="AQ480">
        <v>250</v>
      </c>
      <c r="AR480">
        <v>0.05</v>
      </c>
      <c r="AS480">
        <v>0.8</v>
      </c>
      <c r="AT480">
        <v>22</v>
      </c>
      <c r="AU480">
        <v>0.1</v>
      </c>
      <c r="AV480">
        <v>39.4</v>
      </c>
      <c r="AW480">
        <v>15</v>
      </c>
    </row>
    <row r="481" spans="1:49" hidden="1" x14ac:dyDescent="0.3">
      <c r="A481" t="s">
        <v>1919</v>
      </c>
      <c r="B481" t="s">
        <v>1920</v>
      </c>
      <c r="C481" s="1" t="str">
        <f t="shared" si="28"/>
        <v>13:0041</v>
      </c>
      <c r="D481" s="1" t="str">
        <f t="shared" si="29"/>
        <v>13:0013</v>
      </c>
      <c r="E481" t="s">
        <v>1921</v>
      </c>
      <c r="F481" t="s">
        <v>1922</v>
      </c>
      <c r="H481">
        <v>47.781494700000003</v>
      </c>
      <c r="I481">
        <v>-67.0205457</v>
      </c>
      <c r="J481" s="1" t="str">
        <f t="shared" si="30"/>
        <v>Basal till</v>
      </c>
      <c r="K481" s="1" t="str">
        <f t="shared" si="31"/>
        <v>&lt;63 micron</v>
      </c>
      <c r="L481">
        <v>36</v>
      </c>
      <c r="M481">
        <v>2.89</v>
      </c>
      <c r="N481">
        <v>4.5</v>
      </c>
      <c r="O481">
        <v>0.5</v>
      </c>
      <c r="P481">
        <v>1</v>
      </c>
      <c r="Q481">
        <v>65.5</v>
      </c>
      <c r="R481">
        <v>0.09</v>
      </c>
      <c r="S481">
        <v>0.04</v>
      </c>
      <c r="T481">
        <v>0.08</v>
      </c>
      <c r="U481">
        <v>11</v>
      </c>
      <c r="V481">
        <v>82.1</v>
      </c>
      <c r="W481">
        <v>16.86</v>
      </c>
      <c r="X481">
        <v>2.75</v>
      </c>
      <c r="Y481">
        <v>5.7</v>
      </c>
      <c r="Z481">
        <v>77</v>
      </c>
      <c r="AA481">
        <v>0.04</v>
      </c>
      <c r="AB481">
        <v>13.3</v>
      </c>
      <c r="AC481">
        <v>1</v>
      </c>
      <c r="AD481">
        <v>228</v>
      </c>
      <c r="AE481">
        <v>0.37</v>
      </c>
      <c r="AF481">
        <v>3.0000000000000001E-3</v>
      </c>
      <c r="AG481">
        <v>82.6</v>
      </c>
      <c r="AH481">
        <v>5.1999999999999998E-2</v>
      </c>
      <c r="AI481">
        <v>9.6300000000000008</v>
      </c>
      <c r="AJ481">
        <v>5.0000000000000001E-3</v>
      </c>
      <c r="AK481">
        <v>0.17</v>
      </c>
      <c r="AL481">
        <v>2.2000000000000002</v>
      </c>
      <c r="AM481">
        <v>0.4</v>
      </c>
      <c r="AN481">
        <v>4.2</v>
      </c>
      <c r="AO481">
        <v>0.01</v>
      </c>
      <c r="AP481">
        <v>3.2</v>
      </c>
      <c r="AQ481">
        <v>440</v>
      </c>
      <c r="AR481">
        <v>0.06</v>
      </c>
      <c r="AS481">
        <v>0.6</v>
      </c>
      <c r="AT481">
        <v>32</v>
      </c>
      <c r="AU481">
        <v>0.1</v>
      </c>
      <c r="AV481">
        <v>60.1</v>
      </c>
      <c r="AW481">
        <v>15</v>
      </c>
    </row>
    <row r="482" spans="1:49" hidden="1" x14ac:dyDescent="0.3">
      <c r="A482" t="s">
        <v>1923</v>
      </c>
      <c r="B482" t="s">
        <v>1924</v>
      </c>
      <c r="C482" s="1" t="str">
        <f t="shared" si="28"/>
        <v>13:0041</v>
      </c>
      <c r="D482" s="1" t="str">
        <f t="shared" si="29"/>
        <v>13:0013</v>
      </c>
      <c r="E482" t="s">
        <v>1925</v>
      </c>
      <c r="F482" t="s">
        <v>1926</v>
      </c>
      <c r="H482">
        <v>47.786146199999997</v>
      </c>
      <c r="I482">
        <v>-67.002865499999999</v>
      </c>
      <c r="J482" s="1" t="str">
        <f t="shared" si="30"/>
        <v>Basal till</v>
      </c>
      <c r="K482" s="1" t="str">
        <f t="shared" si="31"/>
        <v>&lt;63 micron</v>
      </c>
      <c r="L482">
        <v>39</v>
      </c>
      <c r="M482">
        <v>4.1399999999999997</v>
      </c>
      <c r="N482">
        <v>5.7</v>
      </c>
      <c r="O482">
        <v>0.6</v>
      </c>
      <c r="P482">
        <v>2</v>
      </c>
      <c r="Q482">
        <v>59.5</v>
      </c>
      <c r="R482">
        <v>0.12</v>
      </c>
      <c r="S482">
        <v>0.05</v>
      </c>
      <c r="T482">
        <v>0.11</v>
      </c>
      <c r="U482">
        <v>11.7</v>
      </c>
      <c r="V482">
        <v>124</v>
      </c>
      <c r="W482">
        <v>23.3</v>
      </c>
      <c r="X482">
        <v>4.58</v>
      </c>
      <c r="Y482">
        <v>7.7</v>
      </c>
      <c r="Z482">
        <v>175</v>
      </c>
      <c r="AA482">
        <v>0.04</v>
      </c>
      <c r="AB482">
        <v>18.8</v>
      </c>
      <c r="AC482">
        <v>0.89</v>
      </c>
      <c r="AD482">
        <v>230</v>
      </c>
      <c r="AE482">
        <v>0.7</v>
      </c>
      <c r="AF482">
        <v>4.0000000000000001E-3</v>
      </c>
      <c r="AG482">
        <v>71.2</v>
      </c>
      <c r="AH482">
        <v>4.2999999999999997E-2</v>
      </c>
      <c r="AI482">
        <v>12.41</v>
      </c>
      <c r="AJ482">
        <v>0.01</v>
      </c>
      <c r="AK482">
        <v>0.22</v>
      </c>
      <c r="AL482">
        <v>4.8</v>
      </c>
      <c r="AM482">
        <v>0.7</v>
      </c>
      <c r="AN482">
        <v>5</v>
      </c>
      <c r="AO482">
        <v>0.02</v>
      </c>
      <c r="AP482">
        <v>5.8</v>
      </c>
      <c r="AQ482">
        <v>750</v>
      </c>
      <c r="AR482">
        <v>0.09</v>
      </c>
      <c r="AS482">
        <v>1.2</v>
      </c>
      <c r="AT482">
        <v>55</v>
      </c>
      <c r="AU482">
        <v>0.1</v>
      </c>
      <c r="AV482">
        <v>55</v>
      </c>
      <c r="AW482">
        <v>15</v>
      </c>
    </row>
    <row r="483" spans="1:49" hidden="1" x14ac:dyDescent="0.3">
      <c r="A483" t="s">
        <v>1927</v>
      </c>
      <c r="B483" t="s">
        <v>1928</v>
      </c>
      <c r="C483" s="1" t="str">
        <f t="shared" si="28"/>
        <v>13:0041</v>
      </c>
      <c r="D483" s="1" t="str">
        <f t="shared" si="29"/>
        <v>13:0013</v>
      </c>
      <c r="E483" t="s">
        <v>1929</v>
      </c>
      <c r="F483" t="s">
        <v>1930</v>
      </c>
      <c r="H483">
        <v>47.804623999999997</v>
      </c>
      <c r="I483">
        <v>-67.0135097</v>
      </c>
      <c r="J483" s="1" t="str">
        <f t="shared" si="30"/>
        <v>Basal till</v>
      </c>
      <c r="K483" s="1" t="str">
        <f t="shared" si="31"/>
        <v>&lt;63 micron</v>
      </c>
      <c r="L483">
        <v>16</v>
      </c>
      <c r="M483">
        <v>2.1</v>
      </c>
      <c r="N483">
        <v>4.8</v>
      </c>
      <c r="O483">
        <v>0.1</v>
      </c>
      <c r="P483">
        <v>2</v>
      </c>
      <c r="Q483">
        <v>58.1</v>
      </c>
      <c r="R483">
        <v>0.09</v>
      </c>
      <c r="S483">
        <v>0.02</v>
      </c>
      <c r="T483">
        <v>0.05</v>
      </c>
      <c r="U483">
        <v>14.6</v>
      </c>
      <c r="V483">
        <v>76.5</v>
      </c>
      <c r="W483">
        <v>22.44</v>
      </c>
      <c r="X483">
        <v>2.84</v>
      </c>
      <c r="Y483">
        <v>4.5</v>
      </c>
      <c r="Z483">
        <v>60</v>
      </c>
      <c r="AA483">
        <v>0.04</v>
      </c>
      <c r="AB483">
        <v>15.6</v>
      </c>
      <c r="AC483">
        <v>0.85</v>
      </c>
      <c r="AD483">
        <v>242</v>
      </c>
      <c r="AE483">
        <v>0.38</v>
      </c>
      <c r="AF483">
        <v>8.0000000000000002E-3</v>
      </c>
      <c r="AG483">
        <v>77.599999999999994</v>
      </c>
      <c r="AH483">
        <v>2.8000000000000001E-2</v>
      </c>
      <c r="AI483">
        <v>10.86</v>
      </c>
      <c r="AJ483">
        <v>5.0000000000000001E-3</v>
      </c>
      <c r="AK483">
        <v>0.14000000000000001</v>
      </c>
      <c r="AL483">
        <v>2.9</v>
      </c>
      <c r="AM483">
        <v>0.3</v>
      </c>
      <c r="AN483">
        <v>4.4000000000000004</v>
      </c>
      <c r="AO483">
        <v>0.03</v>
      </c>
      <c r="AP483">
        <v>3.8</v>
      </c>
      <c r="AQ483">
        <v>200</v>
      </c>
      <c r="AR483">
        <v>0.06</v>
      </c>
      <c r="AS483">
        <v>0.5</v>
      </c>
      <c r="AT483">
        <v>33</v>
      </c>
      <c r="AU483">
        <v>0.1</v>
      </c>
      <c r="AV483">
        <v>43.4</v>
      </c>
      <c r="AW483">
        <v>15</v>
      </c>
    </row>
    <row r="484" spans="1:49" hidden="1" x14ac:dyDescent="0.3">
      <c r="A484" t="s">
        <v>1931</v>
      </c>
      <c r="B484" t="s">
        <v>1932</v>
      </c>
      <c r="C484" s="1" t="str">
        <f t="shared" si="28"/>
        <v>13:0041</v>
      </c>
      <c r="D484" s="1" t="str">
        <f t="shared" si="29"/>
        <v>13:0013</v>
      </c>
      <c r="E484" t="s">
        <v>1933</v>
      </c>
      <c r="F484" t="s">
        <v>1934</v>
      </c>
      <c r="H484">
        <v>47.798485300000003</v>
      </c>
      <c r="I484">
        <v>-67.032186300000006</v>
      </c>
      <c r="J484" s="1" t="str">
        <f t="shared" si="30"/>
        <v>Basal till</v>
      </c>
      <c r="K484" s="1" t="str">
        <f t="shared" si="31"/>
        <v>&lt;63 micron</v>
      </c>
      <c r="L484">
        <v>58</v>
      </c>
      <c r="M484">
        <v>2.73</v>
      </c>
      <c r="N484">
        <v>4.3</v>
      </c>
      <c r="O484">
        <v>0.1</v>
      </c>
      <c r="P484">
        <v>1</v>
      </c>
      <c r="Q484">
        <v>69.099999999999994</v>
      </c>
      <c r="R484">
        <v>0.1</v>
      </c>
      <c r="S484">
        <v>0.04</v>
      </c>
      <c r="T484">
        <v>7.0000000000000007E-2</v>
      </c>
      <c r="U484">
        <v>9</v>
      </c>
      <c r="V484">
        <v>79.900000000000006</v>
      </c>
      <c r="W484">
        <v>10.92</v>
      </c>
      <c r="X484">
        <v>2.73</v>
      </c>
      <c r="Y484">
        <v>7.5</v>
      </c>
      <c r="Z484">
        <v>68</v>
      </c>
      <c r="AA484">
        <v>0.06</v>
      </c>
      <c r="AB484">
        <v>13.4</v>
      </c>
      <c r="AC484">
        <v>0.7</v>
      </c>
      <c r="AD484">
        <v>177</v>
      </c>
      <c r="AE484">
        <v>0.37</v>
      </c>
      <c r="AF484">
        <v>3.0000000000000001E-3</v>
      </c>
      <c r="AG484">
        <v>57.3</v>
      </c>
      <c r="AH484">
        <v>0.06</v>
      </c>
      <c r="AI484">
        <v>7.62</v>
      </c>
      <c r="AJ484">
        <v>0.01</v>
      </c>
      <c r="AK484">
        <v>0.23</v>
      </c>
      <c r="AL484">
        <v>2.6</v>
      </c>
      <c r="AM484">
        <v>0.3</v>
      </c>
      <c r="AN484">
        <v>4.3</v>
      </c>
      <c r="AO484">
        <v>0.01</v>
      </c>
      <c r="AP484">
        <v>4.0999999999999996</v>
      </c>
      <c r="AQ484">
        <v>150</v>
      </c>
      <c r="AR484">
        <v>0.08</v>
      </c>
      <c r="AS484">
        <v>0.4</v>
      </c>
      <c r="AT484">
        <v>38</v>
      </c>
      <c r="AU484">
        <v>0.1</v>
      </c>
      <c r="AV484">
        <v>38.700000000000003</v>
      </c>
      <c r="AW484">
        <v>15</v>
      </c>
    </row>
    <row r="485" spans="1:49" hidden="1" x14ac:dyDescent="0.3">
      <c r="A485" t="s">
        <v>1935</v>
      </c>
      <c r="B485" t="s">
        <v>1936</v>
      </c>
      <c r="C485" s="1" t="str">
        <f t="shared" si="28"/>
        <v>13:0041</v>
      </c>
      <c r="D485" s="1" t="str">
        <f t="shared" si="29"/>
        <v>13:0013</v>
      </c>
      <c r="E485" t="s">
        <v>1937</v>
      </c>
      <c r="F485" t="s">
        <v>1938</v>
      </c>
      <c r="H485">
        <v>47.781186300000002</v>
      </c>
      <c r="I485">
        <v>-67.049300099999996</v>
      </c>
      <c r="J485" s="1" t="str">
        <f t="shared" si="30"/>
        <v>Basal till</v>
      </c>
      <c r="K485" s="1" t="str">
        <f t="shared" si="31"/>
        <v>&lt;63 micron</v>
      </c>
      <c r="L485">
        <v>20</v>
      </c>
      <c r="M485">
        <v>2.4300000000000002</v>
      </c>
      <c r="N485">
        <v>5.2</v>
      </c>
      <c r="O485">
        <v>1.1000000000000001</v>
      </c>
      <c r="P485">
        <v>2</v>
      </c>
      <c r="Q485">
        <v>50.5</v>
      </c>
      <c r="R485">
        <v>0.09</v>
      </c>
      <c r="S485">
        <v>0.03</v>
      </c>
      <c r="T485">
        <v>7.0000000000000007E-2</v>
      </c>
      <c r="U485">
        <v>12.1</v>
      </c>
      <c r="V485">
        <v>75.900000000000006</v>
      </c>
      <c r="W485">
        <v>20.61</v>
      </c>
      <c r="X485">
        <v>2.73</v>
      </c>
      <c r="Y485">
        <v>4.7</v>
      </c>
      <c r="Z485">
        <v>53</v>
      </c>
      <c r="AA485">
        <v>0.04</v>
      </c>
      <c r="AB485">
        <v>14.8</v>
      </c>
      <c r="AC485">
        <v>1.04</v>
      </c>
      <c r="AD485">
        <v>231</v>
      </c>
      <c r="AE485">
        <v>0.37</v>
      </c>
      <c r="AF485">
        <v>2E-3</v>
      </c>
      <c r="AG485">
        <v>85.5</v>
      </c>
      <c r="AH485">
        <v>0.04</v>
      </c>
      <c r="AI485">
        <v>9.57</v>
      </c>
      <c r="AJ485">
        <v>5.0000000000000001E-3</v>
      </c>
      <c r="AK485">
        <v>0.19</v>
      </c>
      <c r="AL485">
        <v>2.2999999999999998</v>
      </c>
      <c r="AM485">
        <v>0.3</v>
      </c>
      <c r="AN485">
        <v>3.7</v>
      </c>
      <c r="AO485">
        <v>0.01</v>
      </c>
      <c r="AP485">
        <v>4.5999999999999996</v>
      </c>
      <c r="AQ485">
        <v>590</v>
      </c>
      <c r="AR485">
        <v>0.05</v>
      </c>
      <c r="AS485">
        <v>0.5</v>
      </c>
      <c r="AT485">
        <v>30</v>
      </c>
      <c r="AU485">
        <v>0.1</v>
      </c>
      <c r="AV485">
        <v>41.4</v>
      </c>
      <c r="AW485">
        <v>15</v>
      </c>
    </row>
    <row r="486" spans="1:49" hidden="1" x14ac:dyDescent="0.3">
      <c r="A486" t="s">
        <v>1939</v>
      </c>
      <c r="B486" t="s">
        <v>1940</v>
      </c>
      <c r="C486" s="1" t="str">
        <f t="shared" si="28"/>
        <v>13:0041</v>
      </c>
      <c r="D486" s="1" t="str">
        <f t="shared" si="29"/>
        <v>13:0013</v>
      </c>
      <c r="E486" t="s">
        <v>1941</v>
      </c>
      <c r="F486" t="s">
        <v>1942</v>
      </c>
      <c r="H486">
        <v>47.783829099999998</v>
      </c>
      <c r="I486">
        <v>-67.075248400000007</v>
      </c>
      <c r="J486" s="1" t="str">
        <f t="shared" si="30"/>
        <v>Basal till</v>
      </c>
      <c r="K486" s="1" t="str">
        <f t="shared" si="31"/>
        <v>&lt;63 micron</v>
      </c>
      <c r="L486">
        <v>23</v>
      </c>
      <c r="M486">
        <v>2.5099999999999998</v>
      </c>
      <c r="N486">
        <v>5.8</v>
      </c>
      <c r="O486">
        <v>1</v>
      </c>
      <c r="P486">
        <v>2</v>
      </c>
      <c r="Q486">
        <v>44.8</v>
      </c>
      <c r="R486">
        <v>0.1</v>
      </c>
      <c r="S486">
        <v>0.04</v>
      </c>
      <c r="T486">
        <v>0.05</v>
      </c>
      <c r="U486">
        <v>13.4</v>
      </c>
      <c r="V486">
        <v>81.099999999999994</v>
      </c>
      <c r="W486">
        <v>17.309999999999999</v>
      </c>
      <c r="X486">
        <v>2.7</v>
      </c>
      <c r="Y486">
        <v>6.2</v>
      </c>
      <c r="Z486">
        <v>69</v>
      </c>
      <c r="AA486">
        <v>0.04</v>
      </c>
      <c r="AB486">
        <v>15.3</v>
      </c>
      <c r="AC486">
        <v>0.94</v>
      </c>
      <c r="AD486">
        <v>272</v>
      </c>
      <c r="AE486">
        <v>0.35</v>
      </c>
      <c r="AF486">
        <v>3.0000000000000001E-3</v>
      </c>
      <c r="AG486">
        <v>75.400000000000006</v>
      </c>
      <c r="AH486">
        <v>2.9000000000000001E-2</v>
      </c>
      <c r="AI486">
        <v>12.48</v>
      </c>
      <c r="AJ486">
        <v>5.0000000000000001E-3</v>
      </c>
      <c r="AK486">
        <v>0.15</v>
      </c>
      <c r="AL486">
        <v>3.2</v>
      </c>
      <c r="AM486">
        <v>0.4</v>
      </c>
      <c r="AN486">
        <v>4</v>
      </c>
      <c r="AO486">
        <v>0.02</v>
      </c>
      <c r="AP486">
        <v>5.2</v>
      </c>
      <c r="AQ486">
        <v>990</v>
      </c>
      <c r="AR486">
        <v>0.08</v>
      </c>
      <c r="AS486">
        <v>0.7</v>
      </c>
      <c r="AT486">
        <v>39</v>
      </c>
      <c r="AU486">
        <v>0.1</v>
      </c>
      <c r="AV486">
        <v>43.5</v>
      </c>
      <c r="AW486">
        <v>15</v>
      </c>
    </row>
    <row r="487" spans="1:49" hidden="1" x14ac:dyDescent="0.3">
      <c r="A487" t="s">
        <v>1943</v>
      </c>
      <c r="B487" t="s">
        <v>1944</v>
      </c>
      <c r="C487" s="1" t="str">
        <f t="shared" si="28"/>
        <v>13:0041</v>
      </c>
      <c r="D487" s="1" t="str">
        <f t="shared" si="29"/>
        <v>13:0013</v>
      </c>
      <c r="E487" t="s">
        <v>1945</v>
      </c>
      <c r="F487" t="s">
        <v>1946</v>
      </c>
      <c r="H487">
        <v>47.797852200000001</v>
      </c>
      <c r="I487">
        <v>-67.055219699999995</v>
      </c>
      <c r="J487" s="1" t="str">
        <f t="shared" si="30"/>
        <v>Basal till</v>
      </c>
      <c r="K487" s="1" t="str">
        <f t="shared" si="31"/>
        <v>&lt;63 micron</v>
      </c>
      <c r="L487">
        <v>62</v>
      </c>
      <c r="M487">
        <v>4.41</v>
      </c>
      <c r="N487">
        <v>7.5</v>
      </c>
      <c r="O487">
        <v>0.4</v>
      </c>
      <c r="P487">
        <v>1</v>
      </c>
      <c r="Q487">
        <v>121.7</v>
      </c>
      <c r="R487">
        <v>0.12</v>
      </c>
      <c r="S487">
        <v>0.04</v>
      </c>
      <c r="T487">
        <v>0.13</v>
      </c>
      <c r="U487">
        <v>31.7</v>
      </c>
      <c r="V487">
        <v>162.19999999999999</v>
      </c>
      <c r="W487">
        <v>44.7</v>
      </c>
      <c r="X487">
        <v>4.03</v>
      </c>
      <c r="Y487">
        <v>8.5</v>
      </c>
      <c r="Z487">
        <v>181</v>
      </c>
      <c r="AA487">
        <v>0.09</v>
      </c>
      <c r="AB487">
        <v>17.2</v>
      </c>
      <c r="AC487">
        <v>1.79</v>
      </c>
      <c r="AD487">
        <v>502</v>
      </c>
      <c r="AE487">
        <v>0.47</v>
      </c>
      <c r="AF487">
        <v>3.0000000000000001E-3</v>
      </c>
      <c r="AG487">
        <v>221.7</v>
      </c>
      <c r="AH487">
        <v>8.5000000000000006E-2</v>
      </c>
      <c r="AI487">
        <v>26.37</v>
      </c>
      <c r="AJ487">
        <v>0.02</v>
      </c>
      <c r="AK487">
        <v>0.3</v>
      </c>
      <c r="AL487">
        <v>5</v>
      </c>
      <c r="AM487">
        <v>0.7</v>
      </c>
      <c r="AN487">
        <v>4.4000000000000004</v>
      </c>
      <c r="AO487">
        <v>0.01</v>
      </c>
      <c r="AP487">
        <v>6.9</v>
      </c>
      <c r="AQ487">
        <v>1100</v>
      </c>
      <c r="AR487">
        <v>0.11</v>
      </c>
      <c r="AS487">
        <v>1.3</v>
      </c>
      <c r="AT487">
        <v>56</v>
      </c>
      <c r="AU487">
        <v>0.1</v>
      </c>
      <c r="AV487">
        <v>88.7</v>
      </c>
      <c r="AW487">
        <v>15</v>
      </c>
    </row>
    <row r="488" spans="1:49" hidden="1" x14ac:dyDescent="0.3">
      <c r="A488" t="s">
        <v>1947</v>
      </c>
      <c r="B488" t="s">
        <v>1948</v>
      </c>
      <c r="C488" s="1" t="str">
        <f t="shared" si="28"/>
        <v>13:0041</v>
      </c>
      <c r="D488" s="1" t="str">
        <f t="shared" si="29"/>
        <v>13:0013</v>
      </c>
      <c r="E488" t="s">
        <v>1949</v>
      </c>
      <c r="F488" t="s">
        <v>1950</v>
      </c>
      <c r="H488">
        <v>47.798031399999999</v>
      </c>
      <c r="I488">
        <v>-67.0878376</v>
      </c>
      <c r="J488" s="1" t="str">
        <f t="shared" si="30"/>
        <v>Basal till</v>
      </c>
      <c r="K488" s="1" t="str">
        <f t="shared" si="31"/>
        <v>&lt;63 micron</v>
      </c>
      <c r="L488">
        <v>102</v>
      </c>
      <c r="M488">
        <v>2.76</v>
      </c>
      <c r="N488">
        <v>4.7</v>
      </c>
      <c r="O488">
        <v>0.8</v>
      </c>
      <c r="P488">
        <v>3</v>
      </c>
      <c r="Q488">
        <v>69.900000000000006</v>
      </c>
      <c r="R488">
        <v>0.1</v>
      </c>
      <c r="S488">
        <v>0.06</v>
      </c>
      <c r="T488">
        <v>0.05</v>
      </c>
      <c r="U488">
        <v>13.7</v>
      </c>
      <c r="V488">
        <v>106.2</v>
      </c>
      <c r="W488">
        <v>16.010000000000002</v>
      </c>
      <c r="X488">
        <v>3.12</v>
      </c>
      <c r="Y488">
        <v>6.9</v>
      </c>
      <c r="Z488">
        <v>72</v>
      </c>
      <c r="AA488">
        <v>0.06</v>
      </c>
      <c r="AB488">
        <v>13.9</v>
      </c>
      <c r="AC488">
        <v>1.31</v>
      </c>
      <c r="AD488">
        <v>354</v>
      </c>
      <c r="AE488">
        <v>0.28999999999999998</v>
      </c>
      <c r="AF488">
        <v>3.0000000000000001E-3</v>
      </c>
      <c r="AG488">
        <v>94.6</v>
      </c>
      <c r="AH488">
        <v>5.3999999999999999E-2</v>
      </c>
      <c r="AI488">
        <v>10.77</v>
      </c>
      <c r="AJ488">
        <v>0.01</v>
      </c>
      <c r="AK488">
        <v>0.13</v>
      </c>
      <c r="AL488">
        <v>3.7</v>
      </c>
      <c r="AM488">
        <v>0.3</v>
      </c>
      <c r="AN488">
        <v>4.8</v>
      </c>
      <c r="AO488">
        <v>0.02</v>
      </c>
      <c r="AP488">
        <v>4.3</v>
      </c>
      <c r="AQ488">
        <v>750</v>
      </c>
      <c r="AR488">
        <v>7.0000000000000007E-2</v>
      </c>
      <c r="AS488">
        <v>0.8</v>
      </c>
      <c r="AT488">
        <v>41</v>
      </c>
      <c r="AU488">
        <v>0.1</v>
      </c>
      <c r="AV488">
        <v>58.7</v>
      </c>
      <c r="AW488">
        <v>15</v>
      </c>
    </row>
    <row r="489" spans="1:49" hidden="1" x14ac:dyDescent="0.3">
      <c r="A489" t="s">
        <v>1951</v>
      </c>
      <c r="B489" t="s">
        <v>1952</v>
      </c>
      <c r="C489" s="1" t="str">
        <f t="shared" si="28"/>
        <v>13:0041</v>
      </c>
      <c r="D489" s="1" t="str">
        <f t="shared" si="29"/>
        <v>13:0013</v>
      </c>
      <c r="E489" t="s">
        <v>1953</v>
      </c>
      <c r="F489" t="s">
        <v>1954</v>
      </c>
      <c r="H489">
        <v>47.809518799999999</v>
      </c>
      <c r="I489">
        <v>-67.059779700000007</v>
      </c>
      <c r="J489" s="1" t="str">
        <f t="shared" si="30"/>
        <v>Basal till</v>
      </c>
      <c r="K489" s="1" t="str">
        <f t="shared" si="31"/>
        <v>&lt;63 micron</v>
      </c>
      <c r="L489">
        <v>25</v>
      </c>
      <c r="M489">
        <v>2.0699999999999998</v>
      </c>
      <c r="N489">
        <v>5.6</v>
      </c>
      <c r="O489">
        <v>0.6</v>
      </c>
      <c r="P489">
        <v>1</v>
      </c>
      <c r="Q489">
        <v>35.700000000000003</v>
      </c>
      <c r="R489">
        <v>0.11</v>
      </c>
      <c r="S489">
        <v>0.13</v>
      </c>
      <c r="T489">
        <v>0.05</v>
      </c>
      <c r="U489">
        <v>18.8</v>
      </c>
      <c r="V489">
        <v>82.4</v>
      </c>
      <c r="W489">
        <v>21.04</v>
      </c>
      <c r="X489">
        <v>2.86</v>
      </c>
      <c r="Y489">
        <v>5.8</v>
      </c>
      <c r="Z489">
        <v>32</v>
      </c>
      <c r="AA489">
        <v>7.0000000000000007E-2</v>
      </c>
      <c r="AB489">
        <v>17.600000000000001</v>
      </c>
      <c r="AC489">
        <v>1.31</v>
      </c>
      <c r="AD489">
        <v>593</v>
      </c>
      <c r="AE489">
        <v>0.19</v>
      </c>
      <c r="AF489">
        <v>4.0000000000000001E-3</v>
      </c>
      <c r="AG489">
        <v>84.3</v>
      </c>
      <c r="AH489">
        <v>4.2000000000000003E-2</v>
      </c>
      <c r="AI489">
        <v>15.39</v>
      </c>
      <c r="AJ489">
        <v>0.03</v>
      </c>
      <c r="AK489">
        <v>0.15</v>
      </c>
      <c r="AL489">
        <v>3.1</v>
      </c>
      <c r="AM489">
        <v>0.2</v>
      </c>
      <c r="AN489">
        <v>5.8</v>
      </c>
      <c r="AO489">
        <v>0.02</v>
      </c>
      <c r="AP489">
        <v>5</v>
      </c>
      <c r="AQ489">
        <v>1590</v>
      </c>
      <c r="AR489">
        <v>0.04</v>
      </c>
      <c r="AS489">
        <v>0.7</v>
      </c>
      <c r="AT489">
        <v>38</v>
      </c>
      <c r="AU489">
        <v>0.1</v>
      </c>
      <c r="AV489">
        <v>46.9</v>
      </c>
      <c r="AW489">
        <v>15</v>
      </c>
    </row>
    <row r="490" spans="1:49" hidden="1" x14ac:dyDescent="0.3">
      <c r="A490" t="s">
        <v>1955</v>
      </c>
      <c r="B490" t="s">
        <v>1956</v>
      </c>
      <c r="C490" s="1" t="str">
        <f t="shared" si="28"/>
        <v>13:0041</v>
      </c>
      <c r="D490" s="1" t="str">
        <f t="shared" si="29"/>
        <v>13:0013</v>
      </c>
      <c r="E490" t="s">
        <v>1957</v>
      </c>
      <c r="F490" t="s">
        <v>1958</v>
      </c>
      <c r="H490">
        <v>47.810044099999999</v>
      </c>
      <c r="I490">
        <v>-67.0808514</v>
      </c>
      <c r="J490" s="1" t="str">
        <f t="shared" si="30"/>
        <v>Basal till</v>
      </c>
      <c r="K490" s="1" t="str">
        <f t="shared" si="31"/>
        <v>&lt;63 micron</v>
      </c>
      <c r="L490">
        <v>47</v>
      </c>
      <c r="M490">
        <v>2.25</v>
      </c>
      <c r="N490">
        <v>5</v>
      </c>
      <c r="O490">
        <v>0.4</v>
      </c>
      <c r="P490">
        <v>1</v>
      </c>
      <c r="Q490">
        <v>51.1</v>
      </c>
      <c r="R490">
        <v>0.1</v>
      </c>
      <c r="S490">
        <v>0.05</v>
      </c>
      <c r="T490">
        <v>0.05</v>
      </c>
      <c r="U490">
        <v>13.5</v>
      </c>
      <c r="V490">
        <v>77.8</v>
      </c>
      <c r="W490">
        <v>16.170000000000002</v>
      </c>
      <c r="X490">
        <v>2.61</v>
      </c>
      <c r="Y490">
        <v>5.7</v>
      </c>
      <c r="Z490">
        <v>50</v>
      </c>
      <c r="AA490">
        <v>0.05</v>
      </c>
      <c r="AB490">
        <v>14.3</v>
      </c>
      <c r="AC490">
        <v>1.1000000000000001</v>
      </c>
      <c r="AD490">
        <v>313</v>
      </c>
      <c r="AE490">
        <v>0.23</v>
      </c>
      <c r="AF490">
        <v>3.0000000000000001E-3</v>
      </c>
      <c r="AG490">
        <v>75.5</v>
      </c>
      <c r="AH490">
        <v>2.4E-2</v>
      </c>
      <c r="AI490">
        <v>12.7</v>
      </c>
      <c r="AJ490">
        <v>0.03</v>
      </c>
      <c r="AK490">
        <v>0.13</v>
      </c>
      <c r="AL490">
        <v>2.6</v>
      </c>
      <c r="AM490">
        <v>0.2</v>
      </c>
      <c r="AN490">
        <v>4.2</v>
      </c>
      <c r="AO490">
        <v>0.01</v>
      </c>
      <c r="AP490">
        <v>5.8</v>
      </c>
      <c r="AQ490">
        <v>1680</v>
      </c>
      <c r="AR490">
        <v>0.06</v>
      </c>
      <c r="AS490">
        <v>0.7</v>
      </c>
      <c r="AT490">
        <v>37</v>
      </c>
      <c r="AU490">
        <v>0.1</v>
      </c>
      <c r="AV490">
        <v>44.8</v>
      </c>
      <c r="AW490">
        <v>15</v>
      </c>
    </row>
    <row r="491" spans="1:49" hidden="1" x14ac:dyDescent="0.3">
      <c r="A491" t="s">
        <v>1959</v>
      </c>
      <c r="B491" t="s">
        <v>1960</v>
      </c>
      <c r="C491" s="1" t="str">
        <f t="shared" si="28"/>
        <v>13:0041</v>
      </c>
      <c r="D491" s="1" t="str">
        <f t="shared" si="29"/>
        <v>13:0013</v>
      </c>
      <c r="E491" t="s">
        <v>1961</v>
      </c>
      <c r="F491" t="s">
        <v>1962</v>
      </c>
      <c r="H491">
        <v>47.779631000000002</v>
      </c>
      <c r="I491">
        <v>-67.093812499999999</v>
      </c>
      <c r="J491" s="1" t="str">
        <f t="shared" si="30"/>
        <v>Basal till</v>
      </c>
      <c r="K491" s="1" t="str">
        <f t="shared" si="31"/>
        <v>&lt;63 micron</v>
      </c>
      <c r="L491">
        <v>10</v>
      </c>
      <c r="M491">
        <v>2.4700000000000002</v>
      </c>
      <c r="N491">
        <v>5.5</v>
      </c>
      <c r="O491">
        <v>0.1</v>
      </c>
      <c r="P491">
        <v>1</v>
      </c>
      <c r="Q491">
        <v>44.2</v>
      </c>
      <c r="R491">
        <v>0.1</v>
      </c>
      <c r="S491">
        <v>0.06</v>
      </c>
      <c r="T491">
        <v>7.0000000000000007E-2</v>
      </c>
      <c r="U491">
        <v>17.600000000000001</v>
      </c>
      <c r="V491">
        <v>86.5</v>
      </c>
      <c r="W491">
        <v>20.85</v>
      </c>
      <c r="X491">
        <v>2.73</v>
      </c>
      <c r="Y491">
        <v>6.2</v>
      </c>
      <c r="Z491">
        <v>63</v>
      </c>
      <c r="AA491">
        <v>7.0000000000000007E-2</v>
      </c>
      <c r="AB491">
        <v>15.4</v>
      </c>
      <c r="AC491">
        <v>1.1299999999999999</v>
      </c>
      <c r="AD491">
        <v>339</v>
      </c>
      <c r="AE491">
        <v>0.32</v>
      </c>
      <c r="AF491">
        <v>4.0000000000000001E-3</v>
      </c>
      <c r="AG491">
        <v>84.8</v>
      </c>
      <c r="AH491">
        <v>3.6999999999999998E-2</v>
      </c>
      <c r="AI491">
        <v>12.18</v>
      </c>
      <c r="AJ491">
        <v>5.0000000000000001E-3</v>
      </c>
      <c r="AK491">
        <v>0.17</v>
      </c>
      <c r="AL491">
        <v>2.9</v>
      </c>
      <c r="AM491">
        <v>0.3</v>
      </c>
      <c r="AN491">
        <v>4.2</v>
      </c>
      <c r="AO491">
        <v>0.02</v>
      </c>
      <c r="AP491">
        <v>5.4</v>
      </c>
      <c r="AQ491">
        <v>860</v>
      </c>
      <c r="AR491">
        <v>0.06</v>
      </c>
      <c r="AS491">
        <v>0.7</v>
      </c>
      <c r="AT491">
        <v>38</v>
      </c>
      <c r="AU491">
        <v>0.1</v>
      </c>
      <c r="AV491">
        <v>48.7</v>
      </c>
      <c r="AW491">
        <v>15</v>
      </c>
    </row>
    <row r="492" spans="1:49" hidden="1" x14ac:dyDescent="0.3">
      <c r="A492" t="s">
        <v>1963</v>
      </c>
      <c r="B492" t="s">
        <v>1964</v>
      </c>
      <c r="C492" s="1" t="str">
        <f t="shared" si="28"/>
        <v>13:0041</v>
      </c>
      <c r="D492" s="1" t="str">
        <f t="shared" si="29"/>
        <v>13:0013</v>
      </c>
      <c r="E492" t="s">
        <v>1965</v>
      </c>
      <c r="F492" t="s">
        <v>1966</v>
      </c>
      <c r="H492">
        <v>47.761519499999999</v>
      </c>
      <c r="I492">
        <v>-67.221678100000005</v>
      </c>
      <c r="J492" s="1" t="str">
        <f t="shared" si="30"/>
        <v>Basal till</v>
      </c>
      <c r="K492" s="1" t="str">
        <f t="shared" si="31"/>
        <v>&lt;63 micron</v>
      </c>
      <c r="L492">
        <v>51</v>
      </c>
      <c r="M492">
        <v>2.78</v>
      </c>
      <c r="N492">
        <v>5.7</v>
      </c>
      <c r="O492">
        <v>1.7</v>
      </c>
      <c r="P492">
        <v>2</v>
      </c>
      <c r="Q492">
        <v>47.6</v>
      </c>
      <c r="R492">
        <v>0.1</v>
      </c>
      <c r="S492">
        <v>0.03</v>
      </c>
      <c r="T492">
        <v>0.1</v>
      </c>
      <c r="U492">
        <v>16.8</v>
      </c>
      <c r="V492">
        <v>98.4</v>
      </c>
      <c r="W492">
        <v>29.68</v>
      </c>
      <c r="X492">
        <v>3.24</v>
      </c>
      <c r="Y492">
        <v>5.5</v>
      </c>
      <c r="Z492">
        <v>72</v>
      </c>
      <c r="AA492">
        <v>0.06</v>
      </c>
      <c r="AB492">
        <v>16.8</v>
      </c>
      <c r="AC492">
        <v>1.4</v>
      </c>
      <c r="AD492">
        <v>294</v>
      </c>
      <c r="AE492">
        <v>0.83</v>
      </c>
      <c r="AF492">
        <v>3.0000000000000001E-3</v>
      </c>
      <c r="AG492">
        <v>123.3</v>
      </c>
      <c r="AH492">
        <v>5.3999999999999999E-2</v>
      </c>
      <c r="AI492">
        <v>14.75</v>
      </c>
      <c r="AJ492">
        <v>5.0000000000000001E-3</v>
      </c>
      <c r="AK492">
        <v>0.21</v>
      </c>
      <c r="AL492">
        <v>2.7</v>
      </c>
      <c r="AM492">
        <v>0.3</v>
      </c>
      <c r="AN492">
        <v>2.7</v>
      </c>
      <c r="AO492">
        <v>0.01</v>
      </c>
      <c r="AP492">
        <v>4.2</v>
      </c>
      <c r="AQ492">
        <v>500</v>
      </c>
      <c r="AR492">
        <v>0.06</v>
      </c>
      <c r="AS492">
        <v>0.8</v>
      </c>
      <c r="AT492">
        <v>30</v>
      </c>
      <c r="AU492">
        <v>0.1</v>
      </c>
      <c r="AV492">
        <v>62.8</v>
      </c>
      <c r="AW492">
        <v>15</v>
      </c>
    </row>
    <row r="493" spans="1:49" hidden="1" x14ac:dyDescent="0.3">
      <c r="A493" t="s">
        <v>1967</v>
      </c>
      <c r="B493" t="s">
        <v>1968</v>
      </c>
      <c r="C493" s="1" t="str">
        <f t="shared" si="28"/>
        <v>13:0041</v>
      </c>
      <c r="D493" s="1" t="str">
        <f t="shared" si="29"/>
        <v>13:0013</v>
      </c>
      <c r="E493" t="s">
        <v>1969</v>
      </c>
      <c r="F493" t="s">
        <v>1970</v>
      </c>
      <c r="H493">
        <v>47.776345200000002</v>
      </c>
      <c r="I493">
        <v>-67.240754899999999</v>
      </c>
      <c r="J493" s="1" t="str">
        <f t="shared" si="30"/>
        <v>Basal till</v>
      </c>
      <c r="K493" s="1" t="str">
        <f t="shared" si="31"/>
        <v>&lt;63 micron</v>
      </c>
      <c r="L493">
        <v>7</v>
      </c>
      <c r="M493">
        <v>2.27</v>
      </c>
      <c r="N493">
        <v>6.1</v>
      </c>
      <c r="O493">
        <v>0.1</v>
      </c>
      <c r="P493">
        <v>2</v>
      </c>
      <c r="Q493">
        <v>49</v>
      </c>
      <c r="R493">
        <v>0.12</v>
      </c>
      <c r="S493">
        <v>7.0000000000000007E-2</v>
      </c>
      <c r="T493">
        <v>0.06</v>
      </c>
      <c r="U493">
        <v>20.6</v>
      </c>
      <c r="V493">
        <v>90</v>
      </c>
      <c r="W493">
        <v>30.83</v>
      </c>
      <c r="X493">
        <v>3</v>
      </c>
      <c r="Y493">
        <v>5.7</v>
      </c>
      <c r="Z493">
        <v>42</v>
      </c>
      <c r="AA493">
        <v>0.08</v>
      </c>
      <c r="AB493">
        <v>21.7</v>
      </c>
      <c r="AC493">
        <v>1.49</v>
      </c>
      <c r="AD493">
        <v>455</v>
      </c>
      <c r="AE493">
        <v>0.18</v>
      </c>
      <c r="AF493">
        <v>5.0000000000000001E-3</v>
      </c>
      <c r="AG493">
        <v>119.5</v>
      </c>
      <c r="AH493">
        <v>4.8000000000000001E-2</v>
      </c>
      <c r="AI493">
        <v>16.39</v>
      </c>
      <c r="AJ493">
        <v>5.0000000000000001E-3</v>
      </c>
      <c r="AK493">
        <v>0.19</v>
      </c>
      <c r="AL493">
        <v>3.5</v>
      </c>
      <c r="AM493">
        <v>0.1</v>
      </c>
      <c r="AN493">
        <v>4.2</v>
      </c>
      <c r="AO493">
        <v>0.02</v>
      </c>
      <c r="AP493">
        <v>6.4</v>
      </c>
      <c r="AQ493">
        <v>1100</v>
      </c>
      <c r="AR493">
        <v>0.05</v>
      </c>
      <c r="AS493">
        <v>0.7</v>
      </c>
      <c r="AT493">
        <v>34</v>
      </c>
      <c r="AU493">
        <v>0.1</v>
      </c>
      <c r="AV493">
        <v>54.6</v>
      </c>
      <c r="AW493">
        <v>15</v>
      </c>
    </row>
    <row r="494" spans="1:49" hidden="1" x14ac:dyDescent="0.3">
      <c r="A494" t="s">
        <v>1971</v>
      </c>
      <c r="B494" t="s">
        <v>1972</v>
      </c>
      <c r="C494" s="1" t="str">
        <f t="shared" si="28"/>
        <v>13:0041</v>
      </c>
      <c r="D494" s="1" t="str">
        <f t="shared" si="29"/>
        <v>13:0013</v>
      </c>
      <c r="E494" t="s">
        <v>1973</v>
      </c>
      <c r="F494" t="s">
        <v>1974</v>
      </c>
      <c r="H494">
        <v>47.7922723</v>
      </c>
      <c r="I494">
        <v>-67.201908299999999</v>
      </c>
      <c r="J494" s="1" t="str">
        <f t="shared" si="30"/>
        <v>Basal till</v>
      </c>
      <c r="K494" s="1" t="str">
        <f t="shared" si="31"/>
        <v>&lt;63 micron</v>
      </c>
      <c r="L494">
        <v>39</v>
      </c>
      <c r="M494">
        <v>2.5099999999999998</v>
      </c>
      <c r="N494">
        <v>9.1999999999999993</v>
      </c>
      <c r="O494">
        <v>0.1</v>
      </c>
      <c r="P494">
        <v>1</v>
      </c>
      <c r="Q494">
        <v>48.2</v>
      </c>
      <c r="R494">
        <v>0.13</v>
      </c>
      <c r="S494">
        <v>0.04</v>
      </c>
      <c r="T494">
        <v>0.1</v>
      </c>
      <c r="U494">
        <v>12.2</v>
      </c>
      <c r="V494">
        <v>83.5</v>
      </c>
      <c r="W494">
        <v>21.21</v>
      </c>
      <c r="X494">
        <v>3.06</v>
      </c>
      <c r="Y494">
        <v>5.7</v>
      </c>
      <c r="Z494">
        <v>67</v>
      </c>
      <c r="AA494">
        <v>0.05</v>
      </c>
      <c r="AB494">
        <v>19.7</v>
      </c>
      <c r="AC494">
        <v>1.18</v>
      </c>
      <c r="AD494">
        <v>361</v>
      </c>
      <c r="AE494">
        <v>0.33</v>
      </c>
      <c r="AF494">
        <v>2E-3</v>
      </c>
      <c r="AG494">
        <v>92.6</v>
      </c>
      <c r="AH494">
        <v>6.4000000000000001E-2</v>
      </c>
      <c r="AI494">
        <v>13.58</v>
      </c>
      <c r="AJ494">
        <v>0.02</v>
      </c>
      <c r="AK494">
        <v>0.39</v>
      </c>
      <c r="AL494">
        <v>2.6</v>
      </c>
      <c r="AM494">
        <v>0.3</v>
      </c>
      <c r="AN494">
        <v>3.7</v>
      </c>
      <c r="AO494">
        <v>0.01</v>
      </c>
      <c r="AP494">
        <v>4.7</v>
      </c>
      <c r="AQ494">
        <v>260</v>
      </c>
      <c r="AR494">
        <v>0.05</v>
      </c>
      <c r="AS494">
        <v>0.5</v>
      </c>
      <c r="AT494">
        <v>31</v>
      </c>
      <c r="AU494">
        <v>0.1</v>
      </c>
      <c r="AV494">
        <v>78</v>
      </c>
      <c r="AW494">
        <v>15</v>
      </c>
    </row>
    <row r="495" spans="1:49" hidden="1" x14ac:dyDescent="0.3">
      <c r="A495" t="s">
        <v>1975</v>
      </c>
      <c r="B495" t="s">
        <v>1976</v>
      </c>
      <c r="C495" s="1" t="str">
        <f t="shared" si="28"/>
        <v>13:0041</v>
      </c>
      <c r="D495" s="1" t="str">
        <f t="shared" si="29"/>
        <v>13:0013</v>
      </c>
      <c r="E495" t="s">
        <v>1977</v>
      </c>
      <c r="F495" t="s">
        <v>1978</v>
      </c>
      <c r="H495">
        <v>47.777057499999998</v>
      </c>
      <c r="I495">
        <v>-67.184812600000001</v>
      </c>
      <c r="J495" s="1" t="str">
        <f t="shared" si="30"/>
        <v>Basal till</v>
      </c>
      <c r="K495" s="1" t="str">
        <f t="shared" si="31"/>
        <v>&lt;63 micron</v>
      </c>
      <c r="L495">
        <v>24</v>
      </c>
      <c r="M495">
        <v>2.39</v>
      </c>
      <c r="N495">
        <v>4.4000000000000004</v>
      </c>
      <c r="O495">
        <v>0.9</v>
      </c>
      <c r="P495">
        <v>1</v>
      </c>
      <c r="Q495">
        <v>42.9</v>
      </c>
      <c r="R495">
        <v>0.09</v>
      </c>
      <c r="S495">
        <v>0.04</v>
      </c>
      <c r="T495">
        <v>0.05</v>
      </c>
      <c r="U495">
        <v>9.9</v>
      </c>
      <c r="V495">
        <v>80.2</v>
      </c>
      <c r="W495">
        <v>15.42</v>
      </c>
      <c r="X495">
        <v>2.68</v>
      </c>
      <c r="Y495">
        <v>5.3</v>
      </c>
      <c r="Z495">
        <v>69</v>
      </c>
      <c r="AA495">
        <v>0.05</v>
      </c>
      <c r="AB495">
        <v>13.6</v>
      </c>
      <c r="AC495">
        <v>1.1100000000000001</v>
      </c>
      <c r="AD495">
        <v>233</v>
      </c>
      <c r="AE495">
        <v>0.48</v>
      </c>
      <c r="AF495">
        <v>2E-3</v>
      </c>
      <c r="AG495">
        <v>76.2</v>
      </c>
      <c r="AH495">
        <v>4.1000000000000002E-2</v>
      </c>
      <c r="AI495">
        <v>8.64</v>
      </c>
      <c r="AJ495">
        <v>0.01</v>
      </c>
      <c r="AK495">
        <v>0.18</v>
      </c>
      <c r="AL495">
        <v>2.2999999999999998</v>
      </c>
      <c r="AM495">
        <v>0.3</v>
      </c>
      <c r="AN495">
        <v>2.9</v>
      </c>
      <c r="AO495">
        <v>0.02</v>
      </c>
      <c r="AP495">
        <v>3.9</v>
      </c>
      <c r="AQ495">
        <v>440</v>
      </c>
      <c r="AR495">
        <v>0.05</v>
      </c>
      <c r="AS495">
        <v>0.6</v>
      </c>
      <c r="AT495">
        <v>28</v>
      </c>
      <c r="AU495">
        <v>0.1</v>
      </c>
      <c r="AV495">
        <v>41.3</v>
      </c>
      <c r="AW495">
        <v>15</v>
      </c>
    </row>
    <row r="496" spans="1:49" hidden="1" x14ac:dyDescent="0.3">
      <c r="A496" t="s">
        <v>1979</v>
      </c>
      <c r="B496" t="s">
        <v>1980</v>
      </c>
      <c r="C496" s="1" t="str">
        <f t="shared" si="28"/>
        <v>13:0041</v>
      </c>
      <c r="D496" s="1" t="str">
        <f t="shared" si="29"/>
        <v>13:0013</v>
      </c>
      <c r="E496" t="s">
        <v>1977</v>
      </c>
      <c r="F496" t="s">
        <v>1981</v>
      </c>
      <c r="H496">
        <v>47.777057499999998</v>
      </c>
      <c r="I496">
        <v>-67.184812600000001</v>
      </c>
      <c r="J496" s="1" t="str">
        <f t="shared" si="30"/>
        <v>Basal till</v>
      </c>
      <c r="K496" s="1" t="str">
        <f t="shared" si="31"/>
        <v>&lt;63 micron</v>
      </c>
      <c r="L496">
        <v>21</v>
      </c>
      <c r="M496">
        <v>2.36</v>
      </c>
      <c r="N496">
        <v>4.5</v>
      </c>
      <c r="O496">
        <v>0.6</v>
      </c>
      <c r="P496">
        <v>2</v>
      </c>
      <c r="Q496">
        <v>42.2</v>
      </c>
      <c r="R496">
        <v>0.11</v>
      </c>
      <c r="S496">
        <v>0.04</v>
      </c>
      <c r="T496">
        <v>0.05</v>
      </c>
      <c r="U496">
        <v>10</v>
      </c>
      <c r="V496">
        <v>78.599999999999994</v>
      </c>
      <c r="W496">
        <v>14.37</v>
      </c>
      <c r="X496">
        <v>2.64</v>
      </c>
      <c r="Y496">
        <v>5</v>
      </c>
      <c r="Z496">
        <v>68</v>
      </c>
      <c r="AA496">
        <v>0.05</v>
      </c>
      <c r="AB496">
        <v>13.1</v>
      </c>
      <c r="AC496">
        <v>1.1100000000000001</v>
      </c>
      <c r="AD496">
        <v>239</v>
      </c>
      <c r="AE496">
        <v>0.44</v>
      </c>
      <c r="AF496">
        <v>2E-3</v>
      </c>
      <c r="AG496">
        <v>76.7</v>
      </c>
      <c r="AH496">
        <v>3.4000000000000002E-2</v>
      </c>
      <c r="AI496">
        <v>8.11</v>
      </c>
      <c r="AJ496">
        <v>5.0000000000000001E-3</v>
      </c>
      <c r="AK496">
        <v>0.17</v>
      </c>
      <c r="AL496">
        <v>2.2999999999999998</v>
      </c>
      <c r="AM496">
        <v>0.3</v>
      </c>
      <c r="AN496">
        <v>3</v>
      </c>
      <c r="AO496">
        <v>0.01</v>
      </c>
      <c r="AP496">
        <v>3.7</v>
      </c>
      <c r="AQ496">
        <v>480</v>
      </c>
      <c r="AR496">
        <v>0.05</v>
      </c>
      <c r="AS496">
        <v>0.5</v>
      </c>
      <c r="AT496">
        <v>28</v>
      </c>
      <c r="AU496">
        <v>0.1</v>
      </c>
      <c r="AV496">
        <v>39</v>
      </c>
      <c r="AW496">
        <v>15</v>
      </c>
    </row>
    <row r="497" spans="1:49" hidden="1" x14ac:dyDescent="0.3">
      <c r="A497" t="s">
        <v>1982</v>
      </c>
      <c r="B497" t="s">
        <v>1983</v>
      </c>
      <c r="C497" s="1" t="str">
        <f t="shared" si="28"/>
        <v>13:0041</v>
      </c>
      <c r="D497" s="1" t="str">
        <f t="shared" si="29"/>
        <v>13:0013</v>
      </c>
      <c r="E497" t="s">
        <v>1984</v>
      </c>
      <c r="F497" t="s">
        <v>1985</v>
      </c>
      <c r="H497">
        <v>47.810091200000002</v>
      </c>
      <c r="I497">
        <v>-67.197513000000001</v>
      </c>
      <c r="J497" s="1" t="str">
        <f t="shared" si="30"/>
        <v>Basal till</v>
      </c>
      <c r="K497" s="1" t="str">
        <f t="shared" si="31"/>
        <v>&lt;63 micron</v>
      </c>
      <c r="L497">
        <v>9</v>
      </c>
      <c r="M497">
        <v>1.89</v>
      </c>
      <c r="N497">
        <v>5.0999999999999996</v>
      </c>
      <c r="O497">
        <v>1.3</v>
      </c>
      <c r="P497">
        <v>2</v>
      </c>
      <c r="Q497">
        <v>38.6</v>
      </c>
      <c r="R497">
        <v>0.12</v>
      </c>
      <c r="S497">
        <v>0.03</v>
      </c>
      <c r="T497">
        <v>0.03</v>
      </c>
      <c r="U497">
        <v>14.1</v>
      </c>
      <c r="V497">
        <v>66.900000000000006</v>
      </c>
      <c r="W497">
        <v>17.77</v>
      </c>
      <c r="X497">
        <v>2.68</v>
      </c>
      <c r="Y497">
        <v>5.8</v>
      </c>
      <c r="Z497">
        <v>24</v>
      </c>
      <c r="AA497">
        <v>0.09</v>
      </c>
      <c r="AB497">
        <v>22</v>
      </c>
      <c r="AC497">
        <v>1.1299999999999999</v>
      </c>
      <c r="AD497">
        <v>444</v>
      </c>
      <c r="AE497">
        <v>0.16</v>
      </c>
      <c r="AF497">
        <v>3.0000000000000001E-3</v>
      </c>
      <c r="AG497">
        <v>72.099999999999994</v>
      </c>
      <c r="AH497">
        <v>2.1000000000000001E-2</v>
      </c>
      <c r="AI497">
        <v>11.99</v>
      </c>
      <c r="AJ497">
        <v>5.0000000000000001E-3</v>
      </c>
      <c r="AK497">
        <v>0.16</v>
      </c>
      <c r="AL497">
        <v>3.2</v>
      </c>
      <c r="AM497">
        <v>0.1</v>
      </c>
      <c r="AN497">
        <v>4.0999999999999996</v>
      </c>
      <c r="AO497">
        <v>0.01</v>
      </c>
      <c r="AP497">
        <v>5.7</v>
      </c>
      <c r="AQ497">
        <v>750</v>
      </c>
      <c r="AR497">
        <v>0.05</v>
      </c>
      <c r="AS497">
        <v>0.6</v>
      </c>
      <c r="AT497">
        <v>31</v>
      </c>
      <c r="AU497">
        <v>0.1</v>
      </c>
      <c r="AV497">
        <v>48.8</v>
      </c>
      <c r="AW497">
        <v>15</v>
      </c>
    </row>
    <row r="498" spans="1:49" hidden="1" x14ac:dyDescent="0.3">
      <c r="A498" t="s">
        <v>1986</v>
      </c>
      <c r="B498" t="s">
        <v>1987</v>
      </c>
      <c r="C498" s="1" t="str">
        <f t="shared" si="28"/>
        <v>13:0041</v>
      </c>
      <c r="D498" s="1" t="str">
        <f t="shared" si="29"/>
        <v>13:0013</v>
      </c>
      <c r="E498" t="s">
        <v>1988</v>
      </c>
      <c r="F498" t="s">
        <v>1989</v>
      </c>
      <c r="H498">
        <v>47.8209418</v>
      </c>
      <c r="I498">
        <v>-67.175814500000001</v>
      </c>
      <c r="J498" s="1" t="str">
        <f t="shared" si="30"/>
        <v>Basal till</v>
      </c>
      <c r="K498" s="1" t="str">
        <f t="shared" si="31"/>
        <v>&lt;63 micron</v>
      </c>
      <c r="L498">
        <v>97</v>
      </c>
      <c r="M498">
        <v>3.22</v>
      </c>
      <c r="N498">
        <v>5.9</v>
      </c>
      <c r="O498">
        <v>1.1000000000000001</v>
      </c>
      <c r="P498">
        <v>3</v>
      </c>
      <c r="Q498">
        <v>55.8</v>
      </c>
      <c r="R498">
        <v>0.11</v>
      </c>
      <c r="S498">
        <v>0.03</v>
      </c>
      <c r="T498">
        <v>0.13</v>
      </c>
      <c r="U498">
        <v>11.5</v>
      </c>
      <c r="V498">
        <v>93.3</v>
      </c>
      <c r="W498">
        <v>18.38</v>
      </c>
      <c r="X498">
        <v>3.35</v>
      </c>
      <c r="Y498">
        <v>6.2</v>
      </c>
      <c r="Z498">
        <v>140</v>
      </c>
      <c r="AA498">
        <v>0.06</v>
      </c>
      <c r="AB498">
        <v>17</v>
      </c>
      <c r="AC498">
        <v>0.96</v>
      </c>
      <c r="AD498">
        <v>303</v>
      </c>
      <c r="AE498">
        <v>0.32</v>
      </c>
      <c r="AF498">
        <v>3.0000000000000001E-3</v>
      </c>
      <c r="AG498">
        <v>69.599999999999994</v>
      </c>
      <c r="AH498">
        <v>9.6000000000000002E-2</v>
      </c>
      <c r="AI498">
        <v>10.26</v>
      </c>
      <c r="AJ498">
        <v>0.02</v>
      </c>
      <c r="AK498">
        <v>0.17</v>
      </c>
      <c r="AL498">
        <v>3.1</v>
      </c>
      <c r="AM498">
        <v>0.6</v>
      </c>
      <c r="AN498">
        <v>3.7</v>
      </c>
      <c r="AO498">
        <v>0.03</v>
      </c>
      <c r="AP498">
        <v>3.5</v>
      </c>
      <c r="AQ498">
        <v>570</v>
      </c>
      <c r="AR498">
        <v>7.0000000000000007E-2</v>
      </c>
      <c r="AS498">
        <v>0.8</v>
      </c>
      <c r="AT498">
        <v>36</v>
      </c>
      <c r="AU498">
        <v>0.1</v>
      </c>
      <c r="AV498">
        <v>57.9</v>
      </c>
      <c r="AW498">
        <v>15</v>
      </c>
    </row>
    <row r="499" spans="1:49" hidden="1" x14ac:dyDescent="0.3">
      <c r="A499" t="s">
        <v>1990</v>
      </c>
      <c r="B499" t="s">
        <v>1991</v>
      </c>
      <c r="C499" s="1" t="str">
        <f t="shared" si="28"/>
        <v>13:0041</v>
      </c>
      <c r="D499" s="1" t="str">
        <f t="shared" si="29"/>
        <v>13:0013</v>
      </c>
      <c r="E499" t="s">
        <v>1992</v>
      </c>
      <c r="F499" t="s">
        <v>1993</v>
      </c>
      <c r="H499">
        <v>47.877804699999999</v>
      </c>
      <c r="I499">
        <v>-67.1733239</v>
      </c>
      <c r="J499" s="1" t="str">
        <f t="shared" si="30"/>
        <v>Basal till</v>
      </c>
      <c r="K499" s="1" t="str">
        <f t="shared" si="31"/>
        <v>&lt;63 micron</v>
      </c>
      <c r="L499">
        <v>4</v>
      </c>
      <c r="M499">
        <v>1.74</v>
      </c>
      <c r="N499">
        <v>6.4</v>
      </c>
      <c r="O499">
        <v>0.8</v>
      </c>
      <c r="P499">
        <v>2</v>
      </c>
      <c r="Q499">
        <v>32.1</v>
      </c>
      <c r="R499">
        <v>0.11</v>
      </c>
      <c r="S499">
        <v>0.06</v>
      </c>
      <c r="T499">
        <v>0.03</v>
      </c>
      <c r="U499">
        <v>15.1</v>
      </c>
      <c r="V499">
        <v>76.8</v>
      </c>
      <c r="W499">
        <v>19.96</v>
      </c>
      <c r="X499">
        <v>2.63</v>
      </c>
      <c r="Y499">
        <v>5.2</v>
      </c>
      <c r="Z499">
        <v>60</v>
      </c>
      <c r="AA499">
        <v>0.08</v>
      </c>
      <c r="AB499">
        <v>28.6</v>
      </c>
      <c r="AC499">
        <v>1.31</v>
      </c>
      <c r="AD499">
        <v>469</v>
      </c>
      <c r="AE499">
        <v>0.13</v>
      </c>
      <c r="AF499">
        <v>3.0000000000000001E-3</v>
      </c>
      <c r="AG499">
        <v>73</v>
      </c>
      <c r="AH499">
        <v>0.04</v>
      </c>
      <c r="AI499">
        <v>13.03</v>
      </c>
      <c r="AJ499">
        <v>5.0000000000000001E-3</v>
      </c>
      <c r="AK499">
        <v>0.39</v>
      </c>
      <c r="AL499">
        <v>4.7</v>
      </c>
      <c r="AM499">
        <v>0.2</v>
      </c>
      <c r="AN499">
        <v>7.5</v>
      </c>
      <c r="AO499">
        <v>0.01</v>
      </c>
      <c r="AP499">
        <v>4.7</v>
      </c>
      <c r="AQ499">
        <v>220</v>
      </c>
      <c r="AR499">
        <v>0.05</v>
      </c>
      <c r="AS499">
        <v>0.5</v>
      </c>
      <c r="AT499">
        <v>31</v>
      </c>
      <c r="AU499">
        <v>0.1</v>
      </c>
      <c r="AV499">
        <v>43.1</v>
      </c>
      <c r="AW499">
        <v>15</v>
      </c>
    </row>
    <row r="500" spans="1:49" hidden="1" x14ac:dyDescent="0.3">
      <c r="A500" t="s">
        <v>1994</v>
      </c>
      <c r="B500" t="s">
        <v>1995</v>
      </c>
      <c r="C500" s="1" t="str">
        <f t="shared" si="28"/>
        <v>13:0041</v>
      </c>
      <c r="D500" s="1" t="str">
        <f t="shared" si="29"/>
        <v>13:0013</v>
      </c>
      <c r="E500" t="s">
        <v>1992</v>
      </c>
      <c r="F500" t="s">
        <v>1996</v>
      </c>
      <c r="H500">
        <v>47.877804699999999</v>
      </c>
      <c r="I500">
        <v>-67.1733239</v>
      </c>
      <c r="J500" s="1" t="str">
        <f t="shared" si="30"/>
        <v>Basal till</v>
      </c>
      <c r="K500" s="1" t="str">
        <f t="shared" si="31"/>
        <v>&lt;63 micron</v>
      </c>
      <c r="L500">
        <v>8</v>
      </c>
      <c r="M500">
        <v>1.67</v>
      </c>
      <c r="N500">
        <v>5.7</v>
      </c>
      <c r="O500">
        <v>0.3</v>
      </c>
      <c r="P500">
        <v>2</v>
      </c>
      <c r="Q500">
        <v>33.5</v>
      </c>
      <c r="R500">
        <v>0.09</v>
      </c>
      <c r="S500">
        <v>0.06</v>
      </c>
      <c r="T500">
        <v>0.04</v>
      </c>
      <c r="U500">
        <v>14.1</v>
      </c>
      <c r="V500">
        <v>73.2</v>
      </c>
      <c r="W500">
        <v>20.21</v>
      </c>
      <c r="X500">
        <v>2.5299999999999998</v>
      </c>
      <c r="Y500">
        <v>4.9000000000000004</v>
      </c>
      <c r="Z500">
        <v>40</v>
      </c>
      <c r="AA500">
        <v>7.0000000000000007E-2</v>
      </c>
      <c r="AB500">
        <v>26.3</v>
      </c>
      <c r="AC500">
        <v>1.23</v>
      </c>
      <c r="AD500">
        <v>456</v>
      </c>
      <c r="AE500">
        <v>0.11</v>
      </c>
      <c r="AF500">
        <v>5.0000000000000001E-3</v>
      </c>
      <c r="AG500">
        <v>65.5</v>
      </c>
      <c r="AH500">
        <v>3.9E-2</v>
      </c>
      <c r="AI500">
        <v>11.23</v>
      </c>
      <c r="AJ500">
        <v>5.0000000000000001E-3</v>
      </c>
      <c r="AK500">
        <v>0.47</v>
      </c>
      <c r="AL500">
        <v>3.9</v>
      </c>
      <c r="AM500">
        <v>0.1</v>
      </c>
      <c r="AN500">
        <v>6.9</v>
      </c>
      <c r="AO500">
        <v>0.02</v>
      </c>
      <c r="AP500">
        <v>4.5</v>
      </c>
      <c r="AQ500">
        <v>180</v>
      </c>
      <c r="AR500">
        <v>0.04</v>
      </c>
      <c r="AS500">
        <v>0.4</v>
      </c>
      <c r="AT500">
        <v>30</v>
      </c>
      <c r="AU500">
        <v>0.1</v>
      </c>
      <c r="AV500">
        <v>41.4</v>
      </c>
      <c r="AW500">
        <v>15</v>
      </c>
    </row>
    <row r="501" spans="1:49" hidden="1" x14ac:dyDescent="0.3">
      <c r="A501" t="s">
        <v>1997</v>
      </c>
      <c r="B501" t="s">
        <v>1998</v>
      </c>
      <c r="C501" s="1" t="str">
        <f t="shared" si="28"/>
        <v>13:0041</v>
      </c>
      <c r="D501" s="1" t="str">
        <f t="shared" si="29"/>
        <v>13:0013</v>
      </c>
      <c r="E501" t="s">
        <v>1999</v>
      </c>
      <c r="F501" t="s">
        <v>2000</v>
      </c>
      <c r="H501">
        <v>47.873363099999999</v>
      </c>
      <c r="I501">
        <v>-67.193433499999998</v>
      </c>
      <c r="J501" s="1" t="str">
        <f t="shared" si="30"/>
        <v>Basal till</v>
      </c>
      <c r="K501" s="1" t="str">
        <f t="shared" si="31"/>
        <v>&lt;63 micron</v>
      </c>
      <c r="L501">
        <v>113</v>
      </c>
      <c r="M501">
        <v>3.07</v>
      </c>
      <c r="N501">
        <v>8.5</v>
      </c>
      <c r="O501">
        <v>0.8</v>
      </c>
      <c r="P501">
        <v>3</v>
      </c>
      <c r="Q501">
        <v>76</v>
      </c>
      <c r="R501">
        <v>0.18</v>
      </c>
      <c r="S501">
        <v>7.0000000000000007E-2</v>
      </c>
      <c r="T501">
        <v>0.13</v>
      </c>
      <c r="U501">
        <v>30.7</v>
      </c>
      <c r="V501">
        <v>108.8</v>
      </c>
      <c r="W501">
        <v>39.18</v>
      </c>
      <c r="X501">
        <v>4.34</v>
      </c>
      <c r="Y501">
        <v>7.3</v>
      </c>
      <c r="Z501">
        <v>65</v>
      </c>
      <c r="AA501">
        <v>0.09</v>
      </c>
      <c r="AB501">
        <v>26.6</v>
      </c>
      <c r="AC501">
        <v>1.85</v>
      </c>
      <c r="AD501">
        <v>1134</v>
      </c>
      <c r="AE501">
        <v>0.25</v>
      </c>
      <c r="AF501">
        <v>3.0000000000000001E-3</v>
      </c>
      <c r="AG501">
        <v>127.2</v>
      </c>
      <c r="AH501">
        <v>4.7E-2</v>
      </c>
      <c r="AI501">
        <v>33.61</v>
      </c>
      <c r="AJ501">
        <v>5.0000000000000001E-3</v>
      </c>
      <c r="AK501">
        <v>0.2</v>
      </c>
      <c r="AL501">
        <v>4.8</v>
      </c>
      <c r="AM501">
        <v>0.3</v>
      </c>
      <c r="AN501">
        <v>6.7</v>
      </c>
      <c r="AO501">
        <v>0.03</v>
      </c>
      <c r="AP501">
        <v>4.5999999999999996</v>
      </c>
      <c r="AQ501">
        <v>790</v>
      </c>
      <c r="AR501">
        <v>0.09</v>
      </c>
      <c r="AS501">
        <v>0.6</v>
      </c>
      <c r="AT501">
        <v>46</v>
      </c>
      <c r="AU501">
        <v>0.1</v>
      </c>
      <c r="AV501">
        <v>72.900000000000006</v>
      </c>
      <c r="AW501">
        <v>15</v>
      </c>
    </row>
    <row r="502" spans="1:49" hidden="1" x14ac:dyDescent="0.3">
      <c r="A502" t="s">
        <v>2001</v>
      </c>
      <c r="B502" t="s">
        <v>2002</v>
      </c>
      <c r="C502" s="1" t="str">
        <f t="shared" si="28"/>
        <v>13:0041</v>
      </c>
      <c r="D502" s="1" t="str">
        <f t="shared" si="29"/>
        <v>13:0013</v>
      </c>
      <c r="E502" t="s">
        <v>2003</v>
      </c>
      <c r="F502" t="s">
        <v>2004</v>
      </c>
      <c r="H502">
        <v>47.792223499999999</v>
      </c>
      <c r="I502">
        <v>-67.178275600000006</v>
      </c>
      <c r="J502" s="1" t="str">
        <f t="shared" si="30"/>
        <v>Basal till</v>
      </c>
      <c r="K502" s="1" t="str">
        <f t="shared" si="31"/>
        <v>&lt;63 micron</v>
      </c>
      <c r="L502">
        <v>52</v>
      </c>
      <c r="M502">
        <v>2.96</v>
      </c>
      <c r="N502">
        <v>5.0999999999999996</v>
      </c>
      <c r="O502">
        <v>0.2</v>
      </c>
      <c r="P502">
        <v>2</v>
      </c>
      <c r="Q502">
        <v>72</v>
      </c>
      <c r="R502">
        <v>0.14000000000000001</v>
      </c>
      <c r="S502">
        <v>0.03</v>
      </c>
      <c r="T502">
        <v>0.1</v>
      </c>
      <c r="U502">
        <v>12.9</v>
      </c>
      <c r="V502">
        <v>85.9</v>
      </c>
      <c r="W502">
        <v>22.29</v>
      </c>
      <c r="X502">
        <v>3.28</v>
      </c>
      <c r="Y502">
        <v>6.2</v>
      </c>
      <c r="Z502">
        <v>60</v>
      </c>
      <c r="AA502">
        <v>0.05</v>
      </c>
      <c r="AB502">
        <v>16.399999999999999</v>
      </c>
      <c r="AC502">
        <v>1.2</v>
      </c>
      <c r="AD502">
        <v>378</v>
      </c>
      <c r="AE502">
        <v>0.26</v>
      </c>
      <c r="AF502">
        <v>2E-3</v>
      </c>
      <c r="AG502">
        <v>78.8</v>
      </c>
      <c r="AH502">
        <v>5.5E-2</v>
      </c>
      <c r="AI502">
        <v>12.31</v>
      </c>
      <c r="AJ502">
        <v>0.03</v>
      </c>
      <c r="AK502">
        <v>0.21</v>
      </c>
      <c r="AL502">
        <v>2.8</v>
      </c>
      <c r="AM502">
        <v>0.3</v>
      </c>
      <c r="AN502">
        <v>3.1</v>
      </c>
      <c r="AO502">
        <v>0.04</v>
      </c>
      <c r="AP502">
        <v>4.5</v>
      </c>
      <c r="AQ502">
        <v>280</v>
      </c>
      <c r="AR502">
        <v>0.06</v>
      </c>
      <c r="AS502">
        <v>0.6</v>
      </c>
      <c r="AT502">
        <v>33</v>
      </c>
      <c r="AU502">
        <v>0.1</v>
      </c>
      <c r="AV502">
        <v>78.900000000000006</v>
      </c>
      <c r="AW502">
        <v>15</v>
      </c>
    </row>
    <row r="503" spans="1:49" hidden="1" x14ac:dyDescent="0.3">
      <c r="A503" t="s">
        <v>2005</v>
      </c>
      <c r="B503" t="s">
        <v>2006</v>
      </c>
      <c r="C503" s="1" t="str">
        <f t="shared" si="28"/>
        <v>13:0041</v>
      </c>
      <c r="D503" s="1" t="str">
        <f t="shared" si="29"/>
        <v>13:0013</v>
      </c>
      <c r="E503" t="s">
        <v>2007</v>
      </c>
      <c r="F503" t="s">
        <v>2008</v>
      </c>
      <c r="H503">
        <v>47.804304100000003</v>
      </c>
      <c r="I503">
        <v>-67.170133399999997</v>
      </c>
      <c r="J503" s="1" t="str">
        <f t="shared" si="30"/>
        <v>Basal till</v>
      </c>
      <c r="K503" s="1" t="str">
        <f t="shared" si="31"/>
        <v>&lt;63 micron</v>
      </c>
      <c r="L503">
        <v>32</v>
      </c>
      <c r="M503">
        <v>2.46</v>
      </c>
      <c r="N503">
        <v>5.6</v>
      </c>
      <c r="O503">
        <v>0.7</v>
      </c>
      <c r="P503">
        <v>3</v>
      </c>
      <c r="Q503">
        <v>58.4</v>
      </c>
      <c r="R503">
        <v>0.13</v>
      </c>
      <c r="S503">
        <v>0.04</v>
      </c>
      <c r="T503">
        <v>0.04</v>
      </c>
      <c r="U503">
        <v>15.5</v>
      </c>
      <c r="V503">
        <v>79.5</v>
      </c>
      <c r="W503">
        <v>21.19</v>
      </c>
      <c r="X503">
        <v>2.96</v>
      </c>
      <c r="Y503">
        <v>6.2</v>
      </c>
      <c r="Z503">
        <v>43</v>
      </c>
      <c r="AA503">
        <v>7.0000000000000007E-2</v>
      </c>
      <c r="AB503">
        <v>20.9</v>
      </c>
      <c r="AC503">
        <v>1.19</v>
      </c>
      <c r="AD503">
        <v>371</v>
      </c>
      <c r="AE503">
        <v>0.25</v>
      </c>
      <c r="AF503">
        <v>4.0000000000000001E-3</v>
      </c>
      <c r="AG503">
        <v>85.4</v>
      </c>
      <c r="AH503">
        <v>4.7E-2</v>
      </c>
      <c r="AI503">
        <v>16.02</v>
      </c>
      <c r="AJ503">
        <v>5.0000000000000001E-3</v>
      </c>
      <c r="AK503">
        <v>0.21</v>
      </c>
      <c r="AL503">
        <v>2.9</v>
      </c>
      <c r="AM503">
        <v>0.2</v>
      </c>
      <c r="AN503">
        <v>6.8</v>
      </c>
      <c r="AO503">
        <v>0.03</v>
      </c>
      <c r="AP503">
        <v>3.2</v>
      </c>
      <c r="AQ503">
        <v>400</v>
      </c>
      <c r="AR503">
        <v>0.06</v>
      </c>
      <c r="AS503">
        <v>0.6</v>
      </c>
      <c r="AT503">
        <v>35</v>
      </c>
      <c r="AU503">
        <v>0.1</v>
      </c>
      <c r="AV503">
        <v>51.9</v>
      </c>
      <c r="AW503">
        <v>15</v>
      </c>
    </row>
    <row r="504" spans="1:49" hidden="1" x14ac:dyDescent="0.3">
      <c r="A504" t="s">
        <v>2009</v>
      </c>
      <c r="B504" t="s">
        <v>2010</v>
      </c>
      <c r="C504" s="1" t="str">
        <f t="shared" si="28"/>
        <v>13:0041</v>
      </c>
      <c r="D504" s="1" t="str">
        <f t="shared" si="29"/>
        <v>13:0013</v>
      </c>
      <c r="E504" t="s">
        <v>2011</v>
      </c>
      <c r="F504" t="s">
        <v>2012</v>
      </c>
      <c r="H504">
        <v>47.795423800000002</v>
      </c>
      <c r="I504">
        <v>-67.152204299999994</v>
      </c>
      <c r="J504" s="1" t="str">
        <f t="shared" si="30"/>
        <v>Basal till</v>
      </c>
      <c r="K504" s="1" t="str">
        <f t="shared" si="31"/>
        <v>&lt;63 micron</v>
      </c>
      <c r="L504">
        <v>62</v>
      </c>
      <c r="M504">
        <v>2.88</v>
      </c>
      <c r="N504">
        <v>6</v>
      </c>
      <c r="O504">
        <v>1.2</v>
      </c>
      <c r="P504">
        <v>1</v>
      </c>
      <c r="Q504">
        <v>61.8</v>
      </c>
      <c r="R504">
        <v>0.13</v>
      </c>
      <c r="S504">
        <v>0.04</v>
      </c>
      <c r="T504">
        <v>7.0000000000000007E-2</v>
      </c>
      <c r="U504">
        <v>15.8</v>
      </c>
      <c r="V504">
        <v>106.2</v>
      </c>
      <c r="W504">
        <v>24.08</v>
      </c>
      <c r="X504">
        <v>3.36</v>
      </c>
      <c r="Y504">
        <v>7.3</v>
      </c>
      <c r="Z504">
        <v>62</v>
      </c>
      <c r="AA504">
        <v>0.06</v>
      </c>
      <c r="AB504">
        <v>15.8</v>
      </c>
      <c r="AC504">
        <v>1.43</v>
      </c>
      <c r="AD504">
        <v>429</v>
      </c>
      <c r="AE504">
        <v>0.27</v>
      </c>
      <c r="AF504">
        <v>2E-3</v>
      </c>
      <c r="AG504">
        <v>100.7</v>
      </c>
      <c r="AH504">
        <v>4.4999999999999998E-2</v>
      </c>
      <c r="AI504">
        <v>15.63</v>
      </c>
      <c r="AJ504">
        <v>5.0000000000000001E-3</v>
      </c>
      <c r="AK504">
        <v>0.26</v>
      </c>
      <c r="AL504">
        <v>3.2</v>
      </c>
      <c r="AM504">
        <v>0.3</v>
      </c>
      <c r="AN504">
        <v>4.9000000000000004</v>
      </c>
      <c r="AO504">
        <v>0.02</v>
      </c>
      <c r="AP504">
        <v>4.9000000000000004</v>
      </c>
      <c r="AQ504">
        <v>870</v>
      </c>
      <c r="AR504">
        <v>0.06</v>
      </c>
      <c r="AS504">
        <v>0.7</v>
      </c>
      <c r="AT504">
        <v>40</v>
      </c>
      <c r="AU504">
        <v>0.1</v>
      </c>
      <c r="AV504">
        <v>59.6</v>
      </c>
      <c r="AW504">
        <v>15</v>
      </c>
    </row>
    <row r="505" spans="1:49" hidden="1" x14ac:dyDescent="0.3">
      <c r="A505" t="s">
        <v>2013</v>
      </c>
      <c r="B505" t="s">
        <v>2014</v>
      </c>
      <c r="C505" s="1" t="str">
        <f t="shared" si="28"/>
        <v>13:0041</v>
      </c>
      <c r="D505" s="1" t="str">
        <f t="shared" si="29"/>
        <v>13:0013</v>
      </c>
      <c r="E505" t="s">
        <v>2015</v>
      </c>
      <c r="F505" t="s">
        <v>2016</v>
      </c>
      <c r="H505">
        <v>47.8083144</v>
      </c>
      <c r="I505">
        <v>-67.120959299999996</v>
      </c>
      <c r="J505" s="1" t="str">
        <f t="shared" si="30"/>
        <v>Basal till</v>
      </c>
      <c r="K505" s="1" t="str">
        <f t="shared" si="31"/>
        <v>&lt;63 micron</v>
      </c>
      <c r="L505">
        <v>38</v>
      </c>
      <c r="M505">
        <v>1.96</v>
      </c>
      <c r="N505">
        <v>5.0999999999999996</v>
      </c>
      <c r="O505">
        <v>0.6</v>
      </c>
      <c r="P505">
        <v>2</v>
      </c>
      <c r="Q505">
        <v>27.5</v>
      </c>
      <c r="R505">
        <v>0.11</v>
      </c>
      <c r="S505">
        <v>0.04</v>
      </c>
      <c r="T505">
        <v>0.06</v>
      </c>
      <c r="U505">
        <v>11.7</v>
      </c>
      <c r="V505">
        <v>62.3</v>
      </c>
      <c r="W505">
        <v>15.7</v>
      </c>
      <c r="X505">
        <v>2.73</v>
      </c>
      <c r="Y505">
        <v>4.5999999999999996</v>
      </c>
      <c r="Z505">
        <v>47</v>
      </c>
      <c r="AA505">
        <v>0.05</v>
      </c>
      <c r="AB505">
        <v>21.2</v>
      </c>
      <c r="AC505">
        <v>0.98</v>
      </c>
      <c r="AD505">
        <v>331</v>
      </c>
      <c r="AE505">
        <v>0.22</v>
      </c>
      <c r="AF505">
        <v>3.0000000000000001E-3</v>
      </c>
      <c r="AG505">
        <v>60.6</v>
      </c>
      <c r="AH505">
        <v>3.3000000000000002E-2</v>
      </c>
      <c r="AI505">
        <v>12.59</v>
      </c>
      <c r="AJ505">
        <v>5.0000000000000001E-3</v>
      </c>
      <c r="AK505">
        <v>0.17</v>
      </c>
      <c r="AL505">
        <v>2.1</v>
      </c>
      <c r="AM505">
        <v>0.2</v>
      </c>
      <c r="AN505">
        <v>4.2</v>
      </c>
      <c r="AO505">
        <v>0.02</v>
      </c>
      <c r="AP505">
        <v>3</v>
      </c>
      <c r="AQ505">
        <v>930</v>
      </c>
      <c r="AR505">
        <v>0.03</v>
      </c>
      <c r="AS505">
        <v>0.6</v>
      </c>
      <c r="AT505">
        <v>28</v>
      </c>
      <c r="AU505">
        <v>0.1</v>
      </c>
      <c r="AV505">
        <v>42.3</v>
      </c>
      <c r="AW505">
        <v>15</v>
      </c>
    </row>
    <row r="506" spans="1:49" hidden="1" x14ac:dyDescent="0.3">
      <c r="A506" t="s">
        <v>2017</v>
      </c>
      <c r="B506" t="s">
        <v>2018</v>
      </c>
      <c r="C506" s="1" t="str">
        <f t="shared" si="28"/>
        <v>13:0041</v>
      </c>
      <c r="D506" s="1" t="str">
        <f t="shared" si="29"/>
        <v>13:0013</v>
      </c>
      <c r="E506" t="s">
        <v>2019</v>
      </c>
      <c r="F506" t="s">
        <v>2020</v>
      </c>
      <c r="H506">
        <v>47.909511700000003</v>
      </c>
      <c r="I506">
        <v>-67.039074099999993</v>
      </c>
      <c r="J506" s="1" t="str">
        <f t="shared" si="30"/>
        <v>Basal till</v>
      </c>
      <c r="K506" s="1" t="str">
        <f t="shared" si="31"/>
        <v>&lt;63 micron</v>
      </c>
      <c r="L506">
        <v>24</v>
      </c>
      <c r="M506">
        <v>2.52</v>
      </c>
      <c r="N506">
        <v>5.6</v>
      </c>
      <c r="O506">
        <v>0.3</v>
      </c>
      <c r="P506">
        <v>4</v>
      </c>
      <c r="Q506">
        <v>54.9</v>
      </c>
      <c r="R506">
        <v>0.17</v>
      </c>
      <c r="S506">
        <v>7.0000000000000007E-2</v>
      </c>
      <c r="T506">
        <v>0.05</v>
      </c>
      <c r="U506">
        <v>19.2</v>
      </c>
      <c r="V506">
        <v>68.400000000000006</v>
      </c>
      <c r="W506">
        <v>26.37</v>
      </c>
      <c r="X506">
        <v>3.84</v>
      </c>
      <c r="Y506">
        <v>6.6</v>
      </c>
      <c r="Z506">
        <v>70</v>
      </c>
      <c r="AA506">
        <v>0.13</v>
      </c>
      <c r="AB506">
        <v>17</v>
      </c>
      <c r="AC506">
        <v>1.77</v>
      </c>
      <c r="AD506">
        <v>633</v>
      </c>
      <c r="AE506">
        <v>0.18</v>
      </c>
      <c r="AF506">
        <v>2E-3</v>
      </c>
      <c r="AG506">
        <v>93.3</v>
      </c>
      <c r="AH506">
        <v>0.02</v>
      </c>
      <c r="AI506">
        <v>16.22</v>
      </c>
      <c r="AJ506">
        <v>5.0000000000000001E-3</v>
      </c>
      <c r="AK506">
        <v>0.13</v>
      </c>
      <c r="AL506">
        <v>6.1</v>
      </c>
      <c r="AM506">
        <v>0.2</v>
      </c>
      <c r="AN506">
        <v>8.6999999999999993</v>
      </c>
      <c r="AO506">
        <v>0.04</v>
      </c>
      <c r="AP506">
        <v>5.5</v>
      </c>
      <c r="AQ506">
        <v>50</v>
      </c>
      <c r="AR506">
        <v>0.06</v>
      </c>
      <c r="AS506">
        <v>0.4</v>
      </c>
      <c r="AT506">
        <v>31</v>
      </c>
      <c r="AU506">
        <v>0.1</v>
      </c>
      <c r="AV506">
        <v>65.900000000000006</v>
      </c>
      <c r="AW506">
        <v>15</v>
      </c>
    </row>
    <row r="507" spans="1:49" hidden="1" x14ac:dyDescent="0.3">
      <c r="A507" t="s">
        <v>2021</v>
      </c>
      <c r="B507" t="s">
        <v>2022</v>
      </c>
      <c r="C507" s="1" t="str">
        <f t="shared" si="28"/>
        <v>13:0041</v>
      </c>
      <c r="D507" s="1" t="str">
        <f t="shared" si="29"/>
        <v>13:0013</v>
      </c>
      <c r="E507" t="s">
        <v>2023</v>
      </c>
      <c r="F507" t="s">
        <v>2024</v>
      </c>
      <c r="H507">
        <v>47.9223073</v>
      </c>
      <c r="I507">
        <v>-67.041749600000003</v>
      </c>
      <c r="J507" s="1" t="str">
        <f t="shared" si="30"/>
        <v>Basal till</v>
      </c>
      <c r="K507" s="1" t="str">
        <f t="shared" si="31"/>
        <v>&lt;63 micron</v>
      </c>
      <c r="L507">
        <v>17</v>
      </c>
      <c r="M507">
        <v>2.54</v>
      </c>
      <c r="N507">
        <v>7</v>
      </c>
      <c r="O507">
        <v>0.8</v>
      </c>
      <c r="P507">
        <v>4</v>
      </c>
      <c r="Q507">
        <v>51.2</v>
      </c>
      <c r="R507">
        <v>0.21</v>
      </c>
      <c r="S507">
        <v>0.13</v>
      </c>
      <c r="T507">
        <v>0.04</v>
      </c>
      <c r="U507">
        <v>21.4</v>
      </c>
      <c r="V507">
        <v>70.3</v>
      </c>
      <c r="W507">
        <v>26.73</v>
      </c>
      <c r="X507">
        <v>4.26</v>
      </c>
      <c r="Y507">
        <v>6.7</v>
      </c>
      <c r="Z507">
        <v>79</v>
      </c>
      <c r="AA507">
        <v>0.1</v>
      </c>
      <c r="AB507">
        <v>24.7</v>
      </c>
      <c r="AC507">
        <v>1.94</v>
      </c>
      <c r="AD507">
        <v>676</v>
      </c>
      <c r="AE507">
        <v>0.18</v>
      </c>
      <c r="AF507">
        <v>2E-3</v>
      </c>
      <c r="AG507">
        <v>106.3</v>
      </c>
      <c r="AH507">
        <v>4.8000000000000001E-2</v>
      </c>
      <c r="AI507">
        <v>19.559999999999999</v>
      </c>
      <c r="AJ507">
        <v>0.02</v>
      </c>
      <c r="AK507">
        <v>0.12</v>
      </c>
      <c r="AL507">
        <v>5.7</v>
      </c>
      <c r="AM507">
        <v>0.1</v>
      </c>
      <c r="AN507">
        <v>17.100000000000001</v>
      </c>
      <c r="AO507">
        <v>0.02</v>
      </c>
      <c r="AP507">
        <v>6.2</v>
      </c>
      <c r="AQ507">
        <v>20</v>
      </c>
      <c r="AR507">
        <v>0.06</v>
      </c>
      <c r="AS507">
        <v>0.4</v>
      </c>
      <c r="AT507">
        <v>28</v>
      </c>
      <c r="AU507">
        <v>0.1</v>
      </c>
      <c r="AV507">
        <v>72.2</v>
      </c>
      <c r="AW507">
        <v>15</v>
      </c>
    </row>
    <row r="508" spans="1:49" hidden="1" x14ac:dyDescent="0.3">
      <c r="A508" t="s">
        <v>2025</v>
      </c>
      <c r="B508" t="s">
        <v>2026</v>
      </c>
      <c r="C508" s="1" t="str">
        <f t="shared" si="28"/>
        <v>13:0041</v>
      </c>
      <c r="D508" s="1" t="str">
        <f t="shared" si="29"/>
        <v>13:0013</v>
      </c>
      <c r="E508" t="s">
        <v>2027</v>
      </c>
      <c r="F508" t="s">
        <v>2028</v>
      </c>
      <c r="H508">
        <v>47.904967200000002</v>
      </c>
      <c r="I508">
        <v>-67.007169500000003</v>
      </c>
      <c r="J508" s="1" t="str">
        <f t="shared" si="30"/>
        <v>Basal till</v>
      </c>
      <c r="K508" s="1" t="str">
        <f t="shared" si="31"/>
        <v>&lt;63 micron</v>
      </c>
      <c r="L508">
        <v>38</v>
      </c>
      <c r="M508">
        <v>2.25</v>
      </c>
      <c r="N508">
        <v>8.5</v>
      </c>
      <c r="O508">
        <v>1.5</v>
      </c>
      <c r="P508">
        <v>4</v>
      </c>
      <c r="Q508">
        <v>108.5</v>
      </c>
      <c r="R508">
        <v>0.18</v>
      </c>
      <c r="S508">
        <v>0.76</v>
      </c>
      <c r="T508">
        <v>0.06</v>
      </c>
      <c r="U508">
        <v>24.1</v>
      </c>
      <c r="V508">
        <v>67.8</v>
      </c>
      <c r="W508">
        <v>36.58</v>
      </c>
      <c r="X508">
        <v>4.49</v>
      </c>
      <c r="Y508">
        <v>6.7</v>
      </c>
      <c r="Z508">
        <v>131</v>
      </c>
      <c r="AA508">
        <v>0.11</v>
      </c>
      <c r="AB508">
        <v>33.799999999999997</v>
      </c>
      <c r="AC508">
        <v>1.59</v>
      </c>
      <c r="AD508">
        <v>1320</v>
      </c>
      <c r="AE508">
        <v>0.3</v>
      </c>
      <c r="AF508">
        <v>3.0000000000000001E-3</v>
      </c>
      <c r="AG508">
        <v>107.7</v>
      </c>
      <c r="AH508">
        <v>5.2999999999999999E-2</v>
      </c>
      <c r="AI508">
        <v>17.100000000000001</v>
      </c>
      <c r="AJ508">
        <v>0.04</v>
      </c>
      <c r="AK508">
        <v>0.17</v>
      </c>
      <c r="AL508">
        <v>13.4</v>
      </c>
      <c r="AM508">
        <v>0.4</v>
      </c>
      <c r="AN508">
        <v>43.8</v>
      </c>
      <c r="AO508">
        <v>0.04</v>
      </c>
      <c r="AP508">
        <v>4.5999999999999996</v>
      </c>
      <c r="AQ508">
        <v>40</v>
      </c>
      <c r="AR508">
        <v>0.08</v>
      </c>
      <c r="AS508">
        <v>0.4</v>
      </c>
      <c r="AT508">
        <v>37</v>
      </c>
      <c r="AU508">
        <v>0.1</v>
      </c>
      <c r="AV508">
        <v>78.3</v>
      </c>
      <c r="AW508">
        <v>15</v>
      </c>
    </row>
    <row r="509" spans="1:49" hidden="1" x14ac:dyDescent="0.3">
      <c r="A509" t="s">
        <v>2029</v>
      </c>
      <c r="B509" t="s">
        <v>2030</v>
      </c>
      <c r="C509" s="1" t="str">
        <f t="shared" si="28"/>
        <v>13:0041</v>
      </c>
      <c r="D509" s="1" t="str">
        <f t="shared" si="29"/>
        <v>13:0013</v>
      </c>
      <c r="E509" t="s">
        <v>2031</v>
      </c>
      <c r="F509" t="s">
        <v>2032</v>
      </c>
      <c r="H509">
        <v>47.889126300000001</v>
      </c>
      <c r="I509">
        <v>-67.000178899999995</v>
      </c>
      <c r="J509" s="1" t="str">
        <f t="shared" si="30"/>
        <v>Basal till</v>
      </c>
      <c r="K509" s="1" t="str">
        <f t="shared" si="31"/>
        <v>&lt;63 micron</v>
      </c>
      <c r="L509">
        <v>35</v>
      </c>
      <c r="M509">
        <v>1.1000000000000001</v>
      </c>
      <c r="N509">
        <v>4.0999999999999996</v>
      </c>
      <c r="O509">
        <v>1.4</v>
      </c>
      <c r="P509">
        <v>4</v>
      </c>
      <c r="Q509">
        <v>119.8</v>
      </c>
      <c r="R509">
        <v>0.19</v>
      </c>
      <c r="S509">
        <v>0.94</v>
      </c>
      <c r="T509">
        <v>7.0000000000000007E-2</v>
      </c>
      <c r="U509">
        <v>19.899999999999999</v>
      </c>
      <c r="V509">
        <v>27.7</v>
      </c>
      <c r="W509">
        <v>28.22</v>
      </c>
      <c r="X509">
        <v>4.1100000000000003</v>
      </c>
      <c r="Y509">
        <v>1.7</v>
      </c>
      <c r="Z509">
        <v>157</v>
      </c>
      <c r="AA509">
        <v>0.12</v>
      </c>
      <c r="AB509">
        <v>26.7</v>
      </c>
      <c r="AC509">
        <v>0.14000000000000001</v>
      </c>
      <c r="AD509">
        <v>642</v>
      </c>
      <c r="AE509">
        <v>0.24</v>
      </c>
      <c r="AF509">
        <v>5.0000000000000001E-3</v>
      </c>
      <c r="AG509">
        <v>93.3</v>
      </c>
      <c r="AH509">
        <v>5.2999999999999999E-2</v>
      </c>
      <c r="AI509">
        <v>17.66</v>
      </c>
      <c r="AJ509">
        <v>0.03</v>
      </c>
      <c r="AK509">
        <v>0.7</v>
      </c>
      <c r="AL509">
        <v>10.199999999999999</v>
      </c>
      <c r="AM509">
        <v>0.4</v>
      </c>
      <c r="AN509">
        <v>66.7</v>
      </c>
      <c r="AO509">
        <v>0.02</v>
      </c>
      <c r="AP509">
        <v>5.3</v>
      </c>
      <c r="AQ509">
        <v>40</v>
      </c>
      <c r="AR509">
        <v>0.08</v>
      </c>
      <c r="AS509">
        <v>0.4</v>
      </c>
      <c r="AT509">
        <v>20</v>
      </c>
      <c r="AU509">
        <v>0.1</v>
      </c>
      <c r="AV509">
        <v>74.7</v>
      </c>
      <c r="AW509">
        <v>15</v>
      </c>
    </row>
    <row r="510" spans="1:49" hidden="1" x14ac:dyDescent="0.3">
      <c r="A510" t="s">
        <v>2033</v>
      </c>
      <c r="B510" t="s">
        <v>2034</v>
      </c>
      <c r="C510" s="1" t="str">
        <f t="shared" si="28"/>
        <v>13:0041</v>
      </c>
      <c r="D510" s="1" t="str">
        <f t="shared" si="29"/>
        <v>13:0013</v>
      </c>
      <c r="E510" t="s">
        <v>2035</v>
      </c>
      <c r="F510" t="s">
        <v>2036</v>
      </c>
      <c r="H510">
        <v>47.808540999999998</v>
      </c>
      <c r="I510">
        <v>-67.1504166</v>
      </c>
      <c r="J510" s="1" t="str">
        <f t="shared" si="30"/>
        <v>Basal till</v>
      </c>
      <c r="K510" s="1" t="str">
        <f t="shared" si="31"/>
        <v>&lt;63 micron</v>
      </c>
      <c r="L510">
        <v>20</v>
      </c>
      <c r="M510">
        <v>2.23</v>
      </c>
      <c r="N510">
        <v>5.5</v>
      </c>
      <c r="O510">
        <v>0.5</v>
      </c>
      <c r="P510">
        <v>2</v>
      </c>
      <c r="Q510">
        <v>58.4</v>
      </c>
      <c r="R510">
        <v>0.1</v>
      </c>
      <c r="S510">
        <v>0.05</v>
      </c>
      <c r="T510">
        <v>0.06</v>
      </c>
      <c r="U510">
        <v>15.3</v>
      </c>
      <c r="V510">
        <v>75</v>
      </c>
      <c r="W510">
        <v>18.149999999999999</v>
      </c>
      <c r="X510">
        <v>2.76</v>
      </c>
      <c r="Y510">
        <v>5.3</v>
      </c>
      <c r="Z510">
        <v>40</v>
      </c>
      <c r="AA510">
        <v>0.06</v>
      </c>
      <c r="AB510">
        <v>17.399999999999999</v>
      </c>
      <c r="AC510">
        <v>1.1100000000000001</v>
      </c>
      <c r="AD510">
        <v>502</v>
      </c>
      <c r="AE510">
        <v>0.21</v>
      </c>
      <c r="AF510">
        <v>2E-3</v>
      </c>
      <c r="AG510">
        <v>75.900000000000006</v>
      </c>
      <c r="AH510">
        <v>3.7999999999999999E-2</v>
      </c>
      <c r="AI510">
        <v>12.51</v>
      </c>
      <c r="AJ510">
        <v>0.02</v>
      </c>
      <c r="AK510">
        <v>0.16</v>
      </c>
      <c r="AL510">
        <v>2.4</v>
      </c>
      <c r="AM510">
        <v>0.3</v>
      </c>
      <c r="AN510">
        <v>4.5999999999999996</v>
      </c>
      <c r="AO510">
        <v>0.01</v>
      </c>
      <c r="AP510">
        <v>4</v>
      </c>
      <c r="AQ510">
        <v>650</v>
      </c>
      <c r="AR510">
        <v>0.04</v>
      </c>
      <c r="AS510">
        <v>0.5</v>
      </c>
      <c r="AT510">
        <v>32</v>
      </c>
      <c r="AU510">
        <v>0.1</v>
      </c>
      <c r="AV510">
        <v>49.2</v>
      </c>
      <c r="AW510">
        <v>15</v>
      </c>
    </row>
    <row r="511" spans="1:49" hidden="1" x14ac:dyDescent="0.3">
      <c r="A511" t="s">
        <v>2037</v>
      </c>
      <c r="B511" t="s">
        <v>2038</v>
      </c>
      <c r="C511" s="1" t="str">
        <f t="shared" si="28"/>
        <v>13:0041</v>
      </c>
      <c r="D511" s="1" t="str">
        <f t="shared" si="29"/>
        <v>13:0013</v>
      </c>
      <c r="E511" t="s">
        <v>2039</v>
      </c>
      <c r="F511" t="s">
        <v>2040</v>
      </c>
      <c r="H511">
        <v>47.826414100000001</v>
      </c>
      <c r="I511">
        <v>-67.154524899999998</v>
      </c>
      <c r="J511" s="1" t="str">
        <f t="shared" si="30"/>
        <v>Basal till</v>
      </c>
      <c r="K511" s="1" t="str">
        <f t="shared" si="31"/>
        <v>&lt;63 micron</v>
      </c>
      <c r="L511">
        <v>161</v>
      </c>
      <c r="M511">
        <v>4.1900000000000004</v>
      </c>
      <c r="N511">
        <v>8.9</v>
      </c>
      <c r="O511">
        <v>0.6</v>
      </c>
      <c r="P511">
        <v>2</v>
      </c>
      <c r="Q511">
        <v>108.5</v>
      </c>
      <c r="R511">
        <v>0.19</v>
      </c>
      <c r="S511">
        <v>0.05</v>
      </c>
      <c r="T511">
        <v>0.13</v>
      </c>
      <c r="U511">
        <v>17.2</v>
      </c>
      <c r="V511">
        <v>125.9</v>
      </c>
      <c r="W511">
        <v>26.52</v>
      </c>
      <c r="X511">
        <v>4.67</v>
      </c>
      <c r="Y511">
        <v>9.4</v>
      </c>
      <c r="Z511">
        <v>132</v>
      </c>
      <c r="AA511">
        <v>0.06</v>
      </c>
      <c r="AB511">
        <v>24.7</v>
      </c>
      <c r="AC511">
        <v>1.17</v>
      </c>
      <c r="AD511">
        <v>425</v>
      </c>
      <c r="AE511">
        <v>0.66</v>
      </c>
      <c r="AF511">
        <v>3.0000000000000001E-3</v>
      </c>
      <c r="AG511">
        <v>93.5</v>
      </c>
      <c r="AH511">
        <v>0.11</v>
      </c>
      <c r="AI511">
        <v>18.77</v>
      </c>
      <c r="AJ511">
        <v>5.0000000000000001E-3</v>
      </c>
      <c r="AK511">
        <v>0.25</v>
      </c>
      <c r="AL511">
        <v>3.7</v>
      </c>
      <c r="AM511">
        <v>0.7</v>
      </c>
      <c r="AN511">
        <v>6.7</v>
      </c>
      <c r="AO511">
        <v>0.02</v>
      </c>
      <c r="AP511">
        <v>2.8</v>
      </c>
      <c r="AQ511">
        <v>400</v>
      </c>
      <c r="AR511">
        <v>0.11</v>
      </c>
      <c r="AS511">
        <v>0.8</v>
      </c>
      <c r="AT511">
        <v>57</v>
      </c>
      <c r="AU511">
        <v>0.1</v>
      </c>
      <c r="AV511">
        <v>100.2</v>
      </c>
      <c r="AW511">
        <v>15</v>
      </c>
    </row>
    <row r="512" spans="1:49" hidden="1" x14ac:dyDescent="0.3">
      <c r="A512" t="s">
        <v>2041</v>
      </c>
      <c r="B512" t="s">
        <v>2042</v>
      </c>
      <c r="C512" s="1" t="str">
        <f t="shared" si="28"/>
        <v>13:0041</v>
      </c>
      <c r="D512" s="1" t="str">
        <f t="shared" si="29"/>
        <v>13:0013</v>
      </c>
      <c r="E512" t="s">
        <v>2043</v>
      </c>
      <c r="F512" t="s">
        <v>2044</v>
      </c>
      <c r="H512">
        <v>47.818938500000002</v>
      </c>
      <c r="I512">
        <v>-67.136260100000001</v>
      </c>
      <c r="J512" s="1" t="str">
        <f t="shared" si="30"/>
        <v>Basal till</v>
      </c>
      <c r="K512" s="1" t="str">
        <f t="shared" si="31"/>
        <v>&lt;63 micron</v>
      </c>
      <c r="L512">
        <v>17</v>
      </c>
      <c r="M512">
        <v>2.25</v>
      </c>
      <c r="N512">
        <v>4</v>
      </c>
      <c r="O512">
        <v>1.3</v>
      </c>
      <c r="P512">
        <v>2</v>
      </c>
      <c r="Q512">
        <v>40.5</v>
      </c>
      <c r="R512">
        <v>0.12</v>
      </c>
      <c r="S512">
        <v>0.02</v>
      </c>
      <c r="T512">
        <v>0.04</v>
      </c>
      <c r="U512">
        <v>11.5</v>
      </c>
      <c r="V512">
        <v>73.2</v>
      </c>
      <c r="W512">
        <v>16.59</v>
      </c>
      <c r="X512">
        <v>2.89</v>
      </c>
      <c r="Y512">
        <v>6.1</v>
      </c>
      <c r="Z512">
        <v>54</v>
      </c>
      <c r="AA512">
        <v>7.0000000000000007E-2</v>
      </c>
      <c r="AB512">
        <v>18.5</v>
      </c>
      <c r="AC512">
        <v>1.0900000000000001</v>
      </c>
      <c r="AD512">
        <v>316</v>
      </c>
      <c r="AE512">
        <v>0.21</v>
      </c>
      <c r="AF512">
        <v>2E-3</v>
      </c>
      <c r="AG512">
        <v>69.3</v>
      </c>
      <c r="AH512">
        <v>2.8000000000000001E-2</v>
      </c>
      <c r="AI512">
        <v>8.8699999999999992</v>
      </c>
      <c r="AJ512">
        <v>0.01</v>
      </c>
      <c r="AK512">
        <v>0.11</v>
      </c>
      <c r="AL512">
        <v>2.4</v>
      </c>
      <c r="AM512">
        <v>0.3</v>
      </c>
      <c r="AN512">
        <v>3.2</v>
      </c>
      <c r="AO512">
        <v>0.01</v>
      </c>
      <c r="AP512">
        <v>3.9</v>
      </c>
      <c r="AQ512">
        <v>1000</v>
      </c>
      <c r="AR512">
        <v>0.05</v>
      </c>
      <c r="AS512">
        <v>0.7</v>
      </c>
      <c r="AT512">
        <v>30</v>
      </c>
      <c r="AU512">
        <v>0.1</v>
      </c>
      <c r="AV512">
        <v>56.8</v>
      </c>
      <c r="AW512">
        <v>15</v>
      </c>
    </row>
    <row r="513" spans="1:49" hidden="1" x14ac:dyDescent="0.3">
      <c r="A513" t="s">
        <v>2045</v>
      </c>
      <c r="B513" t="s">
        <v>2046</v>
      </c>
      <c r="C513" s="1" t="str">
        <f t="shared" si="28"/>
        <v>13:0041</v>
      </c>
      <c r="D513" s="1" t="str">
        <f t="shared" si="29"/>
        <v>13:0013</v>
      </c>
      <c r="E513" t="s">
        <v>2047</v>
      </c>
      <c r="F513" t="s">
        <v>2048</v>
      </c>
      <c r="H513">
        <v>47.827798899999998</v>
      </c>
      <c r="I513">
        <v>-67.115712799999997</v>
      </c>
      <c r="J513" s="1" t="str">
        <f t="shared" si="30"/>
        <v>Basal till</v>
      </c>
      <c r="K513" s="1" t="str">
        <f t="shared" si="31"/>
        <v>&lt;63 micron</v>
      </c>
      <c r="L513">
        <v>11</v>
      </c>
      <c r="M513">
        <v>2.15</v>
      </c>
      <c r="N513">
        <v>4.0999999999999996</v>
      </c>
      <c r="O513">
        <v>1.2</v>
      </c>
      <c r="P513">
        <v>1</v>
      </c>
      <c r="Q513">
        <v>49.8</v>
      </c>
      <c r="R513">
        <v>0.1</v>
      </c>
      <c r="S513">
        <v>7.0000000000000007E-2</v>
      </c>
      <c r="T513">
        <v>0.04</v>
      </c>
      <c r="U513">
        <v>12.7</v>
      </c>
      <c r="V513">
        <v>70.8</v>
      </c>
      <c r="W513">
        <v>19.420000000000002</v>
      </c>
      <c r="X513">
        <v>2.89</v>
      </c>
      <c r="Y513">
        <v>5.8</v>
      </c>
      <c r="Z513">
        <v>35</v>
      </c>
      <c r="AA513">
        <v>0.08</v>
      </c>
      <c r="AB513">
        <v>22.3</v>
      </c>
      <c r="AC513">
        <v>1.04</v>
      </c>
      <c r="AD513">
        <v>291</v>
      </c>
      <c r="AE513">
        <v>0.17</v>
      </c>
      <c r="AF513">
        <v>3.0000000000000001E-3</v>
      </c>
      <c r="AG513">
        <v>70</v>
      </c>
      <c r="AH513">
        <v>3.9E-2</v>
      </c>
      <c r="AI513">
        <v>11.02</v>
      </c>
      <c r="AJ513">
        <v>0.01</v>
      </c>
      <c r="AK513">
        <v>0.12</v>
      </c>
      <c r="AL513">
        <v>2.5</v>
      </c>
      <c r="AM513">
        <v>0.2</v>
      </c>
      <c r="AN513">
        <v>6.4</v>
      </c>
      <c r="AO513">
        <v>0.02</v>
      </c>
      <c r="AP513">
        <v>3.4</v>
      </c>
      <c r="AQ513">
        <v>530</v>
      </c>
      <c r="AR513">
        <v>0.06</v>
      </c>
      <c r="AS513">
        <v>0.5</v>
      </c>
      <c r="AT513">
        <v>31</v>
      </c>
      <c r="AU513">
        <v>0.1</v>
      </c>
      <c r="AV513">
        <v>56.5</v>
      </c>
      <c r="AW513">
        <v>15</v>
      </c>
    </row>
    <row r="514" spans="1:49" hidden="1" x14ac:dyDescent="0.3">
      <c r="A514" t="s">
        <v>2049</v>
      </c>
      <c r="B514" t="s">
        <v>2050</v>
      </c>
      <c r="C514" s="1" t="str">
        <f t="shared" ref="C514:C577" si="32">HYPERLINK("http://geochem.nrcan.gc.ca/cdogs/content/bdl/bdl130041_e.htm", "13:0041")</f>
        <v>13:0041</v>
      </c>
      <c r="D514" s="1" t="str">
        <f t="shared" ref="D514:D577" si="33">HYPERLINK("http://geochem.nrcan.gc.ca/cdogs/content/svy/svy130013_e.htm", "13:0013")</f>
        <v>13:0013</v>
      </c>
      <c r="E514" t="s">
        <v>2047</v>
      </c>
      <c r="F514" t="s">
        <v>2051</v>
      </c>
      <c r="H514">
        <v>47.827798899999998</v>
      </c>
      <c r="I514">
        <v>-67.115712799999997</v>
      </c>
      <c r="J514" s="1" t="str">
        <f t="shared" ref="J514:J577" si="34">HYPERLINK("http://geochem.nrcan.gc.ca/cdogs/content/kwd/kwd020045_e.htm", "Basal till")</f>
        <v>Basal till</v>
      </c>
      <c r="K514" s="1" t="str">
        <f t="shared" ref="K514:K577" si="35">HYPERLINK("http://geochem.nrcan.gc.ca/cdogs/content/kwd/kwd080004_e.htm", "&lt;63 micron")</f>
        <v>&lt;63 micron</v>
      </c>
      <c r="L514">
        <v>10</v>
      </c>
      <c r="M514">
        <v>2.15</v>
      </c>
      <c r="N514">
        <v>4.2</v>
      </c>
      <c r="O514">
        <v>1.2</v>
      </c>
      <c r="P514">
        <v>2</v>
      </c>
      <c r="Q514">
        <v>49.9</v>
      </c>
      <c r="R514">
        <v>0.11</v>
      </c>
      <c r="S514">
        <v>7.0000000000000007E-2</v>
      </c>
      <c r="T514">
        <v>0.04</v>
      </c>
      <c r="U514">
        <v>13.9</v>
      </c>
      <c r="V514">
        <v>72.2</v>
      </c>
      <c r="W514">
        <v>18.88</v>
      </c>
      <c r="X514">
        <v>2.92</v>
      </c>
      <c r="Y514">
        <v>5.7</v>
      </c>
      <c r="Z514">
        <v>40</v>
      </c>
      <c r="AA514">
        <v>0.08</v>
      </c>
      <c r="AB514">
        <v>22.1</v>
      </c>
      <c r="AC514">
        <v>1.06</v>
      </c>
      <c r="AD514">
        <v>299</v>
      </c>
      <c r="AE514">
        <v>0.17</v>
      </c>
      <c r="AF514">
        <v>3.0000000000000001E-3</v>
      </c>
      <c r="AG514">
        <v>69.599999999999994</v>
      </c>
      <c r="AH514">
        <v>3.5999999999999997E-2</v>
      </c>
      <c r="AI514">
        <v>10.92</v>
      </c>
      <c r="AJ514">
        <v>5.0000000000000001E-3</v>
      </c>
      <c r="AK514">
        <v>0.11</v>
      </c>
      <c r="AL514">
        <v>2.7</v>
      </c>
      <c r="AM514">
        <v>0.2</v>
      </c>
      <c r="AN514">
        <v>6.3</v>
      </c>
      <c r="AO514">
        <v>0.02</v>
      </c>
      <c r="AP514">
        <v>3.7</v>
      </c>
      <c r="AQ514">
        <v>530</v>
      </c>
      <c r="AR514">
        <v>0.05</v>
      </c>
      <c r="AS514">
        <v>0.6</v>
      </c>
      <c r="AT514">
        <v>31</v>
      </c>
      <c r="AU514">
        <v>0.1</v>
      </c>
      <c r="AV514">
        <v>54</v>
      </c>
      <c r="AW514">
        <v>15</v>
      </c>
    </row>
    <row r="515" spans="1:49" hidden="1" x14ac:dyDescent="0.3">
      <c r="A515" t="s">
        <v>2052</v>
      </c>
      <c r="B515" t="s">
        <v>2053</v>
      </c>
      <c r="C515" s="1" t="str">
        <f t="shared" si="32"/>
        <v>13:0041</v>
      </c>
      <c r="D515" s="1" t="str">
        <f t="shared" si="33"/>
        <v>13:0013</v>
      </c>
      <c r="E515" t="s">
        <v>2054</v>
      </c>
      <c r="F515" t="s">
        <v>2055</v>
      </c>
      <c r="H515">
        <v>47.816031600000002</v>
      </c>
      <c r="I515">
        <v>-67.103274099999993</v>
      </c>
      <c r="J515" s="1" t="str">
        <f t="shared" si="34"/>
        <v>Basal till</v>
      </c>
      <c r="K515" s="1" t="str">
        <f t="shared" si="35"/>
        <v>&lt;63 micron</v>
      </c>
      <c r="L515">
        <v>10</v>
      </c>
      <c r="M515">
        <v>1.66</v>
      </c>
      <c r="N515">
        <v>4.3</v>
      </c>
      <c r="O515">
        <v>1.2</v>
      </c>
      <c r="P515">
        <v>1</v>
      </c>
      <c r="Q515">
        <v>29.7</v>
      </c>
      <c r="R515">
        <v>0.11</v>
      </c>
      <c r="S515">
        <v>0.12</v>
      </c>
      <c r="T515">
        <v>0.03</v>
      </c>
      <c r="U515">
        <v>17.399999999999999</v>
      </c>
      <c r="V515">
        <v>59.8</v>
      </c>
      <c r="W515">
        <v>17.7</v>
      </c>
      <c r="X515">
        <v>2.38</v>
      </c>
      <c r="Y515">
        <v>4.5</v>
      </c>
      <c r="Z515">
        <v>20</v>
      </c>
      <c r="AA515">
        <v>0.06</v>
      </c>
      <c r="AB515">
        <v>16.7</v>
      </c>
      <c r="AC515">
        <v>0.96</v>
      </c>
      <c r="AD515">
        <v>519</v>
      </c>
      <c r="AE515">
        <v>0.17</v>
      </c>
      <c r="AF515">
        <v>3.0000000000000001E-3</v>
      </c>
      <c r="AG515">
        <v>62.3</v>
      </c>
      <c r="AH515">
        <v>3.6999999999999998E-2</v>
      </c>
      <c r="AI515">
        <v>11.79</v>
      </c>
      <c r="AJ515">
        <v>0.02</v>
      </c>
      <c r="AK515">
        <v>0.15</v>
      </c>
      <c r="AL515">
        <v>2.7</v>
      </c>
      <c r="AM515">
        <v>0.1</v>
      </c>
      <c r="AN515">
        <v>5.5</v>
      </c>
      <c r="AO515">
        <v>0.01</v>
      </c>
      <c r="AP515">
        <v>5.9</v>
      </c>
      <c r="AQ515">
        <v>1690</v>
      </c>
      <c r="AR515">
        <v>0.04</v>
      </c>
      <c r="AS515">
        <v>0.7</v>
      </c>
      <c r="AT515">
        <v>30</v>
      </c>
      <c r="AU515">
        <v>0.1</v>
      </c>
      <c r="AV515">
        <v>41.1</v>
      </c>
      <c r="AW515">
        <v>15</v>
      </c>
    </row>
    <row r="516" spans="1:49" hidden="1" x14ac:dyDescent="0.3">
      <c r="A516" t="s">
        <v>2056</v>
      </c>
      <c r="B516" t="s">
        <v>2057</v>
      </c>
      <c r="C516" s="1" t="str">
        <f t="shared" si="32"/>
        <v>13:0041</v>
      </c>
      <c r="D516" s="1" t="str">
        <f t="shared" si="33"/>
        <v>13:0013</v>
      </c>
      <c r="E516" t="s">
        <v>2054</v>
      </c>
      <c r="F516" t="s">
        <v>2058</v>
      </c>
      <c r="H516">
        <v>47.816031600000002</v>
      </c>
      <c r="I516">
        <v>-67.103274099999993</v>
      </c>
      <c r="J516" s="1" t="str">
        <f t="shared" si="34"/>
        <v>Basal till</v>
      </c>
      <c r="K516" s="1" t="str">
        <f t="shared" si="35"/>
        <v>&lt;63 micron</v>
      </c>
      <c r="L516">
        <v>10</v>
      </c>
      <c r="M516">
        <v>1.62</v>
      </c>
      <c r="N516">
        <v>4.8</v>
      </c>
      <c r="O516">
        <v>0.4</v>
      </c>
      <c r="P516">
        <v>2</v>
      </c>
      <c r="Q516">
        <v>31.5</v>
      </c>
      <c r="R516">
        <v>0.11</v>
      </c>
      <c r="S516">
        <v>0.14000000000000001</v>
      </c>
      <c r="T516">
        <v>0.04</v>
      </c>
      <c r="U516">
        <v>17.2</v>
      </c>
      <c r="V516">
        <v>59.7</v>
      </c>
      <c r="W516">
        <v>18</v>
      </c>
      <c r="X516">
        <v>2.25</v>
      </c>
      <c r="Y516">
        <v>4.5</v>
      </c>
      <c r="Z516">
        <v>25</v>
      </c>
      <c r="AA516">
        <v>7.0000000000000007E-2</v>
      </c>
      <c r="AB516">
        <v>18.7</v>
      </c>
      <c r="AC516">
        <v>0.96</v>
      </c>
      <c r="AD516">
        <v>518</v>
      </c>
      <c r="AE516">
        <v>0.19</v>
      </c>
      <c r="AF516">
        <v>7.0000000000000001E-3</v>
      </c>
      <c r="AG516">
        <v>58.8</v>
      </c>
      <c r="AH516">
        <v>3.7999999999999999E-2</v>
      </c>
      <c r="AI516">
        <v>11.27</v>
      </c>
      <c r="AJ516">
        <v>5.0000000000000001E-3</v>
      </c>
      <c r="AK516">
        <v>0.2</v>
      </c>
      <c r="AL516">
        <v>2.9</v>
      </c>
      <c r="AM516">
        <v>0.2</v>
      </c>
      <c r="AN516">
        <v>6.6</v>
      </c>
      <c r="AO516">
        <v>0.04</v>
      </c>
      <c r="AP516">
        <v>5.8</v>
      </c>
      <c r="AQ516">
        <v>1710</v>
      </c>
      <c r="AR516">
        <v>0.03</v>
      </c>
      <c r="AS516">
        <v>0.8</v>
      </c>
      <c r="AT516">
        <v>31</v>
      </c>
      <c r="AU516">
        <v>0.1</v>
      </c>
      <c r="AV516">
        <v>37.9</v>
      </c>
      <c r="AW516">
        <v>15</v>
      </c>
    </row>
    <row r="517" spans="1:49" hidden="1" x14ac:dyDescent="0.3">
      <c r="A517" t="s">
        <v>2059</v>
      </c>
      <c r="B517" t="s">
        <v>2060</v>
      </c>
      <c r="C517" s="1" t="str">
        <f t="shared" si="32"/>
        <v>13:0041</v>
      </c>
      <c r="D517" s="1" t="str">
        <f t="shared" si="33"/>
        <v>13:0013</v>
      </c>
      <c r="E517" t="s">
        <v>2061</v>
      </c>
      <c r="F517" t="s">
        <v>2062</v>
      </c>
      <c r="H517">
        <v>47.820928600000002</v>
      </c>
      <c r="I517">
        <v>-67.086595900000006</v>
      </c>
      <c r="J517" s="1" t="str">
        <f t="shared" si="34"/>
        <v>Basal till</v>
      </c>
      <c r="K517" s="1" t="str">
        <f t="shared" si="35"/>
        <v>&lt;63 micron</v>
      </c>
      <c r="L517">
        <v>16</v>
      </c>
      <c r="M517">
        <v>1.89</v>
      </c>
      <c r="N517">
        <v>4.4000000000000004</v>
      </c>
      <c r="O517">
        <v>0.7</v>
      </c>
      <c r="P517">
        <v>2</v>
      </c>
      <c r="Q517">
        <v>51.8</v>
      </c>
      <c r="R517">
        <v>0.11</v>
      </c>
      <c r="S517">
        <v>0.12</v>
      </c>
      <c r="T517">
        <v>0.03</v>
      </c>
      <c r="U517">
        <v>18.7</v>
      </c>
      <c r="V517">
        <v>74.3</v>
      </c>
      <c r="W517">
        <v>20.420000000000002</v>
      </c>
      <c r="X517">
        <v>2.84</v>
      </c>
      <c r="Y517">
        <v>5.3</v>
      </c>
      <c r="Z517">
        <v>24</v>
      </c>
      <c r="AA517">
        <v>0.08</v>
      </c>
      <c r="AB517">
        <v>21</v>
      </c>
      <c r="AC517">
        <v>1.1499999999999999</v>
      </c>
      <c r="AD517">
        <v>609</v>
      </c>
      <c r="AE517">
        <v>0.16</v>
      </c>
      <c r="AF517">
        <v>7.0000000000000001E-3</v>
      </c>
      <c r="AG517">
        <v>74.8</v>
      </c>
      <c r="AH517">
        <v>3.2000000000000001E-2</v>
      </c>
      <c r="AI517">
        <v>12.48</v>
      </c>
      <c r="AJ517">
        <v>5.0000000000000001E-3</v>
      </c>
      <c r="AK517">
        <v>0.14000000000000001</v>
      </c>
      <c r="AL517">
        <v>3.8</v>
      </c>
      <c r="AM517">
        <v>0.1</v>
      </c>
      <c r="AN517">
        <v>8.8000000000000007</v>
      </c>
      <c r="AO517">
        <v>0.01</v>
      </c>
      <c r="AP517">
        <v>5.8</v>
      </c>
      <c r="AQ517">
        <v>1790</v>
      </c>
      <c r="AR517">
        <v>0.04</v>
      </c>
      <c r="AS517">
        <v>0.8</v>
      </c>
      <c r="AT517">
        <v>37</v>
      </c>
      <c r="AU517">
        <v>0.1</v>
      </c>
      <c r="AV517">
        <v>47.5</v>
      </c>
      <c r="AW517">
        <v>15</v>
      </c>
    </row>
    <row r="518" spans="1:49" hidden="1" x14ac:dyDescent="0.3">
      <c r="A518" t="s">
        <v>2063</v>
      </c>
      <c r="B518" t="s">
        <v>2064</v>
      </c>
      <c r="C518" s="1" t="str">
        <f t="shared" si="32"/>
        <v>13:0041</v>
      </c>
      <c r="D518" s="1" t="str">
        <f t="shared" si="33"/>
        <v>13:0013</v>
      </c>
      <c r="E518" t="s">
        <v>2065</v>
      </c>
      <c r="F518" t="s">
        <v>2066</v>
      </c>
      <c r="H518">
        <v>47.827472700000001</v>
      </c>
      <c r="I518">
        <v>-67.055703100000002</v>
      </c>
      <c r="J518" s="1" t="str">
        <f t="shared" si="34"/>
        <v>Basal till</v>
      </c>
      <c r="K518" s="1" t="str">
        <f t="shared" si="35"/>
        <v>&lt;63 micron</v>
      </c>
      <c r="L518">
        <v>39</v>
      </c>
      <c r="M518">
        <v>2.08</v>
      </c>
      <c r="N518">
        <v>5.3</v>
      </c>
      <c r="O518">
        <v>0.8</v>
      </c>
      <c r="P518">
        <v>1</v>
      </c>
      <c r="Q518">
        <v>42.6</v>
      </c>
      <c r="R518">
        <v>0.12</v>
      </c>
      <c r="S518">
        <v>0.06</v>
      </c>
      <c r="T518">
        <v>0.04</v>
      </c>
      <c r="U518">
        <v>15.7</v>
      </c>
      <c r="V518">
        <v>69.5</v>
      </c>
      <c r="W518">
        <v>19.079999999999998</v>
      </c>
      <c r="X518">
        <v>2.8</v>
      </c>
      <c r="Y518">
        <v>5.9</v>
      </c>
      <c r="Z518">
        <v>55</v>
      </c>
      <c r="AA518">
        <v>0.06</v>
      </c>
      <c r="AB518">
        <v>18.3</v>
      </c>
      <c r="AC518">
        <v>1.03</v>
      </c>
      <c r="AD518">
        <v>351</v>
      </c>
      <c r="AE518">
        <v>0.28999999999999998</v>
      </c>
      <c r="AF518">
        <v>3.0000000000000001E-3</v>
      </c>
      <c r="AG518">
        <v>67.599999999999994</v>
      </c>
      <c r="AH518">
        <v>3.5000000000000003E-2</v>
      </c>
      <c r="AI518">
        <v>12.25</v>
      </c>
      <c r="AJ518">
        <v>0.01</v>
      </c>
      <c r="AK518">
        <v>0.16</v>
      </c>
      <c r="AL518">
        <v>2.4</v>
      </c>
      <c r="AM518">
        <v>0.2</v>
      </c>
      <c r="AN518">
        <v>4.9000000000000004</v>
      </c>
      <c r="AO518">
        <v>0.01</v>
      </c>
      <c r="AP518">
        <v>4.3</v>
      </c>
      <c r="AQ518">
        <v>1310</v>
      </c>
      <c r="AR518">
        <v>0.05</v>
      </c>
      <c r="AS518">
        <v>0.8</v>
      </c>
      <c r="AT518">
        <v>35</v>
      </c>
      <c r="AU518">
        <v>0.1</v>
      </c>
      <c r="AV518">
        <v>50.9</v>
      </c>
      <c r="AW518">
        <v>15</v>
      </c>
    </row>
    <row r="519" spans="1:49" hidden="1" x14ac:dyDescent="0.3">
      <c r="A519" t="s">
        <v>2067</v>
      </c>
      <c r="B519" t="s">
        <v>2068</v>
      </c>
      <c r="C519" s="1" t="str">
        <f t="shared" si="32"/>
        <v>13:0041</v>
      </c>
      <c r="D519" s="1" t="str">
        <f t="shared" si="33"/>
        <v>13:0013</v>
      </c>
      <c r="E519" t="s">
        <v>2069</v>
      </c>
      <c r="F519" t="s">
        <v>2070</v>
      </c>
      <c r="H519">
        <v>47.817455600000002</v>
      </c>
      <c r="I519">
        <v>-67.038643300000004</v>
      </c>
      <c r="J519" s="1" t="str">
        <f t="shared" si="34"/>
        <v>Basal till</v>
      </c>
      <c r="K519" s="1" t="str">
        <f t="shared" si="35"/>
        <v>&lt;63 micron</v>
      </c>
      <c r="L519">
        <v>77</v>
      </c>
      <c r="M519">
        <v>3.6</v>
      </c>
      <c r="N519">
        <v>25.6</v>
      </c>
      <c r="O519">
        <v>1.4</v>
      </c>
      <c r="P519">
        <v>1</v>
      </c>
      <c r="Q519">
        <v>94.9</v>
      </c>
      <c r="R519">
        <v>0.16</v>
      </c>
      <c r="S519">
        <v>0.06</v>
      </c>
      <c r="T519">
        <v>0.06</v>
      </c>
      <c r="U519">
        <v>21.9</v>
      </c>
      <c r="V519">
        <v>120.8</v>
      </c>
      <c r="W519">
        <v>32.72</v>
      </c>
      <c r="X519">
        <v>4.04</v>
      </c>
      <c r="Y519">
        <v>6.3</v>
      </c>
      <c r="Z519">
        <v>126</v>
      </c>
      <c r="AA519">
        <v>0.06</v>
      </c>
      <c r="AB519">
        <v>21.4</v>
      </c>
      <c r="AC519">
        <v>1.31</v>
      </c>
      <c r="AD519">
        <v>599</v>
      </c>
      <c r="AE519">
        <v>0.51</v>
      </c>
      <c r="AF519">
        <v>5.0000000000000001E-3</v>
      </c>
      <c r="AG519">
        <v>130.9</v>
      </c>
      <c r="AH519">
        <v>6.2E-2</v>
      </c>
      <c r="AI519">
        <v>21.9</v>
      </c>
      <c r="AJ519">
        <v>0.02</v>
      </c>
      <c r="AK519">
        <v>0.93</v>
      </c>
      <c r="AL519">
        <v>3.9</v>
      </c>
      <c r="AM519">
        <v>0.5</v>
      </c>
      <c r="AN519">
        <v>7.1</v>
      </c>
      <c r="AO519">
        <v>0.02</v>
      </c>
      <c r="AP519">
        <v>5.0999999999999996</v>
      </c>
      <c r="AQ519">
        <v>420</v>
      </c>
      <c r="AR519">
        <v>0.09</v>
      </c>
      <c r="AS519">
        <v>0.8</v>
      </c>
      <c r="AT519">
        <v>41</v>
      </c>
      <c r="AU519">
        <v>0.1</v>
      </c>
      <c r="AV519">
        <v>73.099999999999994</v>
      </c>
      <c r="AW519">
        <v>15</v>
      </c>
    </row>
    <row r="520" spans="1:49" hidden="1" x14ac:dyDescent="0.3">
      <c r="A520" t="s">
        <v>2071</v>
      </c>
      <c r="B520" t="s">
        <v>2072</v>
      </c>
      <c r="C520" s="1" t="str">
        <f t="shared" si="32"/>
        <v>13:0041</v>
      </c>
      <c r="D520" s="1" t="str">
        <f t="shared" si="33"/>
        <v>13:0013</v>
      </c>
      <c r="E520" t="s">
        <v>2073</v>
      </c>
      <c r="F520" t="s">
        <v>2074</v>
      </c>
      <c r="H520">
        <v>47.8392555</v>
      </c>
      <c r="I520">
        <v>-67.043261000000001</v>
      </c>
      <c r="J520" s="1" t="str">
        <f t="shared" si="34"/>
        <v>Basal till</v>
      </c>
      <c r="K520" s="1" t="str">
        <f t="shared" si="35"/>
        <v>&lt;63 micron</v>
      </c>
      <c r="L520">
        <v>6</v>
      </c>
      <c r="M520">
        <v>1.95</v>
      </c>
      <c r="N520">
        <v>5.3</v>
      </c>
      <c r="O520">
        <v>0.3</v>
      </c>
      <c r="P520">
        <v>2</v>
      </c>
      <c r="Q520">
        <v>46.6</v>
      </c>
      <c r="R520">
        <v>0.12</v>
      </c>
      <c r="S520">
        <v>0.06</v>
      </c>
      <c r="T520">
        <v>0.02</v>
      </c>
      <c r="U520">
        <v>21.8</v>
      </c>
      <c r="V520">
        <v>77.099999999999994</v>
      </c>
      <c r="W520">
        <v>21.23</v>
      </c>
      <c r="X520">
        <v>3</v>
      </c>
      <c r="Y520">
        <v>5.8</v>
      </c>
      <c r="Z520">
        <v>22</v>
      </c>
      <c r="AA520">
        <v>7.0000000000000007E-2</v>
      </c>
      <c r="AB520">
        <v>19</v>
      </c>
      <c r="AC520">
        <v>1.23</v>
      </c>
      <c r="AD520">
        <v>727</v>
      </c>
      <c r="AE520">
        <v>0.14000000000000001</v>
      </c>
      <c r="AF520">
        <v>4.0000000000000001E-3</v>
      </c>
      <c r="AG520">
        <v>84.5</v>
      </c>
      <c r="AH520">
        <v>2.1000000000000001E-2</v>
      </c>
      <c r="AI520">
        <v>13.96</v>
      </c>
      <c r="AJ520">
        <v>5.0000000000000001E-3</v>
      </c>
      <c r="AK520">
        <v>0.25</v>
      </c>
      <c r="AL520">
        <v>3.2</v>
      </c>
      <c r="AM520">
        <v>0.1</v>
      </c>
      <c r="AN520">
        <v>7.1</v>
      </c>
      <c r="AO520">
        <v>0.02</v>
      </c>
      <c r="AP520">
        <v>5.4</v>
      </c>
      <c r="AQ520">
        <v>1480</v>
      </c>
      <c r="AR520">
        <v>0.04</v>
      </c>
      <c r="AS520">
        <v>0.6</v>
      </c>
      <c r="AT520">
        <v>38</v>
      </c>
      <c r="AU520">
        <v>0.1</v>
      </c>
      <c r="AV520">
        <v>53</v>
      </c>
      <c r="AW520">
        <v>15</v>
      </c>
    </row>
    <row r="521" spans="1:49" hidden="1" x14ac:dyDescent="0.3">
      <c r="A521" t="s">
        <v>2075</v>
      </c>
      <c r="B521" t="s">
        <v>2076</v>
      </c>
      <c r="C521" s="1" t="str">
        <f t="shared" si="32"/>
        <v>13:0041</v>
      </c>
      <c r="D521" s="1" t="str">
        <f t="shared" si="33"/>
        <v>13:0013</v>
      </c>
      <c r="E521" t="s">
        <v>2077</v>
      </c>
      <c r="F521" t="s">
        <v>2078</v>
      </c>
      <c r="H521">
        <v>47.8559968</v>
      </c>
      <c r="I521">
        <v>-67.047256700000005</v>
      </c>
      <c r="J521" s="1" t="str">
        <f t="shared" si="34"/>
        <v>Basal till</v>
      </c>
      <c r="K521" s="1" t="str">
        <f t="shared" si="35"/>
        <v>&lt;63 micron</v>
      </c>
      <c r="L521">
        <v>14</v>
      </c>
      <c r="M521">
        <v>2.91</v>
      </c>
      <c r="N521">
        <v>5</v>
      </c>
      <c r="O521">
        <v>0.6</v>
      </c>
      <c r="P521">
        <v>3</v>
      </c>
      <c r="Q521">
        <v>60.9</v>
      </c>
      <c r="R521">
        <v>0.22</v>
      </c>
      <c r="S521">
        <v>0.03</v>
      </c>
      <c r="T521">
        <v>0.04</v>
      </c>
      <c r="U521">
        <v>17.7</v>
      </c>
      <c r="V521">
        <v>74.7</v>
      </c>
      <c r="W521">
        <v>20.92</v>
      </c>
      <c r="X521">
        <v>4.04</v>
      </c>
      <c r="Y521">
        <v>7.4</v>
      </c>
      <c r="Z521">
        <v>51</v>
      </c>
      <c r="AA521">
        <v>0.1</v>
      </c>
      <c r="AB521">
        <v>14.9</v>
      </c>
      <c r="AC521">
        <v>2.11</v>
      </c>
      <c r="AD521">
        <v>448</v>
      </c>
      <c r="AE521">
        <v>0.09</v>
      </c>
      <c r="AF521">
        <v>3.0000000000000001E-3</v>
      </c>
      <c r="AG521">
        <v>85.5</v>
      </c>
      <c r="AH521">
        <v>3.9E-2</v>
      </c>
      <c r="AI521">
        <v>13.33</v>
      </c>
      <c r="AJ521">
        <v>0.02</v>
      </c>
      <c r="AK521">
        <v>7.0000000000000007E-2</v>
      </c>
      <c r="AL521">
        <v>2.8</v>
      </c>
      <c r="AM521">
        <v>0.2</v>
      </c>
      <c r="AN521">
        <v>6.2</v>
      </c>
      <c r="AO521">
        <v>0.02</v>
      </c>
      <c r="AP521">
        <v>6.1</v>
      </c>
      <c r="AQ521">
        <v>50</v>
      </c>
      <c r="AR521">
        <v>0.06</v>
      </c>
      <c r="AS521">
        <v>0.4</v>
      </c>
      <c r="AT521">
        <v>41</v>
      </c>
      <c r="AU521">
        <v>0.1</v>
      </c>
      <c r="AV521">
        <v>66.400000000000006</v>
      </c>
      <c r="AW521">
        <v>15</v>
      </c>
    </row>
    <row r="522" spans="1:49" hidden="1" x14ac:dyDescent="0.3">
      <c r="A522" t="s">
        <v>2079</v>
      </c>
      <c r="B522" t="s">
        <v>2080</v>
      </c>
      <c r="C522" s="1" t="str">
        <f t="shared" si="32"/>
        <v>13:0041</v>
      </c>
      <c r="D522" s="1" t="str">
        <f t="shared" si="33"/>
        <v>13:0013</v>
      </c>
      <c r="E522" t="s">
        <v>2081</v>
      </c>
      <c r="F522" t="s">
        <v>2082</v>
      </c>
      <c r="H522">
        <v>47.857477400000001</v>
      </c>
      <c r="I522">
        <v>-67.022320300000004</v>
      </c>
      <c r="J522" s="1" t="str">
        <f t="shared" si="34"/>
        <v>Basal till</v>
      </c>
      <c r="K522" s="1" t="str">
        <f t="shared" si="35"/>
        <v>&lt;63 micron</v>
      </c>
      <c r="L522">
        <v>5</v>
      </c>
      <c r="M522">
        <v>2.31</v>
      </c>
      <c r="N522">
        <v>23.9</v>
      </c>
      <c r="O522">
        <v>0.8</v>
      </c>
      <c r="P522">
        <v>2</v>
      </c>
      <c r="Q522">
        <v>62.1</v>
      </c>
      <c r="R522">
        <v>0.14000000000000001</v>
      </c>
      <c r="S522">
        <v>0.06</v>
      </c>
      <c r="T522">
        <v>0.02</v>
      </c>
      <c r="U522">
        <v>25.8</v>
      </c>
      <c r="V522">
        <v>92.7</v>
      </c>
      <c r="W522">
        <v>22.45</v>
      </c>
      <c r="X522">
        <v>3.45</v>
      </c>
      <c r="Y522">
        <v>6.9</v>
      </c>
      <c r="Z522">
        <v>47</v>
      </c>
      <c r="AA522">
        <v>0.08</v>
      </c>
      <c r="AB522">
        <v>22.2</v>
      </c>
      <c r="AC522">
        <v>1.56</v>
      </c>
      <c r="AD522">
        <v>785</v>
      </c>
      <c r="AE522">
        <v>0.15</v>
      </c>
      <c r="AF522">
        <v>5.0000000000000001E-3</v>
      </c>
      <c r="AG522">
        <v>101.1</v>
      </c>
      <c r="AH522">
        <v>3.4000000000000002E-2</v>
      </c>
      <c r="AI522">
        <v>16.170000000000002</v>
      </c>
      <c r="AJ522">
        <v>0.01</v>
      </c>
      <c r="AK522">
        <v>0.79</v>
      </c>
      <c r="AL522">
        <v>3.8</v>
      </c>
      <c r="AM522">
        <v>0.1</v>
      </c>
      <c r="AN522">
        <v>7.3</v>
      </c>
      <c r="AO522">
        <v>0.03</v>
      </c>
      <c r="AP522">
        <v>5</v>
      </c>
      <c r="AQ522">
        <v>500</v>
      </c>
      <c r="AR522">
        <v>0.05</v>
      </c>
      <c r="AS522">
        <v>0.4</v>
      </c>
      <c r="AT522">
        <v>44</v>
      </c>
      <c r="AU522">
        <v>0.1</v>
      </c>
      <c r="AV522">
        <v>54.2</v>
      </c>
      <c r="AW522">
        <v>15</v>
      </c>
    </row>
    <row r="523" spans="1:49" hidden="1" x14ac:dyDescent="0.3">
      <c r="A523" t="s">
        <v>2083</v>
      </c>
      <c r="B523" t="s">
        <v>2084</v>
      </c>
      <c r="C523" s="1" t="str">
        <f t="shared" si="32"/>
        <v>13:0041</v>
      </c>
      <c r="D523" s="1" t="str">
        <f t="shared" si="33"/>
        <v>13:0013</v>
      </c>
      <c r="E523" t="s">
        <v>2085</v>
      </c>
      <c r="F523" t="s">
        <v>2086</v>
      </c>
      <c r="H523">
        <v>47.857299500000003</v>
      </c>
      <c r="I523">
        <v>-67.000628199999994</v>
      </c>
      <c r="J523" s="1" t="str">
        <f t="shared" si="34"/>
        <v>Basal till</v>
      </c>
      <c r="K523" s="1" t="str">
        <f t="shared" si="35"/>
        <v>&lt;63 micron</v>
      </c>
      <c r="L523">
        <v>6</v>
      </c>
      <c r="M523">
        <v>1.96</v>
      </c>
      <c r="N523">
        <v>6.6</v>
      </c>
      <c r="O523">
        <v>1.2</v>
      </c>
      <c r="P523">
        <v>2</v>
      </c>
      <c r="Q523">
        <v>47.2</v>
      </c>
      <c r="R523">
        <v>0.12</v>
      </c>
      <c r="S523">
        <v>0.08</v>
      </c>
      <c r="T523">
        <v>0.03</v>
      </c>
      <c r="U523">
        <v>21.1</v>
      </c>
      <c r="V523">
        <v>71.099999999999994</v>
      </c>
      <c r="W523">
        <v>20.57</v>
      </c>
      <c r="X523">
        <v>3.08</v>
      </c>
      <c r="Y523">
        <v>5.4</v>
      </c>
      <c r="Z523">
        <v>39</v>
      </c>
      <c r="AA523">
        <v>7.0000000000000007E-2</v>
      </c>
      <c r="AB523">
        <v>23.2</v>
      </c>
      <c r="AC523">
        <v>1.21</v>
      </c>
      <c r="AD523">
        <v>641</v>
      </c>
      <c r="AE523">
        <v>0.16</v>
      </c>
      <c r="AF523">
        <v>3.0000000000000001E-3</v>
      </c>
      <c r="AG523">
        <v>83.7</v>
      </c>
      <c r="AH523">
        <v>4.1000000000000002E-2</v>
      </c>
      <c r="AI523">
        <v>13.8</v>
      </c>
      <c r="AJ523">
        <v>5.0000000000000001E-3</v>
      </c>
      <c r="AK523">
        <v>0.45</v>
      </c>
      <c r="AL523">
        <v>3</v>
      </c>
      <c r="AM523">
        <v>0.1</v>
      </c>
      <c r="AN523">
        <v>7.1</v>
      </c>
      <c r="AO523">
        <v>0.02</v>
      </c>
      <c r="AP523">
        <v>4.2</v>
      </c>
      <c r="AQ523">
        <v>590</v>
      </c>
      <c r="AR523">
        <v>0.04</v>
      </c>
      <c r="AS523">
        <v>0.5</v>
      </c>
      <c r="AT523">
        <v>37</v>
      </c>
      <c r="AU523">
        <v>0.1</v>
      </c>
      <c r="AV523">
        <v>61.8</v>
      </c>
      <c r="AW523">
        <v>15</v>
      </c>
    </row>
    <row r="524" spans="1:49" hidden="1" x14ac:dyDescent="0.3">
      <c r="A524" t="s">
        <v>2087</v>
      </c>
      <c r="B524" t="s">
        <v>2088</v>
      </c>
      <c r="C524" s="1" t="str">
        <f t="shared" si="32"/>
        <v>13:0041</v>
      </c>
      <c r="D524" s="1" t="str">
        <f t="shared" si="33"/>
        <v>13:0013</v>
      </c>
      <c r="E524" t="s">
        <v>2089</v>
      </c>
      <c r="F524" t="s">
        <v>2090</v>
      </c>
      <c r="H524">
        <v>47.842396800000003</v>
      </c>
      <c r="I524">
        <v>-67.001027300000004</v>
      </c>
      <c r="J524" s="1" t="str">
        <f t="shared" si="34"/>
        <v>Basal till</v>
      </c>
      <c r="K524" s="1" t="str">
        <f t="shared" si="35"/>
        <v>&lt;63 micron</v>
      </c>
      <c r="L524">
        <v>20</v>
      </c>
      <c r="M524">
        <v>2.86</v>
      </c>
      <c r="N524">
        <v>6.5</v>
      </c>
      <c r="O524">
        <v>1.1000000000000001</v>
      </c>
      <c r="P524">
        <v>2</v>
      </c>
      <c r="Q524">
        <v>72.599999999999994</v>
      </c>
      <c r="R524">
        <v>0.13</v>
      </c>
      <c r="S524">
        <v>0.02</v>
      </c>
      <c r="T524">
        <v>0.06</v>
      </c>
      <c r="U524">
        <v>15.1</v>
      </c>
      <c r="V524">
        <v>92.7</v>
      </c>
      <c r="W524">
        <v>20.65</v>
      </c>
      <c r="X524">
        <v>3.45</v>
      </c>
      <c r="Y524">
        <v>6.4</v>
      </c>
      <c r="Z524">
        <v>70</v>
      </c>
      <c r="AA524">
        <v>0.04</v>
      </c>
      <c r="AB524">
        <v>16.3</v>
      </c>
      <c r="AC524">
        <v>1.2</v>
      </c>
      <c r="AD524">
        <v>360</v>
      </c>
      <c r="AE524">
        <v>0.38</v>
      </c>
      <c r="AF524">
        <v>3.0000000000000001E-3</v>
      </c>
      <c r="AG524">
        <v>85.7</v>
      </c>
      <c r="AH524">
        <v>3.6999999999999998E-2</v>
      </c>
      <c r="AI524">
        <v>13.31</v>
      </c>
      <c r="AJ524">
        <v>0.01</v>
      </c>
      <c r="AK524">
        <v>0.24</v>
      </c>
      <c r="AL524">
        <v>2.7</v>
      </c>
      <c r="AM524">
        <v>0.3</v>
      </c>
      <c r="AN524">
        <v>3.2</v>
      </c>
      <c r="AO524">
        <v>0.02</v>
      </c>
      <c r="AP524">
        <v>3.6</v>
      </c>
      <c r="AQ524">
        <v>720</v>
      </c>
      <c r="AR524">
        <v>7.0000000000000007E-2</v>
      </c>
      <c r="AS524">
        <v>0.6</v>
      </c>
      <c r="AT524">
        <v>45</v>
      </c>
      <c r="AU524">
        <v>0.1</v>
      </c>
      <c r="AV524">
        <v>59.6</v>
      </c>
      <c r="AW524">
        <v>15</v>
      </c>
    </row>
    <row r="525" spans="1:49" hidden="1" x14ac:dyDescent="0.3">
      <c r="A525" t="s">
        <v>2091</v>
      </c>
      <c r="B525" t="s">
        <v>2092</v>
      </c>
      <c r="C525" s="1" t="str">
        <f t="shared" si="32"/>
        <v>13:0041</v>
      </c>
      <c r="D525" s="1" t="str">
        <f t="shared" si="33"/>
        <v>13:0013</v>
      </c>
      <c r="E525" t="s">
        <v>2093</v>
      </c>
      <c r="F525" t="s">
        <v>2094</v>
      </c>
      <c r="H525">
        <v>47.844276399999998</v>
      </c>
      <c r="I525">
        <v>-67.025923300000002</v>
      </c>
      <c r="J525" s="1" t="str">
        <f t="shared" si="34"/>
        <v>Basal till</v>
      </c>
      <c r="K525" s="1" t="str">
        <f t="shared" si="35"/>
        <v>&lt;63 micron</v>
      </c>
      <c r="L525">
        <v>18</v>
      </c>
      <c r="M525">
        <v>2.64</v>
      </c>
      <c r="N525">
        <v>5.4</v>
      </c>
      <c r="O525">
        <v>1.2</v>
      </c>
      <c r="P525">
        <v>2</v>
      </c>
      <c r="Q525">
        <v>48.1</v>
      </c>
      <c r="R525">
        <v>0.12</v>
      </c>
      <c r="S525">
        <v>0.03</v>
      </c>
      <c r="T525">
        <v>0.04</v>
      </c>
      <c r="U525">
        <v>15.1</v>
      </c>
      <c r="V525">
        <v>93.2</v>
      </c>
      <c r="W525">
        <v>20.170000000000002</v>
      </c>
      <c r="X525">
        <v>3.31</v>
      </c>
      <c r="Y525">
        <v>6.3</v>
      </c>
      <c r="Z525">
        <v>77</v>
      </c>
      <c r="AA525">
        <v>0.05</v>
      </c>
      <c r="AB525">
        <v>17.600000000000001</v>
      </c>
      <c r="AC525">
        <v>1.26</v>
      </c>
      <c r="AD525">
        <v>348</v>
      </c>
      <c r="AE525">
        <v>0.31</v>
      </c>
      <c r="AF525">
        <v>4.0000000000000001E-3</v>
      </c>
      <c r="AG525">
        <v>85.6</v>
      </c>
      <c r="AH525">
        <v>3.5999999999999997E-2</v>
      </c>
      <c r="AI525">
        <v>11.62</v>
      </c>
      <c r="AJ525">
        <v>0.01</v>
      </c>
      <c r="AK525">
        <v>0.17</v>
      </c>
      <c r="AL525">
        <v>2.9</v>
      </c>
      <c r="AM525">
        <v>0.3</v>
      </c>
      <c r="AN525">
        <v>4.5</v>
      </c>
      <c r="AO525">
        <v>0.02</v>
      </c>
      <c r="AP525">
        <v>3</v>
      </c>
      <c r="AQ525">
        <v>1150</v>
      </c>
      <c r="AR525">
        <v>0.06</v>
      </c>
      <c r="AS525">
        <v>0.7</v>
      </c>
      <c r="AT525">
        <v>45</v>
      </c>
      <c r="AU525">
        <v>0.1</v>
      </c>
      <c r="AV525">
        <v>54.2</v>
      </c>
      <c r="AW525">
        <v>15</v>
      </c>
    </row>
    <row r="526" spans="1:49" hidden="1" x14ac:dyDescent="0.3">
      <c r="A526" t="s">
        <v>2095</v>
      </c>
      <c r="B526" t="s">
        <v>2096</v>
      </c>
      <c r="C526" s="1" t="str">
        <f t="shared" si="32"/>
        <v>13:0041</v>
      </c>
      <c r="D526" s="1" t="str">
        <f t="shared" si="33"/>
        <v>13:0013</v>
      </c>
      <c r="E526" t="s">
        <v>2097</v>
      </c>
      <c r="F526" t="s">
        <v>2098</v>
      </c>
      <c r="H526">
        <v>47.831831399999999</v>
      </c>
      <c r="I526">
        <v>-67.020649399999996</v>
      </c>
      <c r="J526" s="1" t="str">
        <f t="shared" si="34"/>
        <v>Basal till</v>
      </c>
      <c r="K526" s="1" t="str">
        <f t="shared" si="35"/>
        <v>&lt;63 micron</v>
      </c>
      <c r="L526">
        <v>78</v>
      </c>
      <c r="M526">
        <v>2.59</v>
      </c>
      <c r="N526">
        <v>6.2</v>
      </c>
      <c r="O526">
        <v>1</v>
      </c>
      <c r="P526">
        <v>2</v>
      </c>
      <c r="Q526">
        <v>90.9</v>
      </c>
      <c r="R526">
        <v>0.13</v>
      </c>
      <c r="S526">
        <v>0.18</v>
      </c>
      <c r="T526">
        <v>0.05</v>
      </c>
      <c r="U526">
        <v>19.3</v>
      </c>
      <c r="V526">
        <v>97.7</v>
      </c>
      <c r="W526">
        <v>20.29</v>
      </c>
      <c r="X526">
        <v>3.63</v>
      </c>
      <c r="Y526">
        <v>6.7</v>
      </c>
      <c r="Z526">
        <v>52</v>
      </c>
      <c r="AA526">
        <v>7.0000000000000007E-2</v>
      </c>
      <c r="AB526">
        <v>20.399999999999999</v>
      </c>
      <c r="AC526">
        <v>1.38</v>
      </c>
      <c r="AD526">
        <v>418</v>
      </c>
      <c r="AE526">
        <v>0.51</v>
      </c>
      <c r="AF526">
        <v>6.0000000000000001E-3</v>
      </c>
      <c r="AG526">
        <v>110.1</v>
      </c>
      <c r="AH526">
        <v>4.1000000000000002E-2</v>
      </c>
      <c r="AI526">
        <v>15.22</v>
      </c>
      <c r="AJ526">
        <v>0.02</v>
      </c>
      <c r="AK526">
        <v>0.24</v>
      </c>
      <c r="AL526">
        <v>3.5</v>
      </c>
      <c r="AM526">
        <v>0.2</v>
      </c>
      <c r="AN526">
        <v>17.3</v>
      </c>
      <c r="AO526">
        <v>0.03</v>
      </c>
      <c r="AP526">
        <v>4.0999999999999996</v>
      </c>
      <c r="AQ526">
        <v>1020</v>
      </c>
      <c r="AR526">
        <v>0.06</v>
      </c>
      <c r="AS526">
        <v>0.7</v>
      </c>
      <c r="AT526">
        <v>42</v>
      </c>
      <c r="AU526">
        <v>0.1</v>
      </c>
      <c r="AV526">
        <v>68.7</v>
      </c>
      <c r="AW526">
        <v>15</v>
      </c>
    </row>
    <row r="527" spans="1:49" hidden="1" x14ac:dyDescent="0.3">
      <c r="A527" t="s">
        <v>2099</v>
      </c>
      <c r="B527" t="s">
        <v>2100</v>
      </c>
      <c r="C527" s="1" t="str">
        <f t="shared" si="32"/>
        <v>13:0041</v>
      </c>
      <c r="D527" s="1" t="str">
        <f t="shared" si="33"/>
        <v>13:0013</v>
      </c>
      <c r="E527" t="s">
        <v>2101</v>
      </c>
      <c r="F527" t="s">
        <v>2102</v>
      </c>
      <c r="H527">
        <v>47.835605399999999</v>
      </c>
      <c r="I527">
        <v>-67.070006000000006</v>
      </c>
      <c r="J527" s="1" t="str">
        <f t="shared" si="34"/>
        <v>Basal till</v>
      </c>
      <c r="K527" s="1" t="str">
        <f t="shared" si="35"/>
        <v>&lt;63 micron</v>
      </c>
      <c r="L527">
        <v>43</v>
      </c>
      <c r="M527">
        <v>2.73</v>
      </c>
      <c r="N527">
        <v>6.5</v>
      </c>
      <c r="O527">
        <v>1.4</v>
      </c>
      <c r="P527">
        <v>2</v>
      </c>
      <c r="Q527">
        <v>45.3</v>
      </c>
      <c r="R527">
        <v>0.12</v>
      </c>
      <c r="S527">
        <v>0.25</v>
      </c>
      <c r="T527">
        <v>0.04</v>
      </c>
      <c r="U527">
        <v>18</v>
      </c>
      <c r="V527">
        <v>114</v>
      </c>
      <c r="W527">
        <v>23.37</v>
      </c>
      <c r="X527">
        <v>3.45</v>
      </c>
      <c r="Y527">
        <v>7</v>
      </c>
      <c r="Z527">
        <v>70</v>
      </c>
      <c r="AA527">
        <v>0.06</v>
      </c>
      <c r="AB527">
        <v>32.1</v>
      </c>
      <c r="AC527">
        <v>1.53</v>
      </c>
      <c r="AD527">
        <v>399</v>
      </c>
      <c r="AE527">
        <v>0.4</v>
      </c>
      <c r="AF527">
        <v>4.0000000000000001E-3</v>
      </c>
      <c r="AG527">
        <v>102.5</v>
      </c>
      <c r="AH527">
        <v>4.2000000000000003E-2</v>
      </c>
      <c r="AI527">
        <v>14.51</v>
      </c>
      <c r="AJ527">
        <v>0.02</v>
      </c>
      <c r="AK527">
        <v>0.15</v>
      </c>
      <c r="AL527">
        <v>4.5999999999999996</v>
      </c>
      <c r="AM527">
        <v>0.2</v>
      </c>
      <c r="AN527">
        <v>17.2</v>
      </c>
      <c r="AO527">
        <v>0.02</v>
      </c>
      <c r="AP527">
        <v>4.5</v>
      </c>
      <c r="AQ527">
        <v>1300</v>
      </c>
      <c r="AR527">
        <v>0.06</v>
      </c>
      <c r="AS527">
        <v>1.3</v>
      </c>
      <c r="AT527">
        <v>49</v>
      </c>
      <c r="AU527">
        <v>0.1</v>
      </c>
      <c r="AV527">
        <v>53</v>
      </c>
      <c r="AW527">
        <v>15</v>
      </c>
    </row>
    <row r="528" spans="1:49" hidden="1" x14ac:dyDescent="0.3">
      <c r="A528" t="s">
        <v>2103</v>
      </c>
      <c r="B528" t="s">
        <v>2104</v>
      </c>
      <c r="C528" s="1" t="str">
        <f t="shared" si="32"/>
        <v>13:0041</v>
      </c>
      <c r="D528" s="1" t="str">
        <f t="shared" si="33"/>
        <v>13:0013</v>
      </c>
      <c r="E528" t="s">
        <v>2105</v>
      </c>
      <c r="F528" t="s">
        <v>2106</v>
      </c>
      <c r="H528">
        <v>47.835260499999997</v>
      </c>
      <c r="I528">
        <v>-67.136797999999999</v>
      </c>
      <c r="J528" s="1" t="str">
        <f t="shared" si="34"/>
        <v>Basal till</v>
      </c>
      <c r="K528" s="1" t="str">
        <f t="shared" si="35"/>
        <v>&lt;63 micron</v>
      </c>
      <c r="L528">
        <v>78</v>
      </c>
      <c r="M528">
        <v>2.59</v>
      </c>
      <c r="N528">
        <v>6.8</v>
      </c>
      <c r="O528">
        <v>1.2</v>
      </c>
      <c r="P528">
        <v>1</v>
      </c>
      <c r="Q528">
        <v>59.1</v>
      </c>
      <c r="R528">
        <v>0.15</v>
      </c>
      <c r="S528">
        <v>0.03</v>
      </c>
      <c r="T528">
        <v>0.05</v>
      </c>
      <c r="U528">
        <v>13.8</v>
      </c>
      <c r="V528">
        <v>81.099999999999994</v>
      </c>
      <c r="W528">
        <v>24.34</v>
      </c>
      <c r="X528">
        <v>3.56</v>
      </c>
      <c r="Y528">
        <v>6.2</v>
      </c>
      <c r="Z528">
        <v>72</v>
      </c>
      <c r="AA528">
        <v>0.05</v>
      </c>
      <c r="AB528">
        <v>23.7</v>
      </c>
      <c r="AC528">
        <v>1.04</v>
      </c>
      <c r="AD528">
        <v>340</v>
      </c>
      <c r="AE528">
        <v>0.5</v>
      </c>
      <c r="AF528">
        <v>2E-3</v>
      </c>
      <c r="AG528">
        <v>76.5</v>
      </c>
      <c r="AH528">
        <v>0.06</v>
      </c>
      <c r="AI528">
        <v>14.11</v>
      </c>
      <c r="AJ528">
        <v>0.03</v>
      </c>
      <c r="AK528">
        <v>0.32</v>
      </c>
      <c r="AL528">
        <v>2.6</v>
      </c>
      <c r="AM528">
        <v>0.3</v>
      </c>
      <c r="AN528">
        <v>4.8</v>
      </c>
      <c r="AO528">
        <v>0.03</v>
      </c>
      <c r="AP528">
        <v>2.5</v>
      </c>
      <c r="AQ528">
        <v>380</v>
      </c>
      <c r="AR528">
        <v>7.0000000000000007E-2</v>
      </c>
      <c r="AS528">
        <v>0.7</v>
      </c>
      <c r="AT528">
        <v>38</v>
      </c>
      <c r="AU528">
        <v>0.1</v>
      </c>
      <c r="AV528">
        <v>58.1</v>
      </c>
      <c r="AW528">
        <v>15</v>
      </c>
    </row>
    <row r="529" spans="1:49" hidden="1" x14ac:dyDescent="0.3">
      <c r="A529" t="s">
        <v>2107</v>
      </c>
      <c r="B529" t="s">
        <v>2108</v>
      </c>
      <c r="C529" s="1" t="str">
        <f t="shared" si="32"/>
        <v>13:0041</v>
      </c>
      <c r="D529" s="1" t="str">
        <f t="shared" si="33"/>
        <v>13:0013</v>
      </c>
      <c r="E529" t="s">
        <v>2109</v>
      </c>
      <c r="F529" t="s">
        <v>2110</v>
      </c>
      <c r="H529">
        <v>47.836425900000002</v>
      </c>
      <c r="I529">
        <v>-67.165008</v>
      </c>
      <c r="J529" s="1" t="str">
        <f t="shared" si="34"/>
        <v>Basal till</v>
      </c>
      <c r="K529" s="1" t="str">
        <f t="shared" si="35"/>
        <v>&lt;63 micron</v>
      </c>
      <c r="L529">
        <v>11</v>
      </c>
      <c r="M529">
        <v>1.9</v>
      </c>
      <c r="N529">
        <v>4.3</v>
      </c>
      <c r="O529">
        <v>2</v>
      </c>
      <c r="P529">
        <v>2</v>
      </c>
      <c r="Q529">
        <v>38.4</v>
      </c>
      <c r="R529">
        <v>0.11</v>
      </c>
      <c r="S529">
        <v>0.02</v>
      </c>
      <c r="T529">
        <v>0.03</v>
      </c>
      <c r="U529">
        <v>11.7</v>
      </c>
      <c r="V529">
        <v>58.7</v>
      </c>
      <c r="W529">
        <v>13.57</v>
      </c>
      <c r="X529">
        <v>2.4900000000000002</v>
      </c>
      <c r="Y529">
        <v>5.2</v>
      </c>
      <c r="Z529">
        <v>29</v>
      </c>
      <c r="AA529">
        <v>0.06</v>
      </c>
      <c r="AB529">
        <v>20.8</v>
      </c>
      <c r="AC529">
        <v>0.85</v>
      </c>
      <c r="AD529">
        <v>276</v>
      </c>
      <c r="AE529">
        <v>0.24</v>
      </c>
      <c r="AF529">
        <v>3.0000000000000001E-3</v>
      </c>
      <c r="AG529">
        <v>56.8</v>
      </c>
      <c r="AH529">
        <v>2.7E-2</v>
      </c>
      <c r="AI529">
        <v>8.7200000000000006</v>
      </c>
      <c r="AJ529">
        <v>0.03</v>
      </c>
      <c r="AK529">
        <v>0.14000000000000001</v>
      </c>
      <c r="AL529">
        <v>2.1</v>
      </c>
      <c r="AM529">
        <v>0.1</v>
      </c>
      <c r="AN529">
        <v>3.5</v>
      </c>
      <c r="AO529">
        <v>0.02</v>
      </c>
      <c r="AP529">
        <v>3.7</v>
      </c>
      <c r="AQ529">
        <v>390</v>
      </c>
      <c r="AR529">
        <v>0.04</v>
      </c>
      <c r="AS529">
        <v>0.5</v>
      </c>
      <c r="AT529">
        <v>26</v>
      </c>
      <c r="AU529">
        <v>0.1</v>
      </c>
      <c r="AV529">
        <v>47.7</v>
      </c>
      <c r="AW529">
        <v>15</v>
      </c>
    </row>
    <row r="530" spans="1:49" hidden="1" x14ac:dyDescent="0.3">
      <c r="A530" t="s">
        <v>2111</v>
      </c>
      <c r="B530" t="s">
        <v>2112</v>
      </c>
      <c r="C530" s="1" t="str">
        <f t="shared" si="32"/>
        <v>13:0041</v>
      </c>
      <c r="D530" s="1" t="str">
        <f t="shared" si="33"/>
        <v>13:0013</v>
      </c>
      <c r="E530" t="s">
        <v>2113</v>
      </c>
      <c r="F530" t="s">
        <v>2114</v>
      </c>
      <c r="H530">
        <v>47.837280399999997</v>
      </c>
      <c r="I530">
        <v>-67.196785000000006</v>
      </c>
      <c r="J530" s="1" t="str">
        <f t="shared" si="34"/>
        <v>Basal till</v>
      </c>
      <c r="K530" s="1" t="str">
        <f t="shared" si="35"/>
        <v>&lt;63 micron</v>
      </c>
      <c r="L530">
        <v>1</v>
      </c>
      <c r="M530">
        <v>2.0699999999999998</v>
      </c>
      <c r="N530">
        <v>2.9</v>
      </c>
      <c r="O530">
        <v>1</v>
      </c>
      <c r="P530">
        <v>1</v>
      </c>
      <c r="Q530">
        <v>38.9</v>
      </c>
      <c r="R530">
        <v>0.12</v>
      </c>
      <c r="S530">
        <v>0.04</v>
      </c>
      <c r="T530">
        <v>0.02</v>
      </c>
      <c r="U530">
        <v>11.8</v>
      </c>
      <c r="V530">
        <v>70.900000000000006</v>
      </c>
      <c r="W530">
        <v>11.36</v>
      </c>
      <c r="X530">
        <v>2.58</v>
      </c>
      <c r="Y530">
        <v>6.6</v>
      </c>
      <c r="Z530">
        <v>32</v>
      </c>
      <c r="AA530">
        <v>7.0000000000000007E-2</v>
      </c>
      <c r="AB530">
        <v>18.600000000000001</v>
      </c>
      <c r="AC530">
        <v>1.07</v>
      </c>
      <c r="AD530">
        <v>271</v>
      </c>
      <c r="AE530">
        <v>0.32</v>
      </c>
      <c r="AF530">
        <v>4.0000000000000001E-3</v>
      </c>
      <c r="AG530">
        <v>62.8</v>
      </c>
      <c r="AH530">
        <v>1.6E-2</v>
      </c>
      <c r="AI530">
        <v>7.99</v>
      </c>
      <c r="AJ530">
        <v>0.01</v>
      </c>
      <c r="AK530">
        <v>0.1</v>
      </c>
      <c r="AL530">
        <v>1.6</v>
      </c>
      <c r="AM530">
        <v>0.2</v>
      </c>
      <c r="AN530">
        <v>5.3</v>
      </c>
      <c r="AO530">
        <v>0.02</v>
      </c>
      <c r="AP530">
        <v>2.4</v>
      </c>
      <c r="AQ530">
        <v>580</v>
      </c>
      <c r="AR530">
        <v>0.05</v>
      </c>
      <c r="AS530">
        <v>0.6</v>
      </c>
      <c r="AT530">
        <v>32</v>
      </c>
      <c r="AU530">
        <v>0.1</v>
      </c>
      <c r="AV530">
        <v>53.1</v>
      </c>
      <c r="AW530">
        <v>15</v>
      </c>
    </row>
    <row r="531" spans="1:49" hidden="1" x14ac:dyDescent="0.3">
      <c r="A531" t="s">
        <v>2115</v>
      </c>
      <c r="B531" t="s">
        <v>2116</v>
      </c>
      <c r="C531" s="1" t="str">
        <f t="shared" si="32"/>
        <v>13:0041</v>
      </c>
      <c r="D531" s="1" t="str">
        <f t="shared" si="33"/>
        <v>13:0013</v>
      </c>
      <c r="E531" t="s">
        <v>2117</v>
      </c>
      <c r="F531" t="s">
        <v>2118</v>
      </c>
      <c r="H531">
        <v>47.785655200000001</v>
      </c>
      <c r="I531">
        <v>-67.404938099999995</v>
      </c>
      <c r="J531" s="1" t="str">
        <f t="shared" si="34"/>
        <v>Basal till</v>
      </c>
      <c r="K531" s="1" t="str">
        <f t="shared" si="35"/>
        <v>&lt;63 micron</v>
      </c>
      <c r="L531">
        <v>42</v>
      </c>
      <c r="M531">
        <v>2.21</v>
      </c>
      <c r="N531">
        <v>11.3</v>
      </c>
      <c r="O531">
        <v>1.3</v>
      </c>
      <c r="P531">
        <v>1</v>
      </c>
      <c r="Q531">
        <v>62.3</v>
      </c>
      <c r="R531">
        <v>0.18</v>
      </c>
      <c r="S531">
        <v>0.11</v>
      </c>
      <c r="T531">
        <v>0.03</v>
      </c>
      <c r="U531">
        <v>18.3</v>
      </c>
      <c r="V531">
        <v>72.099999999999994</v>
      </c>
      <c r="W531">
        <v>25.46</v>
      </c>
      <c r="X531">
        <v>3.71</v>
      </c>
      <c r="Y531">
        <v>5.7</v>
      </c>
      <c r="Z531">
        <v>57</v>
      </c>
      <c r="AA531">
        <v>0.09</v>
      </c>
      <c r="AB531">
        <v>24.6</v>
      </c>
      <c r="AC531">
        <v>1.1000000000000001</v>
      </c>
      <c r="AD531">
        <v>549</v>
      </c>
      <c r="AE531">
        <v>0.23</v>
      </c>
      <c r="AF531">
        <v>3.0000000000000001E-3</v>
      </c>
      <c r="AG531">
        <v>83.6</v>
      </c>
      <c r="AH531">
        <v>5.2999999999999999E-2</v>
      </c>
      <c r="AI531">
        <v>15.98</v>
      </c>
      <c r="AJ531">
        <v>0.02</v>
      </c>
      <c r="AK531">
        <v>0.6</v>
      </c>
      <c r="AL531">
        <v>3.9</v>
      </c>
      <c r="AM531">
        <v>0.4</v>
      </c>
      <c r="AN531">
        <v>16.600000000000001</v>
      </c>
      <c r="AO531">
        <v>0.02</v>
      </c>
      <c r="AP531">
        <v>4.8</v>
      </c>
      <c r="AQ531">
        <v>50</v>
      </c>
      <c r="AR531">
        <v>0.06</v>
      </c>
      <c r="AS531">
        <v>0.4</v>
      </c>
      <c r="AT531">
        <v>33</v>
      </c>
      <c r="AU531">
        <v>0.1</v>
      </c>
      <c r="AV531">
        <v>64.5</v>
      </c>
      <c r="AW531">
        <v>15</v>
      </c>
    </row>
    <row r="532" spans="1:49" hidden="1" x14ac:dyDescent="0.3">
      <c r="A532" t="s">
        <v>2119</v>
      </c>
      <c r="B532" t="s">
        <v>2120</v>
      </c>
      <c r="C532" s="1" t="str">
        <f t="shared" si="32"/>
        <v>13:0041</v>
      </c>
      <c r="D532" s="1" t="str">
        <f t="shared" si="33"/>
        <v>13:0013</v>
      </c>
      <c r="E532" t="s">
        <v>2121</v>
      </c>
      <c r="F532" t="s">
        <v>2122</v>
      </c>
      <c r="H532">
        <v>47.853186600000001</v>
      </c>
      <c r="I532">
        <v>-67.073176900000007</v>
      </c>
      <c r="J532" s="1" t="str">
        <f t="shared" si="34"/>
        <v>Basal till</v>
      </c>
      <c r="K532" s="1" t="str">
        <f t="shared" si="35"/>
        <v>&lt;63 micron</v>
      </c>
      <c r="L532">
        <v>5</v>
      </c>
      <c r="M532">
        <v>1.98</v>
      </c>
      <c r="N532">
        <v>5.5</v>
      </c>
      <c r="O532">
        <v>0.6</v>
      </c>
      <c r="P532">
        <v>3</v>
      </c>
      <c r="Q532">
        <v>41.4</v>
      </c>
      <c r="R532">
        <v>0.15</v>
      </c>
      <c r="S532">
        <v>0.05</v>
      </c>
      <c r="T532">
        <v>0.05</v>
      </c>
      <c r="U532">
        <v>17</v>
      </c>
      <c r="V532">
        <v>61.6</v>
      </c>
      <c r="W532">
        <v>20.89</v>
      </c>
      <c r="X532">
        <v>3.13</v>
      </c>
      <c r="Y532">
        <v>5.4</v>
      </c>
      <c r="Z532">
        <v>39</v>
      </c>
      <c r="AA532">
        <v>0.08</v>
      </c>
      <c r="AB532">
        <v>20.5</v>
      </c>
      <c r="AC532">
        <v>1.27</v>
      </c>
      <c r="AD532">
        <v>454</v>
      </c>
      <c r="AE532">
        <v>0.18</v>
      </c>
      <c r="AF532">
        <v>0.01</v>
      </c>
      <c r="AG532">
        <v>77.599999999999994</v>
      </c>
      <c r="AH532">
        <v>3.3000000000000002E-2</v>
      </c>
      <c r="AI532">
        <v>14.23</v>
      </c>
      <c r="AJ532">
        <v>0.01</v>
      </c>
      <c r="AK532">
        <v>0.26</v>
      </c>
      <c r="AL532">
        <v>2.6</v>
      </c>
      <c r="AM532">
        <v>0.1</v>
      </c>
      <c r="AN532">
        <v>6.4</v>
      </c>
      <c r="AO532">
        <v>0.03</v>
      </c>
      <c r="AP532">
        <v>4.5999999999999996</v>
      </c>
      <c r="AQ532">
        <v>260</v>
      </c>
      <c r="AR532">
        <v>0.05</v>
      </c>
      <c r="AS532">
        <v>0.4</v>
      </c>
      <c r="AT532">
        <v>31</v>
      </c>
      <c r="AU532">
        <v>0.1</v>
      </c>
      <c r="AV532">
        <v>54</v>
      </c>
      <c r="AW532">
        <v>15</v>
      </c>
    </row>
    <row r="533" spans="1:49" hidden="1" x14ac:dyDescent="0.3">
      <c r="A533" t="s">
        <v>2123</v>
      </c>
      <c r="B533" t="s">
        <v>2124</v>
      </c>
      <c r="C533" s="1" t="str">
        <f t="shared" si="32"/>
        <v>13:0041</v>
      </c>
      <c r="D533" s="1" t="str">
        <f t="shared" si="33"/>
        <v>13:0013</v>
      </c>
      <c r="E533" t="s">
        <v>2125</v>
      </c>
      <c r="F533" t="s">
        <v>2126</v>
      </c>
      <c r="H533">
        <v>47.894258800000003</v>
      </c>
      <c r="I533">
        <v>-67.1629918</v>
      </c>
      <c r="J533" s="1" t="str">
        <f t="shared" si="34"/>
        <v>Basal till</v>
      </c>
      <c r="K533" s="1" t="str">
        <f t="shared" si="35"/>
        <v>&lt;63 micron</v>
      </c>
      <c r="L533">
        <v>20</v>
      </c>
      <c r="M533">
        <v>1.83</v>
      </c>
      <c r="N533">
        <v>3.5</v>
      </c>
      <c r="O533">
        <v>0.3</v>
      </c>
      <c r="P533">
        <v>1</v>
      </c>
      <c r="Q533">
        <v>63.1</v>
      </c>
      <c r="R533">
        <v>0.17</v>
      </c>
      <c r="S533">
        <v>0.03</v>
      </c>
      <c r="T533">
        <v>0.02</v>
      </c>
      <c r="U533">
        <v>8.5</v>
      </c>
      <c r="V533">
        <v>39.299999999999997</v>
      </c>
      <c r="W533">
        <v>10.71</v>
      </c>
      <c r="X533">
        <v>3.03</v>
      </c>
      <c r="Y533">
        <v>7.2</v>
      </c>
      <c r="Z533">
        <v>42</v>
      </c>
      <c r="AA533">
        <v>7.0000000000000007E-2</v>
      </c>
      <c r="AB533">
        <v>20.100000000000001</v>
      </c>
      <c r="AC533">
        <v>0.67</v>
      </c>
      <c r="AD533">
        <v>119</v>
      </c>
      <c r="AE533">
        <v>0.21</v>
      </c>
      <c r="AF533">
        <v>1E-3</v>
      </c>
      <c r="AG533">
        <v>34.799999999999997</v>
      </c>
      <c r="AH533">
        <v>4.2999999999999997E-2</v>
      </c>
      <c r="AI533">
        <v>9.91</v>
      </c>
      <c r="AJ533">
        <v>5.0000000000000001E-3</v>
      </c>
      <c r="AK533">
        <v>0.09</v>
      </c>
      <c r="AL533">
        <v>1.2</v>
      </c>
      <c r="AM533">
        <v>0.1</v>
      </c>
      <c r="AN533">
        <v>4.5</v>
      </c>
      <c r="AO533">
        <v>0.03</v>
      </c>
      <c r="AP533">
        <v>3.5</v>
      </c>
      <c r="AQ533">
        <v>10</v>
      </c>
      <c r="AR533">
        <v>0.09</v>
      </c>
      <c r="AS533">
        <v>0.3</v>
      </c>
      <c r="AT533">
        <v>32</v>
      </c>
      <c r="AU533">
        <v>0.1</v>
      </c>
      <c r="AV533">
        <v>41.3</v>
      </c>
      <c r="AW533">
        <v>15</v>
      </c>
    </row>
    <row r="534" spans="1:49" hidden="1" x14ac:dyDescent="0.3">
      <c r="A534" t="s">
        <v>2127</v>
      </c>
      <c r="B534" t="s">
        <v>2128</v>
      </c>
      <c r="C534" s="1" t="str">
        <f t="shared" si="32"/>
        <v>13:0041</v>
      </c>
      <c r="D534" s="1" t="str">
        <f t="shared" si="33"/>
        <v>13:0013</v>
      </c>
      <c r="E534" t="s">
        <v>2129</v>
      </c>
      <c r="F534" t="s">
        <v>2130</v>
      </c>
      <c r="H534">
        <v>47.8827383</v>
      </c>
      <c r="I534">
        <v>-67.149341000000007</v>
      </c>
      <c r="J534" s="1" t="str">
        <f t="shared" si="34"/>
        <v>Basal till</v>
      </c>
      <c r="K534" s="1" t="str">
        <f t="shared" si="35"/>
        <v>&lt;63 micron</v>
      </c>
      <c r="L534">
        <v>113</v>
      </c>
      <c r="M534">
        <v>3.15</v>
      </c>
      <c r="N534">
        <v>6.5</v>
      </c>
      <c r="O534">
        <v>0.2</v>
      </c>
      <c r="P534">
        <v>2</v>
      </c>
      <c r="Q534">
        <v>102.1</v>
      </c>
      <c r="R534">
        <v>0.16</v>
      </c>
      <c r="S534">
        <v>0.04</v>
      </c>
      <c r="T534">
        <v>0.06</v>
      </c>
      <c r="U534">
        <v>17</v>
      </c>
      <c r="V534">
        <v>75.8</v>
      </c>
      <c r="W534">
        <v>20.260000000000002</v>
      </c>
      <c r="X534">
        <v>4.28</v>
      </c>
      <c r="Y534">
        <v>6</v>
      </c>
      <c r="Z534">
        <v>150</v>
      </c>
      <c r="AA534">
        <v>0.09</v>
      </c>
      <c r="AB534">
        <v>14.2</v>
      </c>
      <c r="AC534">
        <v>1.08</v>
      </c>
      <c r="AD534">
        <v>350</v>
      </c>
      <c r="AE534">
        <v>0.28000000000000003</v>
      </c>
      <c r="AF534">
        <v>2E-3</v>
      </c>
      <c r="AG534">
        <v>107.8</v>
      </c>
      <c r="AH534">
        <v>8.7999999999999995E-2</v>
      </c>
      <c r="AI534">
        <v>13.64</v>
      </c>
      <c r="AJ534">
        <v>0.02</v>
      </c>
      <c r="AK534">
        <v>0.15</v>
      </c>
      <c r="AL534">
        <v>4.2</v>
      </c>
      <c r="AM534">
        <v>0.5</v>
      </c>
      <c r="AN534">
        <v>5.4</v>
      </c>
      <c r="AO534">
        <v>0.02</v>
      </c>
      <c r="AP534">
        <v>4.5999999999999996</v>
      </c>
      <c r="AQ534">
        <v>5</v>
      </c>
      <c r="AR534">
        <v>0.09</v>
      </c>
      <c r="AS534">
        <v>0.4</v>
      </c>
      <c r="AT534">
        <v>29</v>
      </c>
      <c r="AU534">
        <v>0.1</v>
      </c>
      <c r="AV534">
        <v>97</v>
      </c>
      <c r="AW534">
        <v>15</v>
      </c>
    </row>
    <row r="535" spans="1:49" hidden="1" x14ac:dyDescent="0.3">
      <c r="A535" t="s">
        <v>2131</v>
      </c>
      <c r="B535" t="s">
        <v>2132</v>
      </c>
      <c r="C535" s="1" t="str">
        <f t="shared" si="32"/>
        <v>13:0041</v>
      </c>
      <c r="D535" s="1" t="str">
        <f t="shared" si="33"/>
        <v>13:0013</v>
      </c>
      <c r="E535" t="s">
        <v>2133</v>
      </c>
      <c r="F535" t="s">
        <v>2134</v>
      </c>
      <c r="H535">
        <v>47.868459199999997</v>
      </c>
      <c r="I535">
        <v>-67.129389900000007</v>
      </c>
      <c r="J535" s="1" t="str">
        <f t="shared" si="34"/>
        <v>Basal till</v>
      </c>
      <c r="K535" s="1" t="str">
        <f t="shared" si="35"/>
        <v>&lt;63 micron</v>
      </c>
      <c r="L535">
        <v>22</v>
      </c>
      <c r="M535">
        <v>2.34</v>
      </c>
      <c r="N535">
        <v>23</v>
      </c>
      <c r="O535">
        <v>0.6</v>
      </c>
      <c r="P535">
        <v>1</v>
      </c>
      <c r="Q535">
        <v>69.3</v>
      </c>
      <c r="R535">
        <v>0.18</v>
      </c>
      <c r="S535">
        <v>7.0000000000000007E-2</v>
      </c>
      <c r="T535">
        <v>0.04</v>
      </c>
      <c r="U535">
        <v>21.5</v>
      </c>
      <c r="V535">
        <v>70.8</v>
      </c>
      <c r="W535">
        <v>23.73</v>
      </c>
      <c r="X535">
        <v>3.46</v>
      </c>
      <c r="Y535">
        <v>5.5</v>
      </c>
      <c r="Z535">
        <v>70</v>
      </c>
      <c r="AA535">
        <v>0.08</v>
      </c>
      <c r="AB535">
        <v>24.5</v>
      </c>
      <c r="AC535">
        <v>1.1100000000000001</v>
      </c>
      <c r="AD535">
        <v>593</v>
      </c>
      <c r="AE535">
        <v>0.42</v>
      </c>
      <c r="AF535">
        <v>3.0000000000000001E-3</v>
      </c>
      <c r="AG535">
        <v>87.8</v>
      </c>
      <c r="AH535">
        <v>4.3999999999999997E-2</v>
      </c>
      <c r="AI535">
        <v>17.920000000000002</v>
      </c>
      <c r="AJ535">
        <v>5.0000000000000001E-3</v>
      </c>
      <c r="AK535">
        <v>4.24</v>
      </c>
      <c r="AL535">
        <v>3.1</v>
      </c>
      <c r="AM535">
        <v>0.2</v>
      </c>
      <c r="AN535">
        <v>12.5</v>
      </c>
      <c r="AO535">
        <v>0.03</v>
      </c>
      <c r="AP535">
        <v>5</v>
      </c>
      <c r="AQ535">
        <v>60</v>
      </c>
      <c r="AR535">
        <v>0.06</v>
      </c>
      <c r="AS535">
        <v>0.5</v>
      </c>
      <c r="AT535">
        <v>33</v>
      </c>
      <c r="AU535">
        <v>0.1</v>
      </c>
      <c r="AV535">
        <v>61</v>
      </c>
      <c r="AW535">
        <v>15</v>
      </c>
    </row>
    <row r="536" spans="1:49" hidden="1" x14ac:dyDescent="0.3">
      <c r="A536" t="s">
        <v>2135</v>
      </c>
      <c r="B536" t="s">
        <v>2136</v>
      </c>
      <c r="C536" s="1" t="str">
        <f t="shared" si="32"/>
        <v>13:0041</v>
      </c>
      <c r="D536" s="1" t="str">
        <f t="shared" si="33"/>
        <v>13:0013</v>
      </c>
      <c r="E536" t="s">
        <v>2133</v>
      </c>
      <c r="F536" t="s">
        <v>2137</v>
      </c>
      <c r="H536">
        <v>47.868459199999997</v>
      </c>
      <c r="I536">
        <v>-67.129389900000007</v>
      </c>
      <c r="J536" s="1" t="str">
        <f t="shared" si="34"/>
        <v>Basal till</v>
      </c>
      <c r="K536" s="1" t="str">
        <f t="shared" si="35"/>
        <v>&lt;63 micron</v>
      </c>
      <c r="L536">
        <v>22</v>
      </c>
      <c r="M536">
        <v>2.21</v>
      </c>
      <c r="N536">
        <v>21.4</v>
      </c>
      <c r="O536">
        <v>0.6</v>
      </c>
      <c r="P536">
        <v>1</v>
      </c>
      <c r="Q536">
        <v>68.5</v>
      </c>
      <c r="R536">
        <v>0.16</v>
      </c>
      <c r="S536">
        <v>0.08</v>
      </c>
      <c r="T536">
        <v>0.04</v>
      </c>
      <c r="U536">
        <v>18.399999999999999</v>
      </c>
      <c r="V536">
        <v>69.2</v>
      </c>
      <c r="W536">
        <v>23.02</v>
      </c>
      <c r="X536">
        <v>3.16</v>
      </c>
      <c r="Y536">
        <v>5.2</v>
      </c>
      <c r="Z536">
        <v>58</v>
      </c>
      <c r="AA536">
        <v>0.09</v>
      </c>
      <c r="AB536">
        <v>25.3</v>
      </c>
      <c r="AC536">
        <v>1.07</v>
      </c>
      <c r="AD536">
        <v>562</v>
      </c>
      <c r="AE536">
        <v>0.43</v>
      </c>
      <c r="AF536">
        <v>3.0000000000000001E-3</v>
      </c>
      <c r="AG536">
        <v>81.7</v>
      </c>
      <c r="AH536">
        <v>4.2000000000000003E-2</v>
      </c>
      <c r="AI536">
        <v>16.53</v>
      </c>
      <c r="AJ536">
        <v>0.01</v>
      </c>
      <c r="AK536">
        <v>5.52</v>
      </c>
      <c r="AL536">
        <v>3.5</v>
      </c>
      <c r="AM536">
        <v>0.2</v>
      </c>
      <c r="AN536">
        <v>13.5</v>
      </c>
      <c r="AO536">
        <v>0.03</v>
      </c>
      <c r="AP536">
        <v>5.3</v>
      </c>
      <c r="AQ536">
        <v>50</v>
      </c>
      <c r="AR536">
        <v>7.0000000000000007E-2</v>
      </c>
      <c r="AS536">
        <v>0.5</v>
      </c>
      <c r="AT536">
        <v>34</v>
      </c>
      <c r="AU536">
        <v>0.1</v>
      </c>
      <c r="AV536">
        <v>54.5</v>
      </c>
      <c r="AW536">
        <v>15</v>
      </c>
    </row>
    <row r="537" spans="1:49" hidden="1" x14ac:dyDescent="0.3">
      <c r="A537" t="s">
        <v>2138</v>
      </c>
      <c r="B537" t="s">
        <v>2139</v>
      </c>
      <c r="C537" s="1" t="str">
        <f t="shared" si="32"/>
        <v>13:0041</v>
      </c>
      <c r="D537" s="1" t="str">
        <f t="shared" si="33"/>
        <v>13:0013</v>
      </c>
      <c r="E537" t="s">
        <v>2140</v>
      </c>
      <c r="F537" t="s">
        <v>2141</v>
      </c>
      <c r="H537">
        <v>47.873291000000002</v>
      </c>
      <c r="I537">
        <v>-67.103070500000001</v>
      </c>
      <c r="J537" s="1" t="str">
        <f t="shared" si="34"/>
        <v>Basal till</v>
      </c>
      <c r="K537" s="1" t="str">
        <f t="shared" si="35"/>
        <v>&lt;63 micron</v>
      </c>
      <c r="L537">
        <v>70</v>
      </c>
      <c r="M537">
        <v>2.38</v>
      </c>
      <c r="N537">
        <v>42.7</v>
      </c>
      <c r="O537">
        <v>0.8</v>
      </c>
      <c r="P537">
        <v>2</v>
      </c>
      <c r="Q537">
        <v>81.2</v>
      </c>
      <c r="R537">
        <v>0.2</v>
      </c>
      <c r="S537">
        <v>0.04</v>
      </c>
      <c r="T537">
        <v>0.04</v>
      </c>
      <c r="U537">
        <v>16.600000000000001</v>
      </c>
      <c r="V537">
        <v>61</v>
      </c>
      <c r="W537">
        <v>21.34</v>
      </c>
      <c r="X537">
        <v>4.07</v>
      </c>
      <c r="Y537">
        <v>5.0999999999999996</v>
      </c>
      <c r="Z537">
        <v>78</v>
      </c>
      <c r="AA537">
        <v>0.06</v>
      </c>
      <c r="AB537">
        <v>17.399999999999999</v>
      </c>
      <c r="AC537">
        <v>0.82</v>
      </c>
      <c r="AD537">
        <v>304</v>
      </c>
      <c r="AE537">
        <v>0.31</v>
      </c>
      <c r="AF537">
        <v>2E-3</v>
      </c>
      <c r="AG537">
        <v>86.4</v>
      </c>
      <c r="AH537">
        <v>9.7000000000000003E-2</v>
      </c>
      <c r="AI537">
        <v>15.87</v>
      </c>
      <c r="AJ537">
        <v>0.03</v>
      </c>
      <c r="AK537">
        <v>4.6500000000000004</v>
      </c>
      <c r="AL537">
        <v>2.8</v>
      </c>
      <c r="AM537">
        <v>0.4</v>
      </c>
      <c r="AN537">
        <v>6.9</v>
      </c>
      <c r="AO537">
        <v>0.03</v>
      </c>
      <c r="AP537">
        <v>3.8</v>
      </c>
      <c r="AQ537">
        <v>10</v>
      </c>
      <c r="AR537">
        <v>7.0000000000000007E-2</v>
      </c>
      <c r="AS537">
        <v>0.4</v>
      </c>
      <c r="AT537">
        <v>34</v>
      </c>
      <c r="AU537">
        <v>0.1</v>
      </c>
      <c r="AV537">
        <v>77.8</v>
      </c>
      <c r="AW537">
        <v>15</v>
      </c>
    </row>
    <row r="538" spans="1:49" hidden="1" x14ac:dyDescent="0.3">
      <c r="A538" t="s">
        <v>2142</v>
      </c>
      <c r="B538" t="s">
        <v>2143</v>
      </c>
      <c r="C538" s="1" t="str">
        <f t="shared" si="32"/>
        <v>13:0041</v>
      </c>
      <c r="D538" s="1" t="str">
        <f t="shared" si="33"/>
        <v>13:0013</v>
      </c>
      <c r="E538" t="s">
        <v>2144</v>
      </c>
      <c r="F538" t="s">
        <v>2145</v>
      </c>
      <c r="H538">
        <v>47.866882799999999</v>
      </c>
      <c r="I538">
        <v>-67.079702800000007</v>
      </c>
      <c r="J538" s="1" t="str">
        <f t="shared" si="34"/>
        <v>Basal till</v>
      </c>
      <c r="K538" s="1" t="str">
        <f t="shared" si="35"/>
        <v>&lt;63 micron</v>
      </c>
      <c r="L538">
        <v>53</v>
      </c>
      <c r="M538">
        <v>2.44</v>
      </c>
      <c r="N538">
        <v>20.6</v>
      </c>
      <c r="O538">
        <v>1.2</v>
      </c>
      <c r="P538">
        <v>2</v>
      </c>
      <c r="Q538">
        <v>65.2</v>
      </c>
      <c r="R538">
        <v>0.2</v>
      </c>
      <c r="S538">
        <v>0.05</v>
      </c>
      <c r="T538">
        <v>0.04</v>
      </c>
      <c r="U538">
        <v>24.3</v>
      </c>
      <c r="V538">
        <v>73.7</v>
      </c>
      <c r="W538">
        <v>29.26</v>
      </c>
      <c r="X538">
        <v>3.81</v>
      </c>
      <c r="Y538">
        <v>6.4</v>
      </c>
      <c r="Z538">
        <v>57</v>
      </c>
      <c r="AA538">
        <v>0.09</v>
      </c>
      <c r="AB538">
        <v>26.4</v>
      </c>
      <c r="AC538">
        <v>1.17</v>
      </c>
      <c r="AD538">
        <v>676</v>
      </c>
      <c r="AE538">
        <v>0.41</v>
      </c>
      <c r="AF538">
        <v>5.0000000000000001E-3</v>
      </c>
      <c r="AG538">
        <v>106.1</v>
      </c>
      <c r="AH538">
        <v>4.2999999999999997E-2</v>
      </c>
      <c r="AI538">
        <v>21.49</v>
      </c>
      <c r="AJ538">
        <v>5.0000000000000001E-3</v>
      </c>
      <c r="AK538">
        <v>1.78</v>
      </c>
      <c r="AL538">
        <v>3.4</v>
      </c>
      <c r="AM538">
        <v>0.3</v>
      </c>
      <c r="AN538">
        <v>7.1</v>
      </c>
      <c r="AO538">
        <v>0.03</v>
      </c>
      <c r="AP538">
        <v>3.7</v>
      </c>
      <c r="AQ538">
        <v>80</v>
      </c>
      <c r="AR538">
        <v>7.0000000000000007E-2</v>
      </c>
      <c r="AS538">
        <v>0.5</v>
      </c>
      <c r="AT538">
        <v>39</v>
      </c>
      <c r="AU538">
        <v>0.1</v>
      </c>
      <c r="AV538">
        <v>64.3</v>
      </c>
      <c r="AW538">
        <v>15</v>
      </c>
    </row>
    <row r="539" spans="1:49" hidden="1" x14ac:dyDescent="0.3">
      <c r="A539" t="s">
        <v>2146</v>
      </c>
      <c r="B539" t="s">
        <v>2147</v>
      </c>
      <c r="C539" s="1" t="str">
        <f t="shared" si="32"/>
        <v>13:0041</v>
      </c>
      <c r="D539" s="1" t="str">
        <f t="shared" si="33"/>
        <v>13:0013</v>
      </c>
      <c r="E539" t="s">
        <v>2148</v>
      </c>
      <c r="F539" t="s">
        <v>2149</v>
      </c>
      <c r="H539">
        <v>47.885175500000003</v>
      </c>
      <c r="I539">
        <v>-67.073796200000004</v>
      </c>
      <c r="J539" s="1" t="str">
        <f t="shared" si="34"/>
        <v>Basal till</v>
      </c>
      <c r="K539" s="1" t="str">
        <f t="shared" si="35"/>
        <v>&lt;63 micron</v>
      </c>
      <c r="L539">
        <v>13</v>
      </c>
      <c r="M539">
        <v>2.16</v>
      </c>
      <c r="N539">
        <v>9.4</v>
      </c>
      <c r="O539">
        <v>1.3</v>
      </c>
      <c r="P539">
        <v>3</v>
      </c>
      <c r="Q539">
        <v>66.900000000000006</v>
      </c>
      <c r="R539">
        <v>0.18</v>
      </c>
      <c r="S539">
        <v>7.0000000000000007E-2</v>
      </c>
      <c r="T539">
        <v>0.04</v>
      </c>
      <c r="U539">
        <v>29.4</v>
      </c>
      <c r="V539">
        <v>71.599999999999994</v>
      </c>
      <c r="W539">
        <v>22.84</v>
      </c>
      <c r="X539">
        <v>3.57</v>
      </c>
      <c r="Y539">
        <v>6</v>
      </c>
      <c r="Z539">
        <v>61</v>
      </c>
      <c r="AA539">
        <v>0.12</v>
      </c>
      <c r="AB539">
        <v>26.6</v>
      </c>
      <c r="AC539">
        <v>1.51</v>
      </c>
      <c r="AD539">
        <v>1020</v>
      </c>
      <c r="AE539">
        <v>0.15</v>
      </c>
      <c r="AF539">
        <v>4.0000000000000001E-3</v>
      </c>
      <c r="AG539">
        <v>97.5</v>
      </c>
      <c r="AH539">
        <v>0.04</v>
      </c>
      <c r="AI539">
        <v>19.7</v>
      </c>
      <c r="AJ539">
        <v>5.0000000000000001E-3</v>
      </c>
      <c r="AK539">
        <v>0.4</v>
      </c>
      <c r="AL539">
        <v>5.6</v>
      </c>
      <c r="AM539">
        <v>0.2</v>
      </c>
      <c r="AN539">
        <v>8.4</v>
      </c>
      <c r="AO539">
        <v>0.03</v>
      </c>
      <c r="AP539">
        <v>6</v>
      </c>
      <c r="AQ539">
        <v>70</v>
      </c>
      <c r="AR539">
        <v>7.0000000000000007E-2</v>
      </c>
      <c r="AS539">
        <v>0.4</v>
      </c>
      <c r="AT539">
        <v>32</v>
      </c>
      <c r="AU539">
        <v>0.1</v>
      </c>
      <c r="AV539">
        <v>63.5</v>
      </c>
      <c r="AW539">
        <v>15</v>
      </c>
    </row>
    <row r="540" spans="1:49" hidden="1" x14ac:dyDescent="0.3">
      <c r="A540" t="s">
        <v>2150</v>
      </c>
      <c r="B540" t="s">
        <v>2151</v>
      </c>
      <c r="C540" s="1" t="str">
        <f t="shared" si="32"/>
        <v>13:0041</v>
      </c>
      <c r="D540" s="1" t="str">
        <f t="shared" si="33"/>
        <v>13:0013</v>
      </c>
      <c r="E540" t="s">
        <v>2152</v>
      </c>
      <c r="F540" t="s">
        <v>2153</v>
      </c>
      <c r="H540">
        <v>47.884273100000001</v>
      </c>
      <c r="I540">
        <v>-67.091954799999996</v>
      </c>
      <c r="J540" s="1" t="str">
        <f t="shared" si="34"/>
        <v>Basal till</v>
      </c>
      <c r="K540" s="1" t="str">
        <f t="shared" si="35"/>
        <v>&lt;63 micron</v>
      </c>
      <c r="L540">
        <v>22</v>
      </c>
      <c r="M540">
        <v>2.82</v>
      </c>
      <c r="N540">
        <v>6</v>
      </c>
      <c r="O540">
        <v>0.5</v>
      </c>
      <c r="P540">
        <v>3</v>
      </c>
      <c r="Q540">
        <v>51</v>
      </c>
      <c r="R540">
        <v>0.19</v>
      </c>
      <c r="S540">
        <v>0.08</v>
      </c>
      <c r="T540">
        <v>0.03</v>
      </c>
      <c r="U540">
        <v>17.600000000000001</v>
      </c>
      <c r="V540">
        <v>80.7</v>
      </c>
      <c r="W540">
        <v>21.6</v>
      </c>
      <c r="X540">
        <v>4.2</v>
      </c>
      <c r="Y540">
        <v>7</v>
      </c>
      <c r="Z540">
        <v>43</v>
      </c>
      <c r="AA540">
        <v>0.11</v>
      </c>
      <c r="AB540">
        <v>14.8</v>
      </c>
      <c r="AC540">
        <v>2.0099999999999998</v>
      </c>
      <c r="AD540">
        <v>388</v>
      </c>
      <c r="AE540">
        <v>0.14000000000000001</v>
      </c>
      <c r="AF540">
        <v>3.0000000000000001E-3</v>
      </c>
      <c r="AG540">
        <v>111.2</v>
      </c>
      <c r="AH540">
        <v>2.9000000000000001E-2</v>
      </c>
      <c r="AI540">
        <v>13.27</v>
      </c>
      <c r="AJ540">
        <v>5.0000000000000001E-3</v>
      </c>
      <c r="AK540">
        <v>0.11</v>
      </c>
      <c r="AL540">
        <v>3.3</v>
      </c>
      <c r="AM540">
        <v>0.2</v>
      </c>
      <c r="AN540">
        <v>11.1</v>
      </c>
      <c r="AO540">
        <v>0.01</v>
      </c>
      <c r="AP540">
        <v>5.0999999999999996</v>
      </c>
      <c r="AQ540">
        <v>40</v>
      </c>
      <c r="AR540">
        <v>7.0000000000000007E-2</v>
      </c>
      <c r="AS540">
        <v>0.3</v>
      </c>
      <c r="AT540">
        <v>30</v>
      </c>
      <c r="AU540">
        <v>0.1</v>
      </c>
      <c r="AV540">
        <v>78.099999999999994</v>
      </c>
      <c r="AW540">
        <v>15</v>
      </c>
    </row>
    <row r="541" spans="1:49" hidden="1" x14ac:dyDescent="0.3">
      <c r="A541" t="s">
        <v>2154</v>
      </c>
      <c r="B541" t="s">
        <v>2155</v>
      </c>
      <c r="C541" s="1" t="str">
        <f t="shared" si="32"/>
        <v>13:0041</v>
      </c>
      <c r="D541" s="1" t="str">
        <f t="shared" si="33"/>
        <v>13:0013</v>
      </c>
      <c r="E541" t="s">
        <v>2152</v>
      </c>
      <c r="F541" t="s">
        <v>2156</v>
      </c>
      <c r="H541">
        <v>47.884273100000001</v>
      </c>
      <c r="I541">
        <v>-67.091954799999996</v>
      </c>
      <c r="J541" s="1" t="str">
        <f t="shared" si="34"/>
        <v>Basal till</v>
      </c>
      <c r="K541" s="1" t="str">
        <f t="shared" si="35"/>
        <v>&lt;63 micron</v>
      </c>
      <c r="L541">
        <v>25</v>
      </c>
      <c r="M541">
        <v>3.21</v>
      </c>
      <c r="N541">
        <v>6.1</v>
      </c>
      <c r="O541">
        <v>0.1</v>
      </c>
      <c r="P541">
        <v>5</v>
      </c>
      <c r="Q541">
        <v>61.5</v>
      </c>
      <c r="R541">
        <v>0.2</v>
      </c>
      <c r="S541">
        <v>0.08</v>
      </c>
      <c r="T541">
        <v>0.04</v>
      </c>
      <c r="U541">
        <v>18.7</v>
      </c>
      <c r="V541">
        <v>87.6</v>
      </c>
      <c r="W541">
        <v>23</v>
      </c>
      <c r="X541">
        <v>4.53</v>
      </c>
      <c r="Y541">
        <v>7.2</v>
      </c>
      <c r="Z541">
        <v>44</v>
      </c>
      <c r="AA541">
        <v>0.11</v>
      </c>
      <c r="AB541">
        <v>15.3</v>
      </c>
      <c r="AC541">
        <v>2.0699999999999998</v>
      </c>
      <c r="AD541">
        <v>422</v>
      </c>
      <c r="AE541">
        <v>0.17</v>
      </c>
      <c r="AF541">
        <v>2E-3</v>
      </c>
      <c r="AG541">
        <v>115.5</v>
      </c>
      <c r="AH541">
        <v>3.1E-2</v>
      </c>
      <c r="AI541">
        <v>13.13</v>
      </c>
      <c r="AJ541">
        <v>5.0000000000000001E-3</v>
      </c>
      <c r="AK541">
        <v>0.12</v>
      </c>
      <c r="AL541">
        <v>3.5</v>
      </c>
      <c r="AM541">
        <v>0.2</v>
      </c>
      <c r="AN541">
        <v>11</v>
      </c>
      <c r="AO541">
        <v>0.03</v>
      </c>
      <c r="AP541">
        <v>5.4</v>
      </c>
      <c r="AQ541">
        <v>50</v>
      </c>
      <c r="AR541">
        <v>0.08</v>
      </c>
      <c r="AS541">
        <v>0.4</v>
      </c>
      <c r="AT541">
        <v>34</v>
      </c>
      <c r="AU541">
        <v>0.1</v>
      </c>
      <c r="AV541">
        <v>81.3</v>
      </c>
      <c r="AW541">
        <v>15</v>
      </c>
    </row>
    <row r="542" spans="1:49" hidden="1" x14ac:dyDescent="0.3">
      <c r="A542" t="s">
        <v>2157</v>
      </c>
      <c r="B542" t="s">
        <v>2158</v>
      </c>
      <c r="C542" s="1" t="str">
        <f t="shared" si="32"/>
        <v>13:0041</v>
      </c>
      <c r="D542" s="1" t="str">
        <f t="shared" si="33"/>
        <v>13:0013</v>
      </c>
      <c r="E542" t="s">
        <v>2159</v>
      </c>
      <c r="F542" t="s">
        <v>2160</v>
      </c>
      <c r="H542">
        <v>47.898976300000001</v>
      </c>
      <c r="I542">
        <v>-67.075291199999995</v>
      </c>
      <c r="J542" s="1" t="str">
        <f t="shared" si="34"/>
        <v>Basal till</v>
      </c>
      <c r="K542" s="1" t="str">
        <f t="shared" si="35"/>
        <v>&lt;63 micron</v>
      </c>
      <c r="L542">
        <v>18</v>
      </c>
      <c r="M542">
        <v>2.5299999999999998</v>
      </c>
      <c r="N542">
        <v>5.6</v>
      </c>
      <c r="O542">
        <v>0.6</v>
      </c>
      <c r="P542">
        <v>2</v>
      </c>
      <c r="Q542">
        <v>50.5</v>
      </c>
      <c r="R542">
        <v>0.19</v>
      </c>
      <c r="S542">
        <v>7.0000000000000007E-2</v>
      </c>
      <c r="T542">
        <v>0.04</v>
      </c>
      <c r="U542">
        <v>21.5</v>
      </c>
      <c r="V542">
        <v>69.099999999999994</v>
      </c>
      <c r="W542">
        <v>24.92</v>
      </c>
      <c r="X542">
        <v>3.72</v>
      </c>
      <c r="Y542">
        <v>6.6</v>
      </c>
      <c r="Z542">
        <v>44</v>
      </c>
      <c r="AA542">
        <v>0.1</v>
      </c>
      <c r="AB542">
        <v>25</v>
      </c>
      <c r="AC542">
        <v>1.84</v>
      </c>
      <c r="AD542">
        <v>776</v>
      </c>
      <c r="AE542">
        <v>0.2</v>
      </c>
      <c r="AF542">
        <v>2E-3</v>
      </c>
      <c r="AG542">
        <v>94</v>
      </c>
      <c r="AH542">
        <v>4.5999999999999999E-2</v>
      </c>
      <c r="AI542">
        <v>17.14</v>
      </c>
      <c r="AJ542">
        <v>5.0000000000000001E-3</v>
      </c>
      <c r="AK542">
        <v>0.16</v>
      </c>
      <c r="AL542">
        <v>4.7</v>
      </c>
      <c r="AM542">
        <v>0.2</v>
      </c>
      <c r="AN542">
        <v>7.6</v>
      </c>
      <c r="AO542">
        <v>0.02</v>
      </c>
      <c r="AP542">
        <v>5.8</v>
      </c>
      <c r="AQ542">
        <v>60</v>
      </c>
      <c r="AR542">
        <v>0.05</v>
      </c>
      <c r="AS542">
        <v>0.4</v>
      </c>
      <c r="AT542">
        <v>30</v>
      </c>
      <c r="AU542">
        <v>0.1</v>
      </c>
      <c r="AV542">
        <v>64.2</v>
      </c>
      <c r="AW542">
        <v>15</v>
      </c>
    </row>
    <row r="543" spans="1:49" hidden="1" x14ac:dyDescent="0.3">
      <c r="A543" t="s">
        <v>2161</v>
      </c>
      <c r="B543" t="s">
        <v>2162</v>
      </c>
      <c r="C543" s="1" t="str">
        <f t="shared" si="32"/>
        <v>13:0041</v>
      </c>
      <c r="D543" s="1" t="str">
        <f t="shared" si="33"/>
        <v>13:0013</v>
      </c>
      <c r="E543" t="s">
        <v>2163</v>
      </c>
      <c r="F543" t="s">
        <v>2164</v>
      </c>
      <c r="H543">
        <v>47.916597899999999</v>
      </c>
      <c r="I543">
        <v>-67.058950499999995</v>
      </c>
      <c r="J543" s="1" t="str">
        <f t="shared" si="34"/>
        <v>Basal till</v>
      </c>
      <c r="K543" s="1" t="str">
        <f t="shared" si="35"/>
        <v>&lt;63 micron</v>
      </c>
      <c r="L543">
        <v>33</v>
      </c>
      <c r="M543">
        <v>2.77</v>
      </c>
      <c r="N543">
        <v>4.8</v>
      </c>
      <c r="O543">
        <v>0.6</v>
      </c>
      <c r="P543">
        <v>3</v>
      </c>
      <c r="Q543">
        <v>55.4</v>
      </c>
      <c r="R543">
        <v>0.18</v>
      </c>
      <c r="S543">
        <v>0.05</v>
      </c>
      <c r="T543">
        <v>0.06</v>
      </c>
      <c r="U543">
        <v>19.3</v>
      </c>
      <c r="V543">
        <v>64.599999999999994</v>
      </c>
      <c r="W543">
        <v>24.47</v>
      </c>
      <c r="X543">
        <v>3.97</v>
      </c>
      <c r="Y543">
        <v>6.4</v>
      </c>
      <c r="Z543">
        <v>58</v>
      </c>
      <c r="AA543">
        <v>0.1</v>
      </c>
      <c r="AB543">
        <v>20.7</v>
      </c>
      <c r="AC543">
        <v>1.73</v>
      </c>
      <c r="AD543">
        <v>647</v>
      </c>
      <c r="AE543">
        <v>0.16</v>
      </c>
      <c r="AF543">
        <v>2E-3</v>
      </c>
      <c r="AG543">
        <v>93.7</v>
      </c>
      <c r="AH543">
        <v>5.1999999999999998E-2</v>
      </c>
      <c r="AI543">
        <v>16.239999999999998</v>
      </c>
      <c r="AJ543">
        <v>5.0000000000000001E-3</v>
      </c>
      <c r="AK543">
        <v>0.15</v>
      </c>
      <c r="AL543">
        <v>4</v>
      </c>
      <c r="AM543">
        <v>0.2</v>
      </c>
      <c r="AN543">
        <v>7.3</v>
      </c>
      <c r="AO543">
        <v>0.01</v>
      </c>
      <c r="AP543">
        <v>5.4</v>
      </c>
      <c r="AQ543">
        <v>20</v>
      </c>
      <c r="AR543">
        <v>0.06</v>
      </c>
      <c r="AS543">
        <v>0.4</v>
      </c>
      <c r="AT543">
        <v>28</v>
      </c>
      <c r="AU543">
        <v>0.1</v>
      </c>
      <c r="AV543">
        <v>83.2</v>
      </c>
      <c r="AW543">
        <v>15</v>
      </c>
    </row>
    <row r="544" spans="1:49" hidden="1" x14ac:dyDescent="0.3">
      <c r="A544" t="s">
        <v>2165</v>
      </c>
      <c r="B544" t="s">
        <v>2166</v>
      </c>
      <c r="C544" s="1" t="str">
        <f t="shared" si="32"/>
        <v>13:0041</v>
      </c>
      <c r="D544" s="1" t="str">
        <f t="shared" si="33"/>
        <v>13:0013</v>
      </c>
      <c r="E544" t="s">
        <v>2163</v>
      </c>
      <c r="F544" t="s">
        <v>2167</v>
      </c>
      <c r="H544">
        <v>47.916597899999999</v>
      </c>
      <c r="I544">
        <v>-67.058950499999995</v>
      </c>
      <c r="J544" s="1" t="str">
        <f t="shared" si="34"/>
        <v>Basal till</v>
      </c>
      <c r="K544" s="1" t="str">
        <f t="shared" si="35"/>
        <v>&lt;63 micron</v>
      </c>
      <c r="L544">
        <v>40</v>
      </c>
      <c r="M544">
        <v>2.72</v>
      </c>
      <c r="N544">
        <v>4.9000000000000004</v>
      </c>
      <c r="O544">
        <v>0.7</v>
      </c>
      <c r="P544">
        <v>2</v>
      </c>
      <c r="Q544">
        <v>54.1</v>
      </c>
      <c r="R544">
        <v>0.19</v>
      </c>
      <c r="S544">
        <v>0.06</v>
      </c>
      <c r="T544">
        <v>0.06</v>
      </c>
      <c r="U544">
        <v>19.8</v>
      </c>
      <c r="V544">
        <v>65.099999999999994</v>
      </c>
      <c r="W544">
        <v>23.74</v>
      </c>
      <c r="X544">
        <v>3.92</v>
      </c>
      <c r="Y544">
        <v>6.5</v>
      </c>
      <c r="Z544">
        <v>59</v>
      </c>
      <c r="AA544">
        <v>0.1</v>
      </c>
      <c r="AB544">
        <v>20.3</v>
      </c>
      <c r="AC544">
        <v>1.71</v>
      </c>
      <c r="AD544">
        <v>634</v>
      </c>
      <c r="AE544">
        <v>0.19</v>
      </c>
      <c r="AF544">
        <v>2E-3</v>
      </c>
      <c r="AG544">
        <v>91.2</v>
      </c>
      <c r="AH544">
        <v>0.05</v>
      </c>
      <c r="AI544">
        <v>16.38</v>
      </c>
      <c r="AJ544">
        <v>5.0000000000000001E-3</v>
      </c>
      <c r="AK544">
        <v>0.15</v>
      </c>
      <c r="AL544">
        <v>3.9</v>
      </c>
      <c r="AM544">
        <v>0.2</v>
      </c>
      <c r="AN544">
        <v>7.2</v>
      </c>
      <c r="AO544">
        <v>0.02</v>
      </c>
      <c r="AP544">
        <v>5.2</v>
      </c>
      <c r="AQ544">
        <v>30</v>
      </c>
      <c r="AR544">
        <v>0.06</v>
      </c>
      <c r="AS544">
        <v>0.4</v>
      </c>
      <c r="AT544">
        <v>28</v>
      </c>
      <c r="AU544">
        <v>0.1</v>
      </c>
      <c r="AV544">
        <v>81.5</v>
      </c>
      <c r="AW544">
        <v>15</v>
      </c>
    </row>
    <row r="545" spans="1:49" hidden="1" x14ac:dyDescent="0.3">
      <c r="A545" t="s">
        <v>2168</v>
      </c>
      <c r="B545" t="s">
        <v>2169</v>
      </c>
      <c r="C545" s="1" t="str">
        <f t="shared" si="32"/>
        <v>13:0041</v>
      </c>
      <c r="D545" s="1" t="str">
        <f t="shared" si="33"/>
        <v>13:0013</v>
      </c>
      <c r="E545" t="s">
        <v>2170</v>
      </c>
      <c r="F545" t="s">
        <v>2171</v>
      </c>
      <c r="H545">
        <v>47.908410799999999</v>
      </c>
      <c r="I545">
        <v>-67.078795499999998</v>
      </c>
      <c r="J545" s="1" t="str">
        <f t="shared" si="34"/>
        <v>Basal till</v>
      </c>
      <c r="K545" s="1" t="str">
        <f t="shared" si="35"/>
        <v>&lt;63 micron</v>
      </c>
      <c r="L545">
        <v>43</v>
      </c>
      <c r="M545">
        <v>2.4900000000000002</v>
      </c>
      <c r="N545">
        <v>4.5</v>
      </c>
      <c r="O545">
        <v>0.4</v>
      </c>
      <c r="P545">
        <v>1</v>
      </c>
      <c r="Q545">
        <v>49.2</v>
      </c>
      <c r="R545">
        <v>0.16</v>
      </c>
      <c r="S545">
        <v>0.03</v>
      </c>
      <c r="T545">
        <v>0.04</v>
      </c>
      <c r="U545">
        <v>13</v>
      </c>
      <c r="V545">
        <v>66.400000000000006</v>
      </c>
      <c r="W545">
        <v>19.809999999999999</v>
      </c>
      <c r="X545">
        <v>3.41</v>
      </c>
      <c r="Y545">
        <v>6</v>
      </c>
      <c r="Z545">
        <v>61</v>
      </c>
      <c r="AA545">
        <v>0.08</v>
      </c>
      <c r="AB545">
        <v>24.7</v>
      </c>
      <c r="AC545">
        <v>1.58</v>
      </c>
      <c r="AD545">
        <v>325</v>
      </c>
      <c r="AE545">
        <v>0.17</v>
      </c>
      <c r="AF545">
        <v>1E-3</v>
      </c>
      <c r="AG545">
        <v>78.8</v>
      </c>
      <c r="AH545">
        <v>3.6999999999999998E-2</v>
      </c>
      <c r="AI545">
        <v>12.07</v>
      </c>
      <c r="AJ545">
        <v>0.02</v>
      </c>
      <c r="AK545">
        <v>0.17</v>
      </c>
      <c r="AL545">
        <v>2.4</v>
      </c>
      <c r="AM545">
        <v>0.2</v>
      </c>
      <c r="AN545">
        <v>4.8</v>
      </c>
      <c r="AO545">
        <v>0.03</v>
      </c>
      <c r="AP545">
        <v>5.4</v>
      </c>
      <c r="AQ545">
        <v>20</v>
      </c>
      <c r="AR545">
        <v>0.05</v>
      </c>
      <c r="AS545">
        <v>0.3</v>
      </c>
      <c r="AT545">
        <v>27</v>
      </c>
      <c r="AU545">
        <v>0.1</v>
      </c>
      <c r="AV545">
        <v>70.2</v>
      </c>
      <c r="AW545">
        <v>15</v>
      </c>
    </row>
    <row r="546" spans="1:49" hidden="1" x14ac:dyDescent="0.3">
      <c r="A546" t="s">
        <v>2172</v>
      </c>
      <c r="B546" t="s">
        <v>2173</v>
      </c>
      <c r="C546" s="1" t="str">
        <f t="shared" si="32"/>
        <v>13:0041</v>
      </c>
      <c r="D546" s="1" t="str">
        <f t="shared" si="33"/>
        <v>13:0013</v>
      </c>
      <c r="E546" t="s">
        <v>2174</v>
      </c>
      <c r="F546" t="s">
        <v>2175</v>
      </c>
      <c r="H546">
        <v>47.895266999999997</v>
      </c>
      <c r="I546">
        <v>-67.099457999999998</v>
      </c>
      <c r="J546" s="1" t="str">
        <f t="shared" si="34"/>
        <v>Basal till</v>
      </c>
      <c r="K546" s="1" t="str">
        <f t="shared" si="35"/>
        <v>&lt;63 micron</v>
      </c>
      <c r="L546">
        <v>47</v>
      </c>
      <c r="M546">
        <v>3.65</v>
      </c>
      <c r="N546">
        <v>6.7</v>
      </c>
      <c r="O546">
        <v>0.2</v>
      </c>
      <c r="P546">
        <v>1</v>
      </c>
      <c r="Q546">
        <v>77.900000000000006</v>
      </c>
      <c r="R546">
        <v>0.23</v>
      </c>
      <c r="S546">
        <v>0.06</v>
      </c>
      <c r="T546">
        <v>0.06</v>
      </c>
      <c r="U546">
        <v>20.399999999999999</v>
      </c>
      <c r="V546">
        <v>83.6</v>
      </c>
      <c r="W546">
        <v>24.7</v>
      </c>
      <c r="X546">
        <v>4.71</v>
      </c>
      <c r="Y546">
        <v>7.9</v>
      </c>
      <c r="Z546">
        <v>52</v>
      </c>
      <c r="AA546">
        <v>0.08</v>
      </c>
      <c r="AB546">
        <v>27.2</v>
      </c>
      <c r="AC546">
        <v>2.2599999999999998</v>
      </c>
      <c r="AD546">
        <v>512</v>
      </c>
      <c r="AE546">
        <v>0.28999999999999998</v>
      </c>
      <c r="AF546">
        <v>2E-3</v>
      </c>
      <c r="AG546">
        <v>121.7</v>
      </c>
      <c r="AH546">
        <v>6.6000000000000003E-2</v>
      </c>
      <c r="AI546">
        <v>20.309999999999999</v>
      </c>
      <c r="AJ546">
        <v>0.02</v>
      </c>
      <c r="AK546">
        <v>0.25</v>
      </c>
      <c r="AL546">
        <v>2.9</v>
      </c>
      <c r="AM546">
        <v>0.3</v>
      </c>
      <c r="AN546">
        <v>8.4</v>
      </c>
      <c r="AO546">
        <v>0.02</v>
      </c>
      <c r="AP546">
        <v>5.8</v>
      </c>
      <c r="AQ546">
        <v>5</v>
      </c>
      <c r="AR546">
        <v>0.08</v>
      </c>
      <c r="AS546">
        <v>0.3</v>
      </c>
      <c r="AT546">
        <v>35</v>
      </c>
      <c r="AU546">
        <v>0.1</v>
      </c>
      <c r="AV546">
        <v>97</v>
      </c>
      <c r="AW546">
        <v>7.5</v>
      </c>
    </row>
    <row r="547" spans="1:49" hidden="1" x14ac:dyDescent="0.3">
      <c r="A547" t="s">
        <v>2176</v>
      </c>
      <c r="B547" t="s">
        <v>2177</v>
      </c>
      <c r="C547" s="1" t="str">
        <f t="shared" si="32"/>
        <v>13:0041</v>
      </c>
      <c r="D547" s="1" t="str">
        <f t="shared" si="33"/>
        <v>13:0013</v>
      </c>
      <c r="E547" t="s">
        <v>2178</v>
      </c>
      <c r="F547" t="s">
        <v>2179</v>
      </c>
      <c r="H547">
        <v>47.879590700000001</v>
      </c>
      <c r="I547">
        <v>-67.025772000000003</v>
      </c>
      <c r="J547" s="1" t="str">
        <f t="shared" si="34"/>
        <v>Basal till</v>
      </c>
      <c r="K547" s="1" t="str">
        <f t="shared" si="35"/>
        <v>&lt;63 micron</v>
      </c>
      <c r="L547">
        <v>27</v>
      </c>
      <c r="M547">
        <v>2.4300000000000002</v>
      </c>
      <c r="N547">
        <v>7.3</v>
      </c>
      <c r="O547">
        <v>0.9</v>
      </c>
      <c r="P547">
        <v>2</v>
      </c>
      <c r="Q547">
        <v>105.9</v>
      </c>
      <c r="R547">
        <v>0.2</v>
      </c>
      <c r="S547">
        <v>0.1</v>
      </c>
      <c r="T547">
        <v>0.04</v>
      </c>
      <c r="U547">
        <v>22.2</v>
      </c>
      <c r="V547">
        <v>67.5</v>
      </c>
      <c r="W547">
        <v>29.73</v>
      </c>
      <c r="X547">
        <v>3.93</v>
      </c>
      <c r="Y547">
        <v>6.8</v>
      </c>
      <c r="Z547">
        <v>104</v>
      </c>
      <c r="AA547">
        <v>0.09</v>
      </c>
      <c r="AB547">
        <v>21</v>
      </c>
      <c r="AC547">
        <v>1.69</v>
      </c>
      <c r="AD547">
        <v>1104</v>
      </c>
      <c r="AE547">
        <v>0.25</v>
      </c>
      <c r="AF547">
        <v>2E-3</v>
      </c>
      <c r="AG547">
        <v>99.7</v>
      </c>
      <c r="AH547">
        <v>0.04</v>
      </c>
      <c r="AI547">
        <v>17.64</v>
      </c>
      <c r="AJ547">
        <v>0.01</v>
      </c>
      <c r="AK547">
        <v>0.8</v>
      </c>
      <c r="AL547">
        <v>6</v>
      </c>
      <c r="AM547">
        <v>0.1</v>
      </c>
      <c r="AN547">
        <v>12.8</v>
      </c>
      <c r="AO547">
        <v>0.04</v>
      </c>
      <c r="AP547">
        <v>4.5999999999999996</v>
      </c>
      <c r="AQ547">
        <v>20</v>
      </c>
      <c r="AR547">
        <v>0.06</v>
      </c>
      <c r="AS547">
        <v>0.2</v>
      </c>
      <c r="AT547">
        <v>40</v>
      </c>
      <c r="AU547">
        <v>0.1</v>
      </c>
      <c r="AV547">
        <v>69.099999999999994</v>
      </c>
      <c r="AW547">
        <v>15</v>
      </c>
    </row>
    <row r="548" spans="1:49" hidden="1" x14ac:dyDescent="0.3">
      <c r="A548" t="s">
        <v>2180</v>
      </c>
      <c r="B548" t="s">
        <v>2181</v>
      </c>
      <c r="C548" s="1" t="str">
        <f t="shared" si="32"/>
        <v>13:0041</v>
      </c>
      <c r="D548" s="1" t="str">
        <f t="shared" si="33"/>
        <v>13:0013</v>
      </c>
      <c r="E548" t="s">
        <v>2182</v>
      </c>
      <c r="F548" t="s">
        <v>2183</v>
      </c>
      <c r="H548">
        <v>47.871839999999999</v>
      </c>
      <c r="I548">
        <v>-67.052425299999996</v>
      </c>
      <c r="J548" s="1" t="str">
        <f t="shared" si="34"/>
        <v>Basal till</v>
      </c>
      <c r="K548" s="1" t="str">
        <f t="shared" si="35"/>
        <v>&lt;63 micron</v>
      </c>
      <c r="L548">
        <v>38</v>
      </c>
      <c r="M548">
        <v>2.48</v>
      </c>
      <c r="N548">
        <v>25</v>
      </c>
      <c r="O548">
        <v>0.8</v>
      </c>
      <c r="P548">
        <v>3</v>
      </c>
      <c r="Q548">
        <v>195</v>
      </c>
      <c r="R548">
        <v>0.21</v>
      </c>
      <c r="S548">
        <v>0.37</v>
      </c>
      <c r="T548">
        <v>7.0000000000000007E-2</v>
      </c>
      <c r="U548">
        <v>29.7</v>
      </c>
      <c r="V548">
        <v>89</v>
      </c>
      <c r="W548">
        <v>35.04</v>
      </c>
      <c r="X548">
        <v>4.45</v>
      </c>
      <c r="Y548">
        <v>6.2</v>
      </c>
      <c r="Z548">
        <v>108</v>
      </c>
      <c r="AA548">
        <v>0.11</v>
      </c>
      <c r="AB548">
        <v>33.299999999999997</v>
      </c>
      <c r="AC548">
        <v>1.33</v>
      </c>
      <c r="AD548">
        <v>1141</v>
      </c>
      <c r="AE548">
        <v>0.84</v>
      </c>
      <c r="AF548">
        <v>3.0000000000000001E-3</v>
      </c>
      <c r="AG548">
        <v>130.80000000000001</v>
      </c>
      <c r="AH548">
        <v>4.3999999999999997E-2</v>
      </c>
      <c r="AI548">
        <v>23.71</v>
      </c>
      <c r="AJ548">
        <v>0.03</v>
      </c>
      <c r="AK548">
        <v>4.3600000000000003</v>
      </c>
      <c r="AL548">
        <v>6.9</v>
      </c>
      <c r="AM548">
        <v>0.4</v>
      </c>
      <c r="AN548">
        <v>37.200000000000003</v>
      </c>
      <c r="AO548">
        <v>0.04</v>
      </c>
      <c r="AP548">
        <v>5.8</v>
      </c>
      <c r="AQ548">
        <v>30</v>
      </c>
      <c r="AR548">
        <v>0.08</v>
      </c>
      <c r="AS548">
        <v>0.9</v>
      </c>
      <c r="AT548">
        <v>44</v>
      </c>
      <c r="AU548">
        <v>0.1</v>
      </c>
      <c r="AV548">
        <v>69.2</v>
      </c>
      <c r="AW548">
        <v>15</v>
      </c>
    </row>
    <row r="549" spans="1:49" hidden="1" x14ac:dyDescent="0.3">
      <c r="A549" t="s">
        <v>2184</v>
      </c>
      <c r="B549" t="s">
        <v>2185</v>
      </c>
      <c r="C549" s="1" t="str">
        <f t="shared" si="32"/>
        <v>13:0041</v>
      </c>
      <c r="D549" s="1" t="str">
        <f t="shared" si="33"/>
        <v>13:0013</v>
      </c>
      <c r="E549" t="s">
        <v>2186</v>
      </c>
      <c r="F549" t="s">
        <v>2187</v>
      </c>
      <c r="H549">
        <v>47.858520900000002</v>
      </c>
      <c r="I549">
        <v>-67.112072600000005</v>
      </c>
      <c r="J549" s="1" t="str">
        <f t="shared" si="34"/>
        <v>Basal till</v>
      </c>
      <c r="K549" s="1" t="str">
        <f t="shared" si="35"/>
        <v>&lt;63 micron</v>
      </c>
      <c r="L549">
        <v>42</v>
      </c>
      <c r="M549">
        <v>2.27</v>
      </c>
      <c r="N549">
        <v>10.199999999999999</v>
      </c>
      <c r="O549">
        <v>0.5</v>
      </c>
      <c r="P549">
        <v>2</v>
      </c>
      <c r="Q549">
        <v>55.6</v>
      </c>
      <c r="R549">
        <v>0.16</v>
      </c>
      <c r="S549">
        <v>0.02</v>
      </c>
      <c r="T549">
        <v>0.04</v>
      </c>
      <c r="U549">
        <v>14.3</v>
      </c>
      <c r="V549">
        <v>59.6</v>
      </c>
      <c r="W549">
        <v>25.74</v>
      </c>
      <c r="X549">
        <v>3.21</v>
      </c>
      <c r="Y549">
        <v>4.7</v>
      </c>
      <c r="Z549">
        <v>55</v>
      </c>
      <c r="AA549">
        <v>0.05</v>
      </c>
      <c r="AB549">
        <v>27.6</v>
      </c>
      <c r="AC549">
        <v>0.88</v>
      </c>
      <c r="AD549">
        <v>301</v>
      </c>
      <c r="AE549">
        <v>0.55000000000000004</v>
      </c>
      <c r="AF549">
        <v>2E-3</v>
      </c>
      <c r="AG549">
        <v>70.400000000000006</v>
      </c>
      <c r="AH549">
        <v>3.1E-2</v>
      </c>
      <c r="AI549">
        <v>12.18</v>
      </c>
      <c r="AJ549">
        <v>0.02</v>
      </c>
      <c r="AK549">
        <v>0.77</v>
      </c>
      <c r="AL549">
        <v>2.7</v>
      </c>
      <c r="AM549">
        <v>0.3</v>
      </c>
      <c r="AN549">
        <v>3.5</v>
      </c>
      <c r="AO549">
        <v>0.04</v>
      </c>
      <c r="AP549">
        <v>4.7</v>
      </c>
      <c r="AQ549">
        <v>20</v>
      </c>
      <c r="AR549">
        <v>0.06</v>
      </c>
      <c r="AS549">
        <v>0.5</v>
      </c>
      <c r="AT549">
        <v>32</v>
      </c>
      <c r="AU549">
        <v>0.1</v>
      </c>
      <c r="AV549">
        <v>51.2</v>
      </c>
      <c r="AW549">
        <v>15</v>
      </c>
    </row>
    <row r="550" spans="1:49" hidden="1" x14ac:dyDescent="0.3">
      <c r="A550" t="s">
        <v>2188</v>
      </c>
      <c r="B550" t="s">
        <v>2189</v>
      </c>
      <c r="C550" s="1" t="str">
        <f t="shared" si="32"/>
        <v>13:0041</v>
      </c>
      <c r="D550" s="1" t="str">
        <f t="shared" si="33"/>
        <v>13:0013</v>
      </c>
      <c r="E550" t="s">
        <v>2190</v>
      </c>
      <c r="F550" t="s">
        <v>2191</v>
      </c>
      <c r="H550">
        <v>47.845286000000002</v>
      </c>
      <c r="I550">
        <v>-67.108850599999997</v>
      </c>
      <c r="J550" s="1" t="str">
        <f t="shared" si="34"/>
        <v>Basal till</v>
      </c>
      <c r="K550" s="1" t="str">
        <f t="shared" si="35"/>
        <v>&lt;63 micron</v>
      </c>
      <c r="L550">
        <v>15</v>
      </c>
      <c r="M550">
        <v>2.2200000000000002</v>
      </c>
      <c r="N550">
        <v>6.2</v>
      </c>
      <c r="O550">
        <v>1.1000000000000001</v>
      </c>
      <c r="P550">
        <v>2</v>
      </c>
      <c r="Q550">
        <v>60.8</v>
      </c>
      <c r="R550">
        <v>0.14000000000000001</v>
      </c>
      <c r="S550">
        <v>0.05</v>
      </c>
      <c r="T550">
        <v>0.04</v>
      </c>
      <c r="U550">
        <v>17</v>
      </c>
      <c r="V550">
        <v>77.8</v>
      </c>
      <c r="W550">
        <v>22.73</v>
      </c>
      <c r="X550">
        <v>3.09</v>
      </c>
      <c r="Y550">
        <v>5.9</v>
      </c>
      <c r="Z550">
        <v>54</v>
      </c>
      <c r="AA550">
        <v>0.08</v>
      </c>
      <c r="AB550">
        <v>29</v>
      </c>
      <c r="AC550">
        <v>1.22</v>
      </c>
      <c r="AD550">
        <v>465</v>
      </c>
      <c r="AE550">
        <v>0.59</v>
      </c>
      <c r="AF550">
        <v>3.0000000000000001E-3</v>
      </c>
      <c r="AG550">
        <v>77.2</v>
      </c>
      <c r="AH550">
        <v>2.8000000000000001E-2</v>
      </c>
      <c r="AI550">
        <v>14.62</v>
      </c>
      <c r="AJ550">
        <v>0.02</v>
      </c>
      <c r="AK550">
        <v>0.55000000000000004</v>
      </c>
      <c r="AL550">
        <v>3.5</v>
      </c>
      <c r="AM550">
        <v>0.2</v>
      </c>
      <c r="AN550">
        <v>6.4</v>
      </c>
      <c r="AO550">
        <v>0.04</v>
      </c>
      <c r="AP550">
        <v>4.8</v>
      </c>
      <c r="AQ550">
        <v>290</v>
      </c>
      <c r="AR550">
        <v>0.06</v>
      </c>
      <c r="AS550">
        <v>0.7</v>
      </c>
      <c r="AT550">
        <v>36</v>
      </c>
      <c r="AU550">
        <v>0.1</v>
      </c>
      <c r="AV550">
        <v>54.2</v>
      </c>
      <c r="AW550">
        <v>15</v>
      </c>
    </row>
    <row r="551" spans="1:49" hidden="1" x14ac:dyDescent="0.3">
      <c r="A551" t="s">
        <v>2192</v>
      </c>
      <c r="B551" t="s">
        <v>2193</v>
      </c>
      <c r="C551" s="1" t="str">
        <f t="shared" si="32"/>
        <v>13:0041</v>
      </c>
      <c r="D551" s="1" t="str">
        <f t="shared" si="33"/>
        <v>13:0013</v>
      </c>
      <c r="E551" t="s">
        <v>2194</v>
      </c>
      <c r="F551" t="s">
        <v>2195</v>
      </c>
      <c r="H551">
        <v>47.846576499999998</v>
      </c>
      <c r="I551">
        <v>-67.090063400000005</v>
      </c>
      <c r="J551" s="1" t="str">
        <f t="shared" si="34"/>
        <v>Basal till</v>
      </c>
      <c r="K551" s="1" t="str">
        <f t="shared" si="35"/>
        <v>&lt;63 micron</v>
      </c>
      <c r="L551">
        <v>22</v>
      </c>
      <c r="M551">
        <v>2.17</v>
      </c>
      <c r="N551">
        <v>6.5</v>
      </c>
      <c r="O551">
        <v>0.3</v>
      </c>
      <c r="P551">
        <v>1</v>
      </c>
      <c r="Q551">
        <v>45.3</v>
      </c>
      <c r="R551">
        <v>0.15</v>
      </c>
      <c r="S551">
        <v>0.04</v>
      </c>
      <c r="T551">
        <v>0.06</v>
      </c>
      <c r="U551">
        <v>15.9</v>
      </c>
      <c r="V551">
        <v>74.099999999999994</v>
      </c>
      <c r="W551">
        <v>21.14</v>
      </c>
      <c r="X551">
        <v>3.06</v>
      </c>
      <c r="Y551">
        <v>5.7</v>
      </c>
      <c r="Z551">
        <v>42</v>
      </c>
      <c r="AA551">
        <v>0.06</v>
      </c>
      <c r="AB551">
        <v>26.7</v>
      </c>
      <c r="AC551">
        <v>1.1100000000000001</v>
      </c>
      <c r="AD551">
        <v>438</v>
      </c>
      <c r="AE551">
        <v>0.39</v>
      </c>
      <c r="AF551">
        <v>4.0000000000000001E-3</v>
      </c>
      <c r="AG551">
        <v>75.5</v>
      </c>
      <c r="AH551">
        <v>0.04</v>
      </c>
      <c r="AI551">
        <v>14.19</v>
      </c>
      <c r="AJ551">
        <v>0.04</v>
      </c>
      <c r="AK551">
        <v>0.54</v>
      </c>
      <c r="AL551">
        <v>2.2999999999999998</v>
      </c>
      <c r="AM551">
        <v>0.3</v>
      </c>
      <c r="AN551">
        <v>5</v>
      </c>
      <c r="AO551">
        <v>0.04</v>
      </c>
      <c r="AP551">
        <v>3.8</v>
      </c>
      <c r="AQ551">
        <v>400</v>
      </c>
      <c r="AR551">
        <v>0.04</v>
      </c>
      <c r="AS551">
        <v>0.5</v>
      </c>
      <c r="AT551">
        <v>35</v>
      </c>
      <c r="AU551">
        <v>0.1</v>
      </c>
      <c r="AV551">
        <v>54.1</v>
      </c>
      <c r="AW551">
        <v>15</v>
      </c>
    </row>
    <row r="552" spans="1:49" hidden="1" x14ac:dyDescent="0.3">
      <c r="A552" t="s">
        <v>2196</v>
      </c>
      <c r="B552" t="s">
        <v>2197</v>
      </c>
      <c r="C552" s="1" t="str">
        <f t="shared" si="32"/>
        <v>13:0041</v>
      </c>
      <c r="D552" s="1" t="str">
        <f t="shared" si="33"/>
        <v>13:0013</v>
      </c>
      <c r="E552" t="s">
        <v>2198</v>
      </c>
      <c r="F552" t="s">
        <v>2199</v>
      </c>
      <c r="H552">
        <v>47.775684699999999</v>
      </c>
      <c r="I552">
        <v>-67.113098600000001</v>
      </c>
      <c r="J552" s="1" t="str">
        <f t="shared" si="34"/>
        <v>Basal till</v>
      </c>
      <c r="K552" s="1" t="str">
        <f t="shared" si="35"/>
        <v>&lt;63 micron</v>
      </c>
      <c r="L552">
        <v>23</v>
      </c>
      <c r="M552">
        <v>3.15</v>
      </c>
      <c r="N552">
        <v>4.8</v>
      </c>
      <c r="O552">
        <v>0.2</v>
      </c>
      <c r="P552">
        <v>1</v>
      </c>
      <c r="Q552">
        <v>59.6</v>
      </c>
      <c r="R552">
        <v>0.1</v>
      </c>
      <c r="S552">
        <v>0.04</v>
      </c>
      <c r="T552">
        <v>0.08</v>
      </c>
      <c r="U552">
        <v>14.5</v>
      </c>
      <c r="V552">
        <v>98.8</v>
      </c>
      <c r="W552">
        <v>18.34</v>
      </c>
      <c r="X552">
        <v>2.7</v>
      </c>
      <c r="Y552">
        <v>5.5</v>
      </c>
      <c r="Z552">
        <v>59</v>
      </c>
      <c r="AA552">
        <v>0.04</v>
      </c>
      <c r="AB552">
        <v>14</v>
      </c>
      <c r="AC552">
        <v>1.07</v>
      </c>
      <c r="AD552">
        <v>325</v>
      </c>
      <c r="AE552">
        <v>0.43</v>
      </c>
      <c r="AF552">
        <v>2E-3</v>
      </c>
      <c r="AG552">
        <v>88.6</v>
      </c>
      <c r="AH552">
        <v>4.3999999999999997E-2</v>
      </c>
      <c r="AI552">
        <v>10.55</v>
      </c>
      <c r="AJ552">
        <v>0.01</v>
      </c>
      <c r="AK552">
        <v>0.17</v>
      </c>
      <c r="AL552">
        <v>2.4</v>
      </c>
      <c r="AM552">
        <v>0.4</v>
      </c>
      <c r="AN552">
        <v>3.2</v>
      </c>
      <c r="AO552">
        <v>0.02</v>
      </c>
      <c r="AP552">
        <v>4.3</v>
      </c>
      <c r="AQ552">
        <v>720</v>
      </c>
      <c r="AR552">
        <v>0.06</v>
      </c>
      <c r="AS552">
        <v>0.7</v>
      </c>
      <c r="AT552">
        <v>36</v>
      </c>
      <c r="AU552">
        <v>0.1</v>
      </c>
      <c r="AV552">
        <v>58.1</v>
      </c>
      <c r="AW552">
        <v>15</v>
      </c>
    </row>
    <row r="553" spans="1:49" hidden="1" x14ac:dyDescent="0.3">
      <c r="A553" t="s">
        <v>2200</v>
      </c>
      <c r="B553" t="s">
        <v>2201</v>
      </c>
      <c r="C553" s="1" t="str">
        <f t="shared" si="32"/>
        <v>13:0041</v>
      </c>
      <c r="D553" s="1" t="str">
        <f t="shared" si="33"/>
        <v>13:0013</v>
      </c>
      <c r="E553" t="s">
        <v>2198</v>
      </c>
      <c r="F553" t="s">
        <v>2202</v>
      </c>
      <c r="H553">
        <v>47.775684699999999</v>
      </c>
      <c r="I553">
        <v>-67.113098600000001</v>
      </c>
      <c r="J553" s="1" t="str">
        <f t="shared" si="34"/>
        <v>Basal till</v>
      </c>
      <c r="K553" s="1" t="str">
        <f t="shared" si="35"/>
        <v>&lt;63 micron</v>
      </c>
      <c r="L553">
        <v>25</v>
      </c>
      <c r="M553">
        <v>3.24</v>
      </c>
      <c r="N553">
        <v>5.5</v>
      </c>
      <c r="O553">
        <v>0.6</v>
      </c>
      <c r="P553">
        <v>2</v>
      </c>
      <c r="Q553">
        <v>68.099999999999994</v>
      </c>
      <c r="R553">
        <v>0.09</v>
      </c>
      <c r="S553">
        <v>0.06</v>
      </c>
      <c r="T553">
        <v>0.08</v>
      </c>
      <c r="U553">
        <v>16.3</v>
      </c>
      <c r="V553">
        <v>97.6</v>
      </c>
      <c r="W553">
        <v>19</v>
      </c>
      <c r="X553">
        <v>2.74</v>
      </c>
      <c r="Y553">
        <v>6</v>
      </c>
      <c r="Z553">
        <v>61</v>
      </c>
      <c r="AA553">
        <v>0.06</v>
      </c>
      <c r="AB553">
        <v>14.9</v>
      </c>
      <c r="AC553">
        <v>1.0900000000000001</v>
      </c>
      <c r="AD553">
        <v>330</v>
      </c>
      <c r="AE553">
        <v>0.43</v>
      </c>
      <c r="AF553">
        <v>3.0000000000000001E-3</v>
      </c>
      <c r="AG553">
        <v>87.1</v>
      </c>
      <c r="AH553">
        <v>4.2999999999999997E-2</v>
      </c>
      <c r="AI553">
        <v>10.36</v>
      </c>
      <c r="AJ553">
        <v>5.0000000000000001E-3</v>
      </c>
      <c r="AK553">
        <v>0.19</v>
      </c>
      <c r="AL553">
        <v>3.1</v>
      </c>
      <c r="AM553">
        <v>0.4</v>
      </c>
      <c r="AN553">
        <v>4.8</v>
      </c>
      <c r="AO553">
        <v>0.02</v>
      </c>
      <c r="AP553">
        <v>4.9000000000000004</v>
      </c>
      <c r="AQ553">
        <v>840</v>
      </c>
      <c r="AR553">
        <v>7.0000000000000007E-2</v>
      </c>
      <c r="AS553">
        <v>0.8</v>
      </c>
      <c r="AT553">
        <v>39</v>
      </c>
      <c r="AU553">
        <v>0.1</v>
      </c>
      <c r="AV553">
        <v>58.8</v>
      </c>
      <c r="AW553">
        <v>15</v>
      </c>
    </row>
    <row r="554" spans="1:49" hidden="1" x14ac:dyDescent="0.3">
      <c r="A554" t="s">
        <v>2203</v>
      </c>
      <c r="B554" t="s">
        <v>2204</v>
      </c>
      <c r="C554" s="1" t="str">
        <f t="shared" si="32"/>
        <v>13:0041</v>
      </c>
      <c r="D554" s="1" t="str">
        <f t="shared" si="33"/>
        <v>13:0013</v>
      </c>
      <c r="E554" t="s">
        <v>2205</v>
      </c>
      <c r="F554" t="s">
        <v>2206</v>
      </c>
      <c r="H554">
        <v>47.790478899999997</v>
      </c>
      <c r="I554">
        <v>-67.117022700000007</v>
      </c>
      <c r="J554" s="1" t="str">
        <f t="shared" si="34"/>
        <v>Basal till</v>
      </c>
      <c r="K554" s="1" t="str">
        <f t="shared" si="35"/>
        <v>&lt;63 micron</v>
      </c>
      <c r="L554">
        <v>38</v>
      </c>
      <c r="M554">
        <v>2.65</v>
      </c>
      <c r="N554">
        <v>5.8</v>
      </c>
      <c r="O554">
        <v>0.8</v>
      </c>
      <c r="P554">
        <v>1</v>
      </c>
      <c r="Q554">
        <v>47.6</v>
      </c>
      <c r="R554">
        <v>0.12</v>
      </c>
      <c r="S554">
        <v>0.04</v>
      </c>
      <c r="T554">
        <v>0.05</v>
      </c>
      <c r="U554">
        <v>15.1</v>
      </c>
      <c r="V554">
        <v>91.1</v>
      </c>
      <c r="W554">
        <v>21.23</v>
      </c>
      <c r="X554">
        <v>3.03</v>
      </c>
      <c r="Y554">
        <v>5.5</v>
      </c>
      <c r="Z554">
        <v>60</v>
      </c>
      <c r="AA554">
        <v>0.06</v>
      </c>
      <c r="AB554">
        <v>16.899999999999999</v>
      </c>
      <c r="AC554">
        <v>1.1299999999999999</v>
      </c>
      <c r="AD554">
        <v>427</v>
      </c>
      <c r="AE554">
        <v>0.33</v>
      </c>
      <c r="AF554">
        <v>2E-3</v>
      </c>
      <c r="AG554">
        <v>85.4</v>
      </c>
      <c r="AH554">
        <v>4.2000000000000003E-2</v>
      </c>
      <c r="AI554">
        <v>12.98</v>
      </c>
      <c r="AJ554">
        <v>0.03</v>
      </c>
      <c r="AK554">
        <v>0.27</v>
      </c>
      <c r="AL554">
        <v>2.6</v>
      </c>
      <c r="AM554">
        <v>0.5</v>
      </c>
      <c r="AN554">
        <v>4.3</v>
      </c>
      <c r="AO554">
        <v>0.03</v>
      </c>
      <c r="AP554">
        <v>4.3</v>
      </c>
      <c r="AQ554">
        <v>690</v>
      </c>
      <c r="AR554">
        <v>0.05</v>
      </c>
      <c r="AS554">
        <v>0.6</v>
      </c>
      <c r="AT554">
        <v>33</v>
      </c>
      <c r="AU554">
        <v>0.1</v>
      </c>
      <c r="AV554">
        <v>49.8</v>
      </c>
      <c r="AW554">
        <v>15</v>
      </c>
    </row>
    <row r="555" spans="1:49" hidden="1" x14ac:dyDescent="0.3">
      <c r="A555" t="s">
        <v>2207</v>
      </c>
      <c r="B555" t="s">
        <v>2208</v>
      </c>
      <c r="C555" s="1" t="str">
        <f t="shared" si="32"/>
        <v>13:0041</v>
      </c>
      <c r="D555" s="1" t="str">
        <f t="shared" si="33"/>
        <v>13:0013</v>
      </c>
      <c r="E555" t="s">
        <v>2209</v>
      </c>
      <c r="F555" t="s">
        <v>2210</v>
      </c>
      <c r="H555">
        <v>47.783566999999998</v>
      </c>
      <c r="I555">
        <v>-67.135669500000006</v>
      </c>
      <c r="J555" s="1" t="str">
        <f t="shared" si="34"/>
        <v>Basal till</v>
      </c>
      <c r="K555" s="1" t="str">
        <f t="shared" si="35"/>
        <v>&lt;63 micron</v>
      </c>
      <c r="L555">
        <v>9</v>
      </c>
      <c r="M555">
        <v>2.79</v>
      </c>
      <c r="N555">
        <v>5.7</v>
      </c>
      <c r="O555">
        <v>0.3</v>
      </c>
      <c r="P555">
        <v>1</v>
      </c>
      <c r="Q555">
        <v>63</v>
      </c>
      <c r="R555">
        <v>0.14000000000000001</v>
      </c>
      <c r="S555">
        <v>0.03</v>
      </c>
      <c r="T555">
        <v>0.05</v>
      </c>
      <c r="U555">
        <v>18.2</v>
      </c>
      <c r="V555">
        <v>99.8</v>
      </c>
      <c r="W555">
        <v>22.02</v>
      </c>
      <c r="X555">
        <v>3.31</v>
      </c>
      <c r="Y555">
        <v>6.6</v>
      </c>
      <c r="Z555">
        <v>36</v>
      </c>
      <c r="AA555">
        <v>0.09</v>
      </c>
      <c r="AB555">
        <v>18.100000000000001</v>
      </c>
      <c r="AC555">
        <v>1.36</v>
      </c>
      <c r="AD555">
        <v>507</v>
      </c>
      <c r="AE555">
        <v>0.38</v>
      </c>
      <c r="AF555">
        <v>3.0000000000000001E-3</v>
      </c>
      <c r="AG555">
        <v>94.1</v>
      </c>
      <c r="AH555">
        <v>3.4000000000000002E-2</v>
      </c>
      <c r="AI555">
        <v>14.87</v>
      </c>
      <c r="AJ555">
        <v>5.0000000000000001E-3</v>
      </c>
      <c r="AK555">
        <v>0.26</v>
      </c>
      <c r="AL555">
        <v>3</v>
      </c>
      <c r="AM555">
        <v>0.2</v>
      </c>
      <c r="AN555">
        <v>4.4000000000000004</v>
      </c>
      <c r="AO555">
        <v>0.04</v>
      </c>
      <c r="AP555">
        <v>5.9</v>
      </c>
      <c r="AQ555">
        <v>740</v>
      </c>
      <c r="AR555">
        <v>0.06</v>
      </c>
      <c r="AS555">
        <v>0.7</v>
      </c>
      <c r="AT555">
        <v>41</v>
      </c>
      <c r="AU555">
        <v>0.1</v>
      </c>
      <c r="AV555">
        <v>54.3</v>
      </c>
      <c r="AW555">
        <v>15</v>
      </c>
    </row>
    <row r="556" spans="1:49" hidden="1" x14ac:dyDescent="0.3">
      <c r="A556" t="s">
        <v>2211</v>
      </c>
      <c r="B556" t="s">
        <v>2212</v>
      </c>
      <c r="C556" s="1" t="str">
        <f t="shared" si="32"/>
        <v>13:0041</v>
      </c>
      <c r="D556" s="1" t="str">
        <f t="shared" si="33"/>
        <v>13:0013</v>
      </c>
      <c r="E556" t="s">
        <v>2213</v>
      </c>
      <c r="F556" t="s">
        <v>2214</v>
      </c>
      <c r="H556">
        <v>47.776877599999999</v>
      </c>
      <c r="I556">
        <v>-67.153235499999994</v>
      </c>
      <c r="J556" s="1" t="str">
        <f t="shared" si="34"/>
        <v>Basal till</v>
      </c>
      <c r="K556" s="1" t="str">
        <f t="shared" si="35"/>
        <v>&lt;63 micron</v>
      </c>
      <c r="L556">
        <v>10</v>
      </c>
      <c r="M556">
        <v>1.87</v>
      </c>
      <c r="N556">
        <v>4.9000000000000004</v>
      </c>
      <c r="O556">
        <v>0.7</v>
      </c>
      <c r="P556">
        <v>1</v>
      </c>
      <c r="Q556">
        <v>35.799999999999997</v>
      </c>
      <c r="R556">
        <v>0.12</v>
      </c>
      <c r="S556">
        <v>0.05</v>
      </c>
      <c r="T556">
        <v>0.06</v>
      </c>
      <c r="U556">
        <v>15.1</v>
      </c>
      <c r="V556">
        <v>68.599999999999994</v>
      </c>
      <c r="W556">
        <v>17.98</v>
      </c>
      <c r="X556">
        <v>2.69</v>
      </c>
      <c r="Y556">
        <v>5</v>
      </c>
      <c r="Z556">
        <v>20</v>
      </c>
      <c r="AA556">
        <v>0.05</v>
      </c>
      <c r="AB556">
        <v>23</v>
      </c>
      <c r="AC556">
        <v>1.08</v>
      </c>
      <c r="AD556">
        <v>452</v>
      </c>
      <c r="AE556">
        <v>0.23</v>
      </c>
      <c r="AF556">
        <v>2E-3</v>
      </c>
      <c r="AG556">
        <v>65.400000000000006</v>
      </c>
      <c r="AH556">
        <v>0.04</v>
      </c>
      <c r="AI556">
        <v>12.32</v>
      </c>
      <c r="AJ556">
        <v>5.0000000000000001E-3</v>
      </c>
      <c r="AK556">
        <v>0.26</v>
      </c>
      <c r="AL556">
        <v>2.1</v>
      </c>
      <c r="AM556">
        <v>0.2</v>
      </c>
      <c r="AN556">
        <v>3.9</v>
      </c>
      <c r="AO556">
        <v>0.02</v>
      </c>
      <c r="AP556">
        <v>5.4</v>
      </c>
      <c r="AQ556">
        <v>720</v>
      </c>
      <c r="AR556">
        <v>0.04</v>
      </c>
      <c r="AS556">
        <v>0.5</v>
      </c>
      <c r="AT556">
        <v>30</v>
      </c>
      <c r="AU556">
        <v>0.1</v>
      </c>
      <c r="AV556">
        <v>48.5</v>
      </c>
      <c r="AW556">
        <v>15</v>
      </c>
    </row>
    <row r="557" spans="1:49" hidden="1" x14ac:dyDescent="0.3">
      <c r="A557" t="s">
        <v>2215</v>
      </c>
      <c r="B557" t="s">
        <v>2216</v>
      </c>
      <c r="C557" s="1" t="str">
        <f t="shared" si="32"/>
        <v>13:0041</v>
      </c>
      <c r="D557" s="1" t="str">
        <f t="shared" si="33"/>
        <v>13:0013</v>
      </c>
      <c r="E557" t="s">
        <v>2217</v>
      </c>
      <c r="F557" t="s">
        <v>2218</v>
      </c>
      <c r="H557">
        <v>47.767748300000001</v>
      </c>
      <c r="I557">
        <v>-67.167492600000003</v>
      </c>
      <c r="J557" s="1" t="str">
        <f t="shared" si="34"/>
        <v>Basal till</v>
      </c>
      <c r="K557" s="1" t="str">
        <f t="shared" si="35"/>
        <v>&lt;63 micron</v>
      </c>
      <c r="L557">
        <v>15</v>
      </c>
      <c r="M557">
        <v>2.1</v>
      </c>
      <c r="N557">
        <v>5.8</v>
      </c>
      <c r="O557">
        <v>0.1</v>
      </c>
      <c r="P557">
        <v>2</v>
      </c>
      <c r="Q557">
        <v>43.3</v>
      </c>
      <c r="R557">
        <v>0.12</v>
      </c>
      <c r="S557">
        <v>0.04</v>
      </c>
      <c r="T557">
        <v>0.08</v>
      </c>
      <c r="U557">
        <v>13.2</v>
      </c>
      <c r="V557">
        <v>66.8</v>
      </c>
      <c r="W557">
        <v>19.48</v>
      </c>
      <c r="X557">
        <v>2.56</v>
      </c>
      <c r="Y557">
        <v>4.9000000000000004</v>
      </c>
      <c r="Z557">
        <v>59</v>
      </c>
      <c r="AA557">
        <v>0.05</v>
      </c>
      <c r="AB557">
        <v>18.600000000000001</v>
      </c>
      <c r="AC557">
        <v>0.97</v>
      </c>
      <c r="AD557">
        <v>261</v>
      </c>
      <c r="AE557">
        <v>0.39</v>
      </c>
      <c r="AF557">
        <v>2E-3</v>
      </c>
      <c r="AG557">
        <v>70.3</v>
      </c>
      <c r="AH557">
        <v>3.5999999999999997E-2</v>
      </c>
      <c r="AI557">
        <v>12.41</v>
      </c>
      <c r="AJ557">
        <v>5.0000000000000001E-3</v>
      </c>
      <c r="AK557">
        <v>0.28000000000000003</v>
      </c>
      <c r="AL557">
        <v>2.5</v>
      </c>
      <c r="AM557">
        <v>0.2</v>
      </c>
      <c r="AN557">
        <v>3.9</v>
      </c>
      <c r="AO557">
        <v>0.02</v>
      </c>
      <c r="AP557">
        <v>6.2</v>
      </c>
      <c r="AQ557">
        <v>540</v>
      </c>
      <c r="AR557">
        <v>0.05</v>
      </c>
      <c r="AS557">
        <v>0.7</v>
      </c>
      <c r="AT557">
        <v>31</v>
      </c>
      <c r="AU557">
        <v>0.1</v>
      </c>
      <c r="AV557">
        <v>46.4</v>
      </c>
      <c r="AW557">
        <v>15</v>
      </c>
    </row>
    <row r="558" spans="1:49" hidden="1" x14ac:dyDescent="0.3">
      <c r="A558" t="s">
        <v>2219</v>
      </c>
      <c r="B558" t="s">
        <v>2220</v>
      </c>
      <c r="C558" s="1" t="str">
        <f t="shared" si="32"/>
        <v>13:0041</v>
      </c>
      <c r="D558" s="1" t="str">
        <f t="shared" si="33"/>
        <v>13:0013</v>
      </c>
      <c r="E558" t="s">
        <v>2221</v>
      </c>
      <c r="F558" t="s">
        <v>2222</v>
      </c>
      <c r="H558">
        <v>47.777855199999998</v>
      </c>
      <c r="I558">
        <v>-67.273822899999999</v>
      </c>
      <c r="J558" s="1" t="str">
        <f t="shared" si="34"/>
        <v>Basal till</v>
      </c>
      <c r="K558" s="1" t="str">
        <f t="shared" si="35"/>
        <v>&lt;63 micron</v>
      </c>
      <c r="L558">
        <v>23</v>
      </c>
      <c r="M558">
        <v>1.56</v>
      </c>
      <c r="N558">
        <v>7</v>
      </c>
      <c r="O558">
        <v>0.9</v>
      </c>
      <c r="P558">
        <v>1</v>
      </c>
      <c r="Q558">
        <v>38.9</v>
      </c>
      <c r="R558">
        <v>0.23</v>
      </c>
      <c r="S558">
        <v>0.67</v>
      </c>
      <c r="T558">
        <v>0.06</v>
      </c>
      <c r="U558">
        <v>9.3000000000000007</v>
      </c>
      <c r="V558">
        <v>74.099999999999994</v>
      </c>
      <c r="W558">
        <v>9.0399999999999991</v>
      </c>
      <c r="X558">
        <v>4.32</v>
      </c>
      <c r="Y558">
        <v>10.5</v>
      </c>
      <c r="Z558">
        <v>32</v>
      </c>
      <c r="AA558">
        <v>0.04</v>
      </c>
      <c r="AB558">
        <v>11.5</v>
      </c>
      <c r="AC558">
        <v>0.54</v>
      </c>
      <c r="AD558">
        <v>408</v>
      </c>
      <c r="AE558">
        <v>2.09</v>
      </c>
      <c r="AF558">
        <v>3.0000000000000001E-3</v>
      </c>
      <c r="AG558">
        <v>33.799999999999997</v>
      </c>
      <c r="AH558">
        <v>3.4000000000000002E-2</v>
      </c>
      <c r="AI558">
        <v>15.49</v>
      </c>
      <c r="AJ558">
        <v>0.03</v>
      </c>
      <c r="AK558">
        <v>0.21</v>
      </c>
      <c r="AL558">
        <v>1.1000000000000001</v>
      </c>
      <c r="AM558">
        <v>0.3</v>
      </c>
      <c r="AN558">
        <v>48.1</v>
      </c>
      <c r="AO558">
        <v>0.04</v>
      </c>
      <c r="AP558">
        <v>2.6</v>
      </c>
      <c r="AQ558">
        <v>1630</v>
      </c>
      <c r="AR558">
        <v>0.06</v>
      </c>
      <c r="AS558">
        <v>0.7</v>
      </c>
      <c r="AT558">
        <v>74</v>
      </c>
      <c r="AU558">
        <v>0.3</v>
      </c>
      <c r="AV558">
        <v>34.1</v>
      </c>
      <c r="AW558">
        <v>15</v>
      </c>
    </row>
    <row r="559" spans="1:49" hidden="1" x14ac:dyDescent="0.3">
      <c r="A559" t="s">
        <v>2223</v>
      </c>
      <c r="B559" t="s">
        <v>2224</v>
      </c>
      <c r="C559" s="1" t="str">
        <f t="shared" si="32"/>
        <v>13:0041</v>
      </c>
      <c r="D559" s="1" t="str">
        <f t="shared" si="33"/>
        <v>13:0013</v>
      </c>
      <c r="E559" t="s">
        <v>2225</v>
      </c>
      <c r="F559" t="s">
        <v>2226</v>
      </c>
      <c r="H559">
        <v>47.760900700000001</v>
      </c>
      <c r="I559">
        <v>-67.250496999999996</v>
      </c>
      <c r="J559" s="1" t="str">
        <f t="shared" si="34"/>
        <v>Basal till</v>
      </c>
      <c r="K559" s="1" t="str">
        <f t="shared" si="35"/>
        <v>&lt;63 micron</v>
      </c>
      <c r="L559">
        <v>139</v>
      </c>
      <c r="M559">
        <v>2.83</v>
      </c>
      <c r="N559">
        <v>4.5999999999999996</v>
      </c>
      <c r="O559">
        <v>0.5</v>
      </c>
      <c r="P559">
        <v>1</v>
      </c>
      <c r="Q559">
        <v>60.5</v>
      </c>
      <c r="R559">
        <v>0.13</v>
      </c>
      <c r="S559">
        <v>0.05</v>
      </c>
      <c r="T559">
        <v>0.08</v>
      </c>
      <c r="U559">
        <v>13.8</v>
      </c>
      <c r="V559">
        <v>123</v>
      </c>
      <c r="W559">
        <v>14.3</v>
      </c>
      <c r="X559">
        <v>3.49</v>
      </c>
      <c r="Y559">
        <v>7.3</v>
      </c>
      <c r="Z559">
        <v>61</v>
      </c>
      <c r="AA559">
        <v>0.04</v>
      </c>
      <c r="AB559">
        <v>12.9</v>
      </c>
      <c r="AC559">
        <v>1.05</v>
      </c>
      <c r="AD559">
        <v>322</v>
      </c>
      <c r="AE559">
        <v>0.5</v>
      </c>
      <c r="AF559">
        <v>2E-3</v>
      </c>
      <c r="AG559">
        <v>82</v>
      </c>
      <c r="AH559">
        <v>0.10199999999999999</v>
      </c>
      <c r="AI559">
        <v>10.67</v>
      </c>
      <c r="AJ559">
        <v>0.01</v>
      </c>
      <c r="AK559">
        <v>0.2</v>
      </c>
      <c r="AL559">
        <v>2.4</v>
      </c>
      <c r="AM559">
        <v>0.3</v>
      </c>
      <c r="AN559">
        <v>5.0999999999999996</v>
      </c>
      <c r="AO559">
        <v>0.01</v>
      </c>
      <c r="AP559">
        <v>2.5</v>
      </c>
      <c r="AQ559">
        <v>620</v>
      </c>
      <c r="AR559">
        <v>0.08</v>
      </c>
      <c r="AS559">
        <v>0.6</v>
      </c>
      <c r="AT559">
        <v>43</v>
      </c>
      <c r="AU559">
        <v>0.2</v>
      </c>
      <c r="AV559">
        <v>49.1</v>
      </c>
      <c r="AW559">
        <v>15</v>
      </c>
    </row>
    <row r="560" spans="1:49" hidden="1" x14ac:dyDescent="0.3">
      <c r="A560" t="s">
        <v>2227</v>
      </c>
      <c r="B560" t="s">
        <v>2228</v>
      </c>
      <c r="C560" s="1" t="str">
        <f t="shared" si="32"/>
        <v>13:0041</v>
      </c>
      <c r="D560" s="1" t="str">
        <f t="shared" si="33"/>
        <v>13:0013</v>
      </c>
      <c r="E560" t="s">
        <v>2229</v>
      </c>
      <c r="F560" t="s">
        <v>2230</v>
      </c>
      <c r="H560">
        <v>47.848373100000003</v>
      </c>
      <c r="I560">
        <v>-67.153104099999993</v>
      </c>
      <c r="J560" s="1" t="str">
        <f t="shared" si="34"/>
        <v>Basal till</v>
      </c>
      <c r="K560" s="1" t="str">
        <f t="shared" si="35"/>
        <v>&lt;63 micron</v>
      </c>
      <c r="L560">
        <v>17</v>
      </c>
      <c r="M560">
        <v>2.21</v>
      </c>
      <c r="N560">
        <v>13.3</v>
      </c>
      <c r="O560">
        <v>1.2</v>
      </c>
      <c r="P560">
        <v>1</v>
      </c>
      <c r="Q560">
        <v>45.9</v>
      </c>
      <c r="R560">
        <v>0.19</v>
      </c>
      <c r="S560">
        <v>0.02</v>
      </c>
      <c r="T560">
        <v>0.06</v>
      </c>
      <c r="U560">
        <v>23.4</v>
      </c>
      <c r="V560">
        <v>80.599999999999994</v>
      </c>
      <c r="W560">
        <v>30.63</v>
      </c>
      <c r="X560">
        <v>3.73</v>
      </c>
      <c r="Y560">
        <v>5.7</v>
      </c>
      <c r="Z560">
        <v>65</v>
      </c>
      <c r="AA560">
        <v>0.06</v>
      </c>
      <c r="AB560">
        <v>27.1</v>
      </c>
      <c r="AC560">
        <v>0.94</v>
      </c>
      <c r="AD560">
        <v>678</v>
      </c>
      <c r="AE560">
        <v>1.1599999999999999</v>
      </c>
      <c r="AF560">
        <v>3.0000000000000001E-3</v>
      </c>
      <c r="AG560">
        <v>88.1</v>
      </c>
      <c r="AH560">
        <v>5.2999999999999999E-2</v>
      </c>
      <c r="AI560">
        <v>21.04</v>
      </c>
      <c r="AJ560">
        <v>0.02</v>
      </c>
      <c r="AK560">
        <v>0.77</v>
      </c>
      <c r="AL560">
        <v>2.9</v>
      </c>
      <c r="AM560">
        <v>0.3</v>
      </c>
      <c r="AN560">
        <v>4.9000000000000004</v>
      </c>
      <c r="AO560">
        <v>0.03</v>
      </c>
      <c r="AP560">
        <v>3.7</v>
      </c>
      <c r="AQ560">
        <v>180</v>
      </c>
      <c r="AR560">
        <v>0.08</v>
      </c>
      <c r="AS560">
        <v>0.6</v>
      </c>
      <c r="AT560">
        <v>34</v>
      </c>
      <c r="AU560">
        <v>0.1</v>
      </c>
      <c r="AV560">
        <v>59.4</v>
      </c>
      <c r="AW560">
        <v>15</v>
      </c>
    </row>
    <row r="561" spans="1:49" hidden="1" x14ac:dyDescent="0.3">
      <c r="A561" t="s">
        <v>2231</v>
      </c>
      <c r="B561" t="s">
        <v>2232</v>
      </c>
      <c r="C561" s="1" t="str">
        <f t="shared" si="32"/>
        <v>13:0041</v>
      </c>
      <c r="D561" s="1" t="str">
        <f t="shared" si="33"/>
        <v>13:0013</v>
      </c>
      <c r="E561" t="s">
        <v>2233</v>
      </c>
      <c r="F561" t="s">
        <v>2234</v>
      </c>
      <c r="H561">
        <v>47.853997200000002</v>
      </c>
      <c r="I561">
        <v>-67.137543800000003</v>
      </c>
      <c r="J561" s="1" t="str">
        <f t="shared" si="34"/>
        <v>Basal till</v>
      </c>
      <c r="K561" s="1" t="str">
        <f t="shared" si="35"/>
        <v>&lt;63 micron</v>
      </c>
      <c r="L561">
        <v>51</v>
      </c>
      <c r="M561">
        <v>2.2799999999999998</v>
      </c>
      <c r="N561">
        <v>11.2</v>
      </c>
      <c r="O561">
        <v>0.7</v>
      </c>
      <c r="P561">
        <v>2</v>
      </c>
      <c r="Q561">
        <v>48.7</v>
      </c>
      <c r="R561">
        <v>0.17</v>
      </c>
      <c r="S561">
        <v>0.02</v>
      </c>
      <c r="T561">
        <v>7.0000000000000007E-2</v>
      </c>
      <c r="U561">
        <v>15.6</v>
      </c>
      <c r="V561">
        <v>60.2</v>
      </c>
      <c r="W561">
        <v>26.21</v>
      </c>
      <c r="X561">
        <v>3.33</v>
      </c>
      <c r="Y561">
        <v>5.5</v>
      </c>
      <c r="Z561">
        <v>75</v>
      </c>
      <c r="AA561">
        <v>0.05</v>
      </c>
      <c r="AB561">
        <v>24.5</v>
      </c>
      <c r="AC561">
        <v>0.82</v>
      </c>
      <c r="AD561">
        <v>352</v>
      </c>
      <c r="AE561">
        <v>1.23</v>
      </c>
      <c r="AF561">
        <v>4.0000000000000001E-3</v>
      </c>
      <c r="AG561">
        <v>82.9</v>
      </c>
      <c r="AH561">
        <v>5.7000000000000002E-2</v>
      </c>
      <c r="AI561">
        <v>15.59</v>
      </c>
      <c r="AJ561">
        <v>0.01</v>
      </c>
      <c r="AK561">
        <v>0.85</v>
      </c>
      <c r="AL561">
        <v>2.4</v>
      </c>
      <c r="AM561">
        <v>0.4</v>
      </c>
      <c r="AN561">
        <v>3.7</v>
      </c>
      <c r="AO561">
        <v>0.03</v>
      </c>
      <c r="AP561">
        <v>4.5</v>
      </c>
      <c r="AQ561">
        <v>90</v>
      </c>
      <c r="AR561">
        <v>0.08</v>
      </c>
      <c r="AS561">
        <v>0.4</v>
      </c>
      <c r="AT561">
        <v>31</v>
      </c>
      <c r="AU561">
        <v>0.1</v>
      </c>
      <c r="AV561">
        <v>66.2</v>
      </c>
      <c r="AW561">
        <v>15</v>
      </c>
    </row>
    <row r="562" spans="1:49" hidden="1" x14ac:dyDescent="0.3">
      <c r="A562" t="s">
        <v>2235</v>
      </c>
      <c r="B562" t="s">
        <v>2236</v>
      </c>
      <c r="C562" s="1" t="str">
        <f t="shared" si="32"/>
        <v>13:0041</v>
      </c>
      <c r="D562" s="1" t="str">
        <f t="shared" si="33"/>
        <v>13:0013</v>
      </c>
      <c r="E562" t="s">
        <v>2233</v>
      </c>
      <c r="F562" t="s">
        <v>2237</v>
      </c>
      <c r="H562">
        <v>47.853997200000002</v>
      </c>
      <c r="I562">
        <v>-67.137543800000003</v>
      </c>
      <c r="J562" s="1" t="str">
        <f t="shared" si="34"/>
        <v>Basal till</v>
      </c>
      <c r="K562" s="1" t="str">
        <f t="shared" si="35"/>
        <v>&lt;63 micron</v>
      </c>
      <c r="L562">
        <v>49</v>
      </c>
      <c r="M562">
        <v>2.17</v>
      </c>
      <c r="N562">
        <v>10.6</v>
      </c>
      <c r="O562">
        <v>0.6</v>
      </c>
      <c r="P562">
        <v>1</v>
      </c>
      <c r="Q562">
        <v>48.4</v>
      </c>
      <c r="R562">
        <v>0.16</v>
      </c>
      <c r="S562">
        <v>0.02</v>
      </c>
      <c r="T562">
        <v>0.05</v>
      </c>
      <c r="U562">
        <v>14.1</v>
      </c>
      <c r="V562">
        <v>52.2</v>
      </c>
      <c r="W562">
        <v>24.68</v>
      </c>
      <c r="X562">
        <v>3.15</v>
      </c>
      <c r="Y562">
        <v>5.2</v>
      </c>
      <c r="Z562">
        <v>69</v>
      </c>
      <c r="AA562">
        <v>0.06</v>
      </c>
      <c r="AB562">
        <v>23.9</v>
      </c>
      <c r="AC562">
        <v>0.79</v>
      </c>
      <c r="AD562">
        <v>316</v>
      </c>
      <c r="AE562">
        <v>1</v>
      </c>
      <c r="AF562">
        <v>2E-3</v>
      </c>
      <c r="AG562">
        <v>73</v>
      </c>
      <c r="AH562">
        <v>5.0999999999999997E-2</v>
      </c>
      <c r="AI562">
        <v>13.7</v>
      </c>
      <c r="AJ562">
        <v>0.01</v>
      </c>
      <c r="AK562">
        <v>0.74</v>
      </c>
      <c r="AL562">
        <v>2.4</v>
      </c>
      <c r="AM562">
        <v>0.4</v>
      </c>
      <c r="AN562">
        <v>3.4</v>
      </c>
      <c r="AO562">
        <v>0.02</v>
      </c>
      <c r="AP562">
        <v>4.2</v>
      </c>
      <c r="AQ562">
        <v>80</v>
      </c>
      <c r="AR562">
        <v>7.0000000000000007E-2</v>
      </c>
      <c r="AS562">
        <v>0.4</v>
      </c>
      <c r="AT562">
        <v>29</v>
      </c>
      <c r="AU562">
        <v>0.1</v>
      </c>
      <c r="AV562">
        <v>61.6</v>
      </c>
      <c r="AW562">
        <v>15</v>
      </c>
    </row>
    <row r="563" spans="1:49" hidden="1" x14ac:dyDescent="0.3">
      <c r="A563" t="s">
        <v>2238</v>
      </c>
      <c r="B563" t="s">
        <v>2239</v>
      </c>
      <c r="C563" s="1" t="str">
        <f t="shared" si="32"/>
        <v>13:0041</v>
      </c>
      <c r="D563" s="1" t="str">
        <f t="shared" si="33"/>
        <v>13:0013</v>
      </c>
      <c r="E563" t="s">
        <v>2240</v>
      </c>
      <c r="F563" t="s">
        <v>2241</v>
      </c>
      <c r="H563">
        <v>47.8683105</v>
      </c>
      <c r="I563">
        <v>-67.153545699999995</v>
      </c>
      <c r="J563" s="1" t="str">
        <f t="shared" si="34"/>
        <v>Basal till</v>
      </c>
      <c r="K563" s="1" t="str">
        <f t="shared" si="35"/>
        <v>&lt;63 micron</v>
      </c>
      <c r="L563">
        <v>66</v>
      </c>
      <c r="M563">
        <v>2.4300000000000002</v>
      </c>
      <c r="N563">
        <v>8.8000000000000007</v>
      </c>
      <c r="O563">
        <v>0.6</v>
      </c>
      <c r="P563">
        <v>1</v>
      </c>
      <c r="Q563">
        <v>52.9</v>
      </c>
      <c r="R563">
        <v>0.16</v>
      </c>
      <c r="S563">
        <v>0.03</v>
      </c>
      <c r="T563">
        <v>0.03</v>
      </c>
      <c r="U563">
        <v>13.5</v>
      </c>
      <c r="V563">
        <v>92.8</v>
      </c>
      <c r="W563">
        <v>21.37</v>
      </c>
      <c r="X563">
        <v>3.07</v>
      </c>
      <c r="Y563">
        <v>5.9</v>
      </c>
      <c r="Z563">
        <v>46</v>
      </c>
      <c r="AA563">
        <v>0.05</v>
      </c>
      <c r="AB563">
        <v>23.2</v>
      </c>
      <c r="AC563">
        <v>1.1000000000000001</v>
      </c>
      <c r="AD563">
        <v>277</v>
      </c>
      <c r="AE563">
        <v>1.1200000000000001</v>
      </c>
      <c r="AF563">
        <v>3.0000000000000001E-3</v>
      </c>
      <c r="AG563">
        <v>86.6</v>
      </c>
      <c r="AH563">
        <v>0.04</v>
      </c>
      <c r="AI563">
        <v>13.59</v>
      </c>
      <c r="AJ563">
        <v>0.01</v>
      </c>
      <c r="AK563">
        <v>0.74</v>
      </c>
      <c r="AL563">
        <v>2.7</v>
      </c>
      <c r="AM563">
        <v>0.2</v>
      </c>
      <c r="AN563">
        <v>4.8</v>
      </c>
      <c r="AO563">
        <v>0.02</v>
      </c>
      <c r="AP563">
        <v>4.0999999999999996</v>
      </c>
      <c r="AQ563">
        <v>120</v>
      </c>
      <c r="AR563">
        <v>0.09</v>
      </c>
      <c r="AS563">
        <v>0.4</v>
      </c>
      <c r="AT563">
        <v>35</v>
      </c>
      <c r="AU563">
        <v>0.1</v>
      </c>
      <c r="AV563">
        <v>49.8</v>
      </c>
      <c r="AW563">
        <v>15</v>
      </c>
    </row>
    <row r="564" spans="1:49" hidden="1" x14ac:dyDescent="0.3">
      <c r="A564" t="s">
        <v>2242</v>
      </c>
      <c r="B564" t="s">
        <v>2243</v>
      </c>
      <c r="C564" s="1" t="str">
        <f t="shared" si="32"/>
        <v>13:0041</v>
      </c>
      <c r="D564" s="1" t="str">
        <f t="shared" si="33"/>
        <v>13:0013</v>
      </c>
      <c r="E564" t="s">
        <v>2244</v>
      </c>
      <c r="F564" t="s">
        <v>2245</v>
      </c>
      <c r="H564">
        <v>47.865500900000001</v>
      </c>
      <c r="I564">
        <v>-67.175347599999995</v>
      </c>
      <c r="J564" s="1" t="str">
        <f t="shared" si="34"/>
        <v>Basal till</v>
      </c>
      <c r="K564" s="1" t="str">
        <f t="shared" si="35"/>
        <v>&lt;63 micron</v>
      </c>
      <c r="L564">
        <v>65</v>
      </c>
      <c r="M564">
        <v>2.93</v>
      </c>
      <c r="N564">
        <v>7.3</v>
      </c>
      <c r="O564">
        <v>0.3</v>
      </c>
      <c r="P564">
        <v>1</v>
      </c>
      <c r="Q564">
        <v>59.9</v>
      </c>
      <c r="R564">
        <v>0.16</v>
      </c>
      <c r="S564">
        <v>0.02</v>
      </c>
      <c r="T564">
        <v>7.0000000000000007E-2</v>
      </c>
      <c r="U564">
        <v>11.1</v>
      </c>
      <c r="V564">
        <v>73.400000000000006</v>
      </c>
      <c r="W564">
        <v>16.52</v>
      </c>
      <c r="X564">
        <v>3.81</v>
      </c>
      <c r="Y564">
        <v>6.9</v>
      </c>
      <c r="Z564">
        <v>99</v>
      </c>
      <c r="AA564">
        <v>0.06</v>
      </c>
      <c r="AB564">
        <v>22.4</v>
      </c>
      <c r="AC564">
        <v>0.69</v>
      </c>
      <c r="AD564">
        <v>278</v>
      </c>
      <c r="AE564">
        <v>0.45</v>
      </c>
      <c r="AF564">
        <v>2E-3</v>
      </c>
      <c r="AG564">
        <v>57.5</v>
      </c>
      <c r="AH564">
        <v>0.115</v>
      </c>
      <c r="AI564">
        <v>10.57</v>
      </c>
      <c r="AJ564">
        <v>0.02</v>
      </c>
      <c r="AK564">
        <v>0.25</v>
      </c>
      <c r="AL564">
        <v>2.9</v>
      </c>
      <c r="AM564">
        <v>0.4</v>
      </c>
      <c r="AN564">
        <v>3.2</v>
      </c>
      <c r="AO564">
        <v>0.03</v>
      </c>
      <c r="AP564">
        <v>4.8</v>
      </c>
      <c r="AQ564">
        <v>90</v>
      </c>
      <c r="AR564">
        <v>0.09</v>
      </c>
      <c r="AS564">
        <v>0.5</v>
      </c>
      <c r="AT564">
        <v>39</v>
      </c>
      <c r="AU564">
        <v>0.1</v>
      </c>
      <c r="AV564">
        <v>87.8</v>
      </c>
      <c r="AW564">
        <v>15</v>
      </c>
    </row>
    <row r="565" spans="1:49" hidden="1" x14ac:dyDescent="0.3">
      <c r="A565" t="s">
        <v>2246</v>
      </c>
      <c r="B565" t="s">
        <v>2247</v>
      </c>
      <c r="C565" s="1" t="str">
        <f t="shared" si="32"/>
        <v>13:0041</v>
      </c>
      <c r="D565" s="1" t="str">
        <f t="shared" si="33"/>
        <v>13:0013</v>
      </c>
      <c r="E565" t="s">
        <v>2244</v>
      </c>
      <c r="F565" t="s">
        <v>2248</v>
      </c>
      <c r="H565">
        <v>47.865500900000001</v>
      </c>
      <c r="I565">
        <v>-67.175347599999995</v>
      </c>
      <c r="J565" s="1" t="str">
        <f t="shared" si="34"/>
        <v>Basal till</v>
      </c>
      <c r="K565" s="1" t="str">
        <f t="shared" si="35"/>
        <v>&lt;63 micron</v>
      </c>
      <c r="L565">
        <v>63</v>
      </c>
      <c r="M565">
        <v>3.01</v>
      </c>
      <c r="N565">
        <v>7.5</v>
      </c>
      <c r="O565">
        <v>0.5</v>
      </c>
      <c r="P565">
        <v>2</v>
      </c>
      <c r="Q565">
        <v>56.6</v>
      </c>
      <c r="R565">
        <v>0.15</v>
      </c>
      <c r="S565">
        <v>0.02</v>
      </c>
      <c r="T565">
        <v>7.0000000000000007E-2</v>
      </c>
      <c r="U565">
        <v>11.7</v>
      </c>
      <c r="V565">
        <v>70.599999999999994</v>
      </c>
      <c r="W565">
        <v>17.170000000000002</v>
      </c>
      <c r="X565">
        <v>3.85</v>
      </c>
      <c r="Y565">
        <v>7</v>
      </c>
      <c r="Z565">
        <v>87</v>
      </c>
      <c r="AA565">
        <v>0.06</v>
      </c>
      <c r="AB565">
        <v>22.3</v>
      </c>
      <c r="AC565">
        <v>0.7</v>
      </c>
      <c r="AD565">
        <v>283</v>
      </c>
      <c r="AE565">
        <v>0.41</v>
      </c>
      <c r="AF565">
        <v>2E-3</v>
      </c>
      <c r="AG565">
        <v>57.4</v>
      </c>
      <c r="AH565">
        <v>0.11700000000000001</v>
      </c>
      <c r="AI565">
        <v>10.199999999999999</v>
      </c>
      <c r="AJ565">
        <v>0.03</v>
      </c>
      <c r="AK565">
        <v>0.23</v>
      </c>
      <c r="AL565">
        <v>2.7</v>
      </c>
      <c r="AM565">
        <v>0.4</v>
      </c>
      <c r="AN565">
        <v>3.3</v>
      </c>
      <c r="AO565">
        <v>0.02</v>
      </c>
      <c r="AP565">
        <v>4.8</v>
      </c>
      <c r="AQ565">
        <v>100</v>
      </c>
      <c r="AR565">
        <v>0.1</v>
      </c>
      <c r="AS565">
        <v>0.5</v>
      </c>
      <c r="AT565">
        <v>40</v>
      </c>
      <c r="AU565">
        <v>0.1</v>
      </c>
      <c r="AV565">
        <v>91.3</v>
      </c>
      <c r="AW565">
        <v>15</v>
      </c>
    </row>
    <row r="566" spans="1:49" hidden="1" x14ac:dyDescent="0.3">
      <c r="A566" t="s">
        <v>2249</v>
      </c>
      <c r="B566" t="s">
        <v>2250</v>
      </c>
      <c r="C566" s="1" t="str">
        <f t="shared" si="32"/>
        <v>13:0041</v>
      </c>
      <c r="D566" s="1" t="str">
        <f t="shared" si="33"/>
        <v>13:0013</v>
      </c>
      <c r="E566" t="s">
        <v>2251</v>
      </c>
      <c r="F566" t="s">
        <v>2252</v>
      </c>
      <c r="H566">
        <v>47.8762799</v>
      </c>
      <c r="I566">
        <v>-67.007574700000006</v>
      </c>
      <c r="J566" s="1" t="str">
        <f t="shared" si="34"/>
        <v>Basal till</v>
      </c>
      <c r="K566" s="1" t="str">
        <f t="shared" si="35"/>
        <v>&lt;63 micron</v>
      </c>
      <c r="L566">
        <v>95</v>
      </c>
      <c r="M566">
        <v>2.4300000000000002</v>
      </c>
      <c r="N566">
        <v>9.6999999999999993</v>
      </c>
      <c r="O566">
        <v>0.5</v>
      </c>
      <c r="P566">
        <v>3</v>
      </c>
      <c r="Q566">
        <v>61.6</v>
      </c>
      <c r="R566">
        <v>0.14000000000000001</v>
      </c>
      <c r="S566">
        <v>0.06</v>
      </c>
      <c r="T566">
        <v>0.03</v>
      </c>
      <c r="U566">
        <v>16.899999999999999</v>
      </c>
      <c r="V566">
        <v>83.7</v>
      </c>
      <c r="W566">
        <v>23.07</v>
      </c>
      <c r="X566">
        <v>3.32</v>
      </c>
      <c r="Y566">
        <v>6.2</v>
      </c>
      <c r="Z566">
        <v>56</v>
      </c>
      <c r="AA566">
        <v>0.06</v>
      </c>
      <c r="AB566">
        <v>20.9</v>
      </c>
      <c r="AC566">
        <v>1.2</v>
      </c>
      <c r="AD566">
        <v>349</v>
      </c>
      <c r="AE566">
        <v>0.35</v>
      </c>
      <c r="AF566">
        <v>3.0000000000000001E-3</v>
      </c>
      <c r="AG566">
        <v>98.2</v>
      </c>
      <c r="AH566">
        <v>4.2000000000000003E-2</v>
      </c>
      <c r="AI566">
        <v>14.07</v>
      </c>
      <c r="AJ566">
        <v>0.01</v>
      </c>
      <c r="AK566">
        <v>0.68</v>
      </c>
      <c r="AL566">
        <v>2.6</v>
      </c>
      <c r="AM566">
        <v>0.3</v>
      </c>
      <c r="AN566">
        <v>6.5</v>
      </c>
      <c r="AO566">
        <v>0.03</v>
      </c>
      <c r="AP566">
        <v>2.8</v>
      </c>
      <c r="AQ566">
        <v>200</v>
      </c>
      <c r="AR566">
        <v>0.08</v>
      </c>
      <c r="AS566">
        <v>0.4</v>
      </c>
      <c r="AT566">
        <v>40</v>
      </c>
      <c r="AU566">
        <v>0.1</v>
      </c>
      <c r="AV566">
        <v>53.2</v>
      </c>
      <c r="AW566">
        <v>15</v>
      </c>
    </row>
    <row r="567" spans="1:49" hidden="1" x14ac:dyDescent="0.3">
      <c r="A567" t="s">
        <v>2253</v>
      </c>
      <c r="B567" t="s">
        <v>2254</v>
      </c>
      <c r="C567" s="1" t="str">
        <f t="shared" si="32"/>
        <v>13:0041</v>
      </c>
      <c r="D567" s="1" t="str">
        <f t="shared" si="33"/>
        <v>13:0013</v>
      </c>
      <c r="E567" t="s">
        <v>2255</v>
      </c>
      <c r="F567" t="s">
        <v>2256</v>
      </c>
      <c r="H567">
        <v>47.869769400000003</v>
      </c>
      <c r="I567">
        <v>-67.033366400000006</v>
      </c>
      <c r="J567" s="1" t="str">
        <f t="shared" si="34"/>
        <v>Basal till</v>
      </c>
      <c r="K567" s="1" t="str">
        <f t="shared" si="35"/>
        <v>&lt;63 micron</v>
      </c>
      <c r="L567">
        <v>43</v>
      </c>
      <c r="M567">
        <v>2.12</v>
      </c>
      <c r="N567">
        <v>6.6</v>
      </c>
      <c r="O567">
        <v>0.4</v>
      </c>
      <c r="P567">
        <v>2</v>
      </c>
      <c r="Q567">
        <v>86.6</v>
      </c>
      <c r="R567">
        <v>0.17</v>
      </c>
      <c r="S567">
        <v>0.2</v>
      </c>
      <c r="T567">
        <v>0.06</v>
      </c>
      <c r="U567">
        <v>17.5</v>
      </c>
      <c r="V567">
        <v>60.9</v>
      </c>
      <c r="W567">
        <v>18.329999999999998</v>
      </c>
      <c r="X567">
        <v>3.29</v>
      </c>
      <c r="Y567">
        <v>5.9</v>
      </c>
      <c r="Z567">
        <v>51</v>
      </c>
      <c r="AA567">
        <v>0.08</v>
      </c>
      <c r="AB567">
        <v>18.8</v>
      </c>
      <c r="AC567">
        <v>1.34</v>
      </c>
      <c r="AD567">
        <v>652</v>
      </c>
      <c r="AE567">
        <v>0.19</v>
      </c>
      <c r="AF567">
        <v>3.0000000000000001E-3</v>
      </c>
      <c r="AG567">
        <v>92.1</v>
      </c>
      <c r="AH567">
        <v>5.6000000000000001E-2</v>
      </c>
      <c r="AI567">
        <v>14.23</v>
      </c>
      <c r="AJ567">
        <v>5.0000000000000001E-3</v>
      </c>
      <c r="AK567">
        <v>0.36</v>
      </c>
      <c r="AL567">
        <v>2.8</v>
      </c>
      <c r="AM567">
        <v>0.2</v>
      </c>
      <c r="AN567">
        <v>23.2</v>
      </c>
      <c r="AO567">
        <v>0.03</v>
      </c>
      <c r="AP567">
        <v>4.4000000000000004</v>
      </c>
      <c r="AQ567">
        <v>140</v>
      </c>
      <c r="AR567">
        <v>0.05</v>
      </c>
      <c r="AS567">
        <v>0.6</v>
      </c>
      <c r="AT567">
        <v>33</v>
      </c>
      <c r="AU567">
        <v>0.1</v>
      </c>
      <c r="AV567">
        <v>61.2</v>
      </c>
      <c r="AW567">
        <v>15</v>
      </c>
    </row>
    <row r="568" spans="1:49" hidden="1" x14ac:dyDescent="0.3">
      <c r="A568" t="s">
        <v>2257</v>
      </c>
      <c r="B568" t="s">
        <v>2258</v>
      </c>
      <c r="C568" s="1" t="str">
        <f t="shared" si="32"/>
        <v>13:0041</v>
      </c>
      <c r="D568" s="1" t="str">
        <f t="shared" si="33"/>
        <v>13:0013</v>
      </c>
      <c r="E568" t="s">
        <v>2259</v>
      </c>
      <c r="F568" t="s">
        <v>2260</v>
      </c>
      <c r="H568">
        <v>47.907377799999999</v>
      </c>
      <c r="I568">
        <v>-67.095642100000006</v>
      </c>
      <c r="J568" s="1" t="str">
        <f t="shared" si="34"/>
        <v>Basal till</v>
      </c>
      <c r="K568" s="1" t="str">
        <f t="shared" si="35"/>
        <v>&lt;63 micron</v>
      </c>
      <c r="L568">
        <v>38</v>
      </c>
      <c r="M568">
        <v>3.09</v>
      </c>
      <c r="N568">
        <v>10.5</v>
      </c>
      <c r="O568">
        <v>0.2</v>
      </c>
      <c r="P568">
        <v>2</v>
      </c>
      <c r="Q568">
        <v>59.4</v>
      </c>
      <c r="R568">
        <v>0.18</v>
      </c>
      <c r="S568">
        <v>0.03</v>
      </c>
      <c r="T568">
        <v>0.03</v>
      </c>
      <c r="U568">
        <v>16.3</v>
      </c>
      <c r="V568">
        <v>84</v>
      </c>
      <c r="W568">
        <v>24.13</v>
      </c>
      <c r="X568">
        <v>4.18</v>
      </c>
      <c r="Y568">
        <v>7.4</v>
      </c>
      <c r="Z568">
        <v>59</v>
      </c>
      <c r="AA568">
        <v>0.08</v>
      </c>
      <c r="AB568">
        <v>24.3</v>
      </c>
      <c r="AC568">
        <v>1.62</v>
      </c>
      <c r="AD568">
        <v>426</v>
      </c>
      <c r="AE568">
        <v>0.31</v>
      </c>
      <c r="AF568">
        <v>2E-3</v>
      </c>
      <c r="AG568">
        <v>110.9</v>
      </c>
      <c r="AH568">
        <v>5.0999999999999997E-2</v>
      </c>
      <c r="AI568">
        <v>13.11</v>
      </c>
      <c r="AJ568">
        <v>5.0000000000000001E-3</v>
      </c>
      <c r="AK568">
        <v>0.23</v>
      </c>
      <c r="AL568">
        <v>2.7</v>
      </c>
      <c r="AM568">
        <v>0.3</v>
      </c>
      <c r="AN568">
        <v>4.5999999999999996</v>
      </c>
      <c r="AO568">
        <v>0.02</v>
      </c>
      <c r="AP568">
        <v>5.4</v>
      </c>
      <c r="AQ568">
        <v>70</v>
      </c>
      <c r="AR568">
        <v>7.0000000000000007E-2</v>
      </c>
      <c r="AS568">
        <v>0.3</v>
      </c>
      <c r="AT568">
        <v>34</v>
      </c>
      <c r="AU568">
        <v>0.1</v>
      </c>
      <c r="AV568">
        <v>90.1</v>
      </c>
      <c r="AW568">
        <v>15</v>
      </c>
    </row>
    <row r="569" spans="1:49" hidden="1" x14ac:dyDescent="0.3">
      <c r="A569" t="s">
        <v>2261</v>
      </c>
      <c r="B569" t="s">
        <v>2262</v>
      </c>
      <c r="C569" s="1" t="str">
        <f t="shared" si="32"/>
        <v>13:0041</v>
      </c>
      <c r="D569" s="1" t="str">
        <f t="shared" si="33"/>
        <v>13:0013</v>
      </c>
      <c r="E569" t="s">
        <v>2263</v>
      </c>
      <c r="F569" t="s">
        <v>2264</v>
      </c>
      <c r="H569">
        <v>47.902010300000001</v>
      </c>
      <c r="I569">
        <v>-67.060954600000002</v>
      </c>
      <c r="J569" s="1" t="str">
        <f t="shared" si="34"/>
        <v>Basal till</v>
      </c>
      <c r="K569" s="1" t="str">
        <f t="shared" si="35"/>
        <v>&lt;63 micron</v>
      </c>
      <c r="L569">
        <v>29</v>
      </c>
      <c r="M569">
        <v>2.74</v>
      </c>
      <c r="N569">
        <v>8</v>
      </c>
      <c r="O569">
        <v>0.6</v>
      </c>
      <c r="P569">
        <v>2</v>
      </c>
      <c r="Q569">
        <v>53</v>
      </c>
      <c r="R569">
        <v>0.21</v>
      </c>
      <c r="S569">
        <v>0.06</v>
      </c>
      <c r="T569">
        <v>0.03</v>
      </c>
      <c r="U569">
        <v>20.3</v>
      </c>
      <c r="V569">
        <v>73.400000000000006</v>
      </c>
      <c r="W569">
        <v>25.61</v>
      </c>
      <c r="X569">
        <v>3.97</v>
      </c>
      <c r="Y569">
        <v>7.3</v>
      </c>
      <c r="Z569">
        <v>48</v>
      </c>
      <c r="AA569">
        <v>0.08</v>
      </c>
      <c r="AB569">
        <v>22.5</v>
      </c>
      <c r="AC569">
        <v>1.64</v>
      </c>
      <c r="AD569">
        <v>617</v>
      </c>
      <c r="AE569">
        <v>0.17</v>
      </c>
      <c r="AF569">
        <v>2E-3</v>
      </c>
      <c r="AG569">
        <v>99.1</v>
      </c>
      <c r="AH569">
        <v>3.5000000000000003E-2</v>
      </c>
      <c r="AI569">
        <v>16.61</v>
      </c>
      <c r="AJ569">
        <v>5.0000000000000001E-3</v>
      </c>
      <c r="AK569">
        <v>0.25</v>
      </c>
      <c r="AL569">
        <v>4.2</v>
      </c>
      <c r="AM569">
        <v>0.2</v>
      </c>
      <c r="AN569">
        <v>7.5</v>
      </c>
      <c r="AO569">
        <v>0.02</v>
      </c>
      <c r="AP569">
        <v>5.9</v>
      </c>
      <c r="AQ569">
        <v>110</v>
      </c>
      <c r="AR569">
        <v>0.06</v>
      </c>
      <c r="AS569">
        <v>0.4</v>
      </c>
      <c r="AT569">
        <v>32</v>
      </c>
      <c r="AU569">
        <v>0.1</v>
      </c>
      <c r="AV569">
        <v>70</v>
      </c>
      <c r="AW569">
        <v>15</v>
      </c>
    </row>
    <row r="570" spans="1:49" hidden="1" x14ac:dyDescent="0.3">
      <c r="A570" t="s">
        <v>2265</v>
      </c>
      <c r="B570" t="s">
        <v>2266</v>
      </c>
      <c r="C570" s="1" t="str">
        <f t="shared" si="32"/>
        <v>13:0041</v>
      </c>
      <c r="D570" s="1" t="str">
        <f t="shared" si="33"/>
        <v>13:0013</v>
      </c>
      <c r="E570" t="s">
        <v>2267</v>
      </c>
      <c r="F570" t="s">
        <v>2268</v>
      </c>
      <c r="H570">
        <v>47.882513799999998</v>
      </c>
      <c r="I570">
        <v>-67.121125699999993</v>
      </c>
      <c r="J570" s="1" t="str">
        <f t="shared" si="34"/>
        <v>Basal till</v>
      </c>
      <c r="K570" s="1" t="str">
        <f t="shared" si="35"/>
        <v>&lt;63 micron</v>
      </c>
      <c r="L570">
        <v>44</v>
      </c>
      <c r="M570">
        <v>2.85</v>
      </c>
      <c r="N570">
        <v>11</v>
      </c>
      <c r="O570">
        <v>0.3</v>
      </c>
      <c r="P570">
        <v>2</v>
      </c>
      <c r="Q570">
        <v>56.6</v>
      </c>
      <c r="R570">
        <v>0.17</v>
      </c>
      <c r="S570">
        <v>0.04</v>
      </c>
      <c r="T570">
        <v>0.03</v>
      </c>
      <c r="U570">
        <v>17.5</v>
      </c>
      <c r="V570">
        <v>65.900000000000006</v>
      </c>
      <c r="W570">
        <v>20.03</v>
      </c>
      <c r="X570">
        <v>3.88</v>
      </c>
      <c r="Y570">
        <v>6.3</v>
      </c>
      <c r="Z570">
        <v>55</v>
      </c>
      <c r="AA570">
        <v>0.09</v>
      </c>
      <c r="AB570">
        <v>15.2</v>
      </c>
      <c r="AC570">
        <v>1.26</v>
      </c>
      <c r="AD570">
        <v>596</v>
      </c>
      <c r="AE570">
        <v>0.18</v>
      </c>
      <c r="AF570">
        <v>2E-3</v>
      </c>
      <c r="AG570">
        <v>102.5</v>
      </c>
      <c r="AH570">
        <v>7.0999999999999994E-2</v>
      </c>
      <c r="AI570">
        <v>15.39</v>
      </c>
      <c r="AJ570">
        <v>0.02</v>
      </c>
      <c r="AK570">
        <v>0.35</v>
      </c>
      <c r="AL570">
        <v>3</v>
      </c>
      <c r="AM570">
        <v>0.3</v>
      </c>
      <c r="AN570">
        <v>5.7</v>
      </c>
      <c r="AO570">
        <v>0.02</v>
      </c>
      <c r="AP570">
        <v>5</v>
      </c>
      <c r="AQ570">
        <v>60</v>
      </c>
      <c r="AR570">
        <v>7.0000000000000007E-2</v>
      </c>
      <c r="AS570">
        <v>0.3</v>
      </c>
      <c r="AT570">
        <v>29</v>
      </c>
      <c r="AU570">
        <v>0.1</v>
      </c>
      <c r="AV570">
        <v>70</v>
      </c>
      <c r="AW570">
        <v>15</v>
      </c>
    </row>
    <row r="571" spans="1:49" hidden="1" x14ac:dyDescent="0.3">
      <c r="A571" t="s">
        <v>2269</v>
      </c>
      <c r="B571" t="s">
        <v>2270</v>
      </c>
      <c r="C571" s="1" t="str">
        <f t="shared" si="32"/>
        <v>13:0041</v>
      </c>
      <c r="D571" s="1" t="str">
        <f t="shared" si="33"/>
        <v>13:0013</v>
      </c>
      <c r="E571" t="s">
        <v>2271</v>
      </c>
      <c r="F571" t="s">
        <v>2272</v>
      </c>
      <c r="H571">
        <v>47.9013426</v>
      </c>
      <c r="I571">
        <v>-67.119802000000007</v>
      </c>
      <c r="J571" s="1" t="str">
        <f t="shared" si="34"/>
        <v>Basal till</v>
      </c>
      <c r="K571" s="1" t="str">
        <f t="shared" si="35"/>
        <v>&lt;63 micron</v>
      </c>
      <c r="L571">
        <v>39</v>
      </c>
      <c r="M571">
        <v>2.56</v>
      </c>
      <c r="N571">
        <v>10.5</v>
      </c>
      <c r="O571">
        <v>0.3</v>
      </c>
      <c r="P571">
        <v>2</v>
      </c>
      <c r="Q571">
        <v>66.599999999999994</v>
      </c>
      <c r="R571">
        <v>0.2</v>
      </c>
      <c r="S571">
        <v>0.06</v>
      </c>
      <c r="T571">
        <v>0.04</v>
      </c>
      <c r="U571">
        <v>17.600000000000001</v>
      </c>
      <c r="V571">
        <v>70.3</v>
      </c>
      <c r="W571">
        <v>25.44</v>
      </c>
      <c r="X571">
        <v>3.93</v>
      </c>
      <c r="Y571">
        <v>7.1</v>
      </c>
      <c r="Z571">
        <v>62</v>
      </c>
      <c r="AA571">
        <v>0.09</v>
      </c>
      <c r="AB571">
        <v>24.6</v>
      </c>
      <c r="AC571">
        <v>1.52</v>
      </c>
      <c r="AD571">
        <v>556</v>
      </c>
      <c r="AE571">
        <v>0.16</v>
      </c>
      <c r="AF571">
        <v>2E-3</v>
      </c>
      <c r="AG571">
        <v>102.6</v>
      </c>
      <c r="AH571">
        <v>5.6000000000000001E-2</v>
      </c>
      <c r="AI571">
        <v>15.34</v>
      </c>
      <c r="AJ571">
        <v>0.02</v>
      </c>
      <c r="AK571">
        <v>0.33</v>
      </c>
      <c r="AL571">
        <v>4.7</v>
      </c>
      <c r="AM571">
        <v>0.3</v>
      </c>
      <c r="AN571">
        <v>7.1</v>
      </c>
      <c r="AO571">
        <v>0.03</v>
      </c>
      <c r="AP571">
        <v>5.9</v>
      </c>
      <c r="AQ571">
        <v>80</v>
      </c>
      <c r="AR571">
        <v>7.0000000000000007E-2</v>
      </c>
      <c r="AS571">
        <v>0.4</v>
      </c>
      <c r="AT571">
        <v>30</v>
      </c>
      <c r="AU571">
        <v>0.1</v>
      </c>
      <c r="AV571">
        <v>84</v>
      </c>
      <c r="AW571">
        <v>15</v>
      </c>
    </row>
    <row r="572" spans="1:49" hidden="1" x14ac:dyDescent="0.3">
      <c r="A572" t="s">
        <v>2273</v>
      </c>
      <c r="B572" t="s">
        <v>2274</v>
      </c>
      <c r="C572" s="1" t="str">
        <f t="shared" si="32"/>
        <v>13:0041</v>
      </c>
      <c r="D572" s="1" t="str">
        <f t="shared" si="33"/>
        <v>13:0013</v>
      </c>
      <c r="E572" t="s">
        <v>2275</v>
      </c>
      <c r="F572" t="s">
        <v>2276</v>
      </c>
      <c r="H572">
        <v>47.885323900000003</v>
      </c>
      <c r="I572">
        <v>-67.053257400000007</v>
      </c>
      <c r="J572" s="1" t="str">
        <f t="shared" si="34"/>
        <v>Basal till</v>
      </c>
      <c r="K572" s="1" t="str">
        <f t="shared" si="35"/>
        <v>&lt;63 micron</v>
      </c>
      <c r="L572">
        <v>43</v>
      </c>
      <c r="M572">
        <v>1.82</v>
      </c>
      <c r="N572">
        <v>9.1</v>
      </c>
      <c r="O572">
        <v>0.2</v>
      </c>
      <c r="P572">
        <v>1</v>
      </c>
      <c r="Q572">
        <v>58.3</v>
      </c>
      <c r="R572">
        <v>0.12</v>
      </c>
      <c r="S572">
        <v>0.04</v>
      </c>
      <c r="T572">
        <v>7.0000000000000007E-2</v>
      </c>
      <c r="U572">
        <v>9.6999999999999993</v>
      </c>
      <c r="V572">
        <v>46.6</v>
      </c>
      <c r="W572">
        <v>12.16</v>
      </c>
      <c r="X572">
        <v>2.73</v>
      </c>
      <c r="Y572">
        <v>5.4</v>
      </c>
      <c r="Z572">
        <v>40</v>
      </c>
      <c r="AA572">
        <v>0.08</v>
      </c>
      <c r="AB572">
        <v>16.5</v>
      </c>
      <c r="AC572">
        <v>0.68</v>
      </c>
      <c r="AD572">
        <v>477</v>
      </c>
      <c r="AE572">
        <v>0.14000000000000001</v>
      </c>
      <c r="AF572">
        <v>2E-3</v>
      </c>
      <c r="AG572">
        <v>48.9</v>
      </c>
      <c r="AH572">
        <v>6.0999999999999999E-2</v>
      </c>
      <c r="AI572">
        <v>7.63</v>
      </c>
      <c r="AJ572">
        <v>0.02</v>
      </c>
      <c r="AK572">
        <v>0.77</v>
      </c>
      <c r="AL572">
        <v>1.4</v>
      </c>
      <c r="AM572">
        <v>0.3</v>
      </c>
      <c r="AN572">
        <v>5.5</v>
      </c>
      <c r="AO572">
        <v>0.01</v>
      </c>
      <c r="AP572">
        <v>2.5</v>
      </c>
      <c r="AQ572">
        <v>80</v>
      </c>
      <c r="AR572">
        <v>0.06</v>
      </c>
      <c r="AS572">
        <v>0.2</v>
      </c>
      <c r="AT572">
        <v>28</v>
      </c>
      <c r="AU572">
        <v>0.1</v>
      </c>
      <c r="AV572">
        <v>78.7</v>
      </c>
      <c r="AW572">
        <v>15</v>
      </c>
    </row>
    <row r="573" spans="1:49" hidden="1" x14ac:dyDescent="0.3">
      <c r="A573" t="s">
        <v>2277</v>
      </c>
      <c r="B573" t="s">
        <v>2278</v>
      </c>
      <c r="C573" s="1" t="str">
        <f t="shared" si="32"/>
        <v>13:0041</v>
      </c>
      <c r="D573" s="1" t="str">
        <f t="shared" si="33"/>
        <v>13:0013</v>
      </c>
      <c r="E573" t="s">
        <v>2279</v>
      </c>
      <c r="F573" t="s">
        <v>2280</v>
      </c>
      <c r="H573">
        <v>47.891148700000002</v>
      </c>
      <c r="I573">
        <v>-67.028142000000003</v>
      </c>
      <c r="J573" s="1" t="str">
        <f t="shared" si="34"/>
        <v>Basal till</v>
      </c>
      <c r="K573" s="1" t="str">
        <f t="shared" si="35"/>
        <v>&lt;63 micron</v>
      </c>
      <c r="L573">
        <v>32</v>
      </c>
      <c r="M573">
        <v>2.14</v>
      </c>
      <c r="N573">
        <v>9.8000000000000007</v>
      </c>
      <c r="O573">
        <v>0.4</v>
      </c>
      <c r="P573">
        <v>3</v>
      </c>
      <c r="Q573">
        <v>61.1</v>
      </c>
      <c r="R573">
        <v>0.19</v>
      </c>
      <c r="S573">
        <v>0.11</v>
      </c>
      <c r="T573">
        <v>0.05</v>
      </c>
      <c r="U573">
        <v>19.3</v>
      </c>
      <c r="V573">
        <v>58.7</v>
      </c>
      <c r="W573">
        <v>25.4</v>
      </c>
      <c r="X573">
        <v>3.87</v>
      </c>
      <c r="Y573">
        <v>5.9</v>
      </c>
      <c r="Z573">
        <v>62</v>
      </c>
      <c r="AA573">
        <v>0.1</v>
      </c>
      <c r="AB573">
        <v>11</v>
      </c>
      <c r="AC573">
        <v>1.1299999999999999</v>
      </c>
      <c r="AD573">
        <v>661</v>
      </c>
      <c r="AE573">
        <v>0.21</v>
      </c>
      <c r="AF573">
        <v>3.0000000000000001E-3</v>
      </c>
      <c r="AG573">
        <v>94.2</v>
      </c>
      <c r="AH573">
        <v>3.9E-2</v>
      </c>
      <c r="AI573">
        <v>15.89</v>
      </c>
      <c r="AJ573">
        <v>0.01</v>
      </c>
      <c r="AK573">
        <v>0.6</v>
      </c>
      <c r="AL573">
        <v>4.4000000000000004</v>
      </c>
      <c r="AM573">
        <v>0.3</v>
      </c>
      <c r="AN573">
        <v>10.199999999999999</v>
      </c>
      <c r="AO573">
        <v>0.03</v>
      </c>
      <c r="AP573">
        <v>4.2</v>
      </c>
      <c r="AQ573">
        <v>100</v>
      </c>
      <c r="AR573">
        <v>0.06</v>
      </c>
      <c r="AS573">
        <v>0.3</v>
      </c>
      <c r="AT573">
        <v>32</v>
      </c>
      <c r="AU573">
        <v>0.1</v>
      </c>
      <c r="AV573">
        <v>83.2</v>
      </c>
      <c r="AW573">
        <v>15</v>
      </c>
    </row>
    <row r="574" spans="1:49" hidden="1" x14ac:dyDescent="0.3">
      <c r="A574" t="s">
        <v>2281</v>
      </c>
      <c r="B574" t="s">
        <v>2282</v>
      </c>
      <c r="C574" s="1" t="str">
        <f t="shared" si="32"/>
        <v>13:0041</v>
      </c>
      <c r="D574" s="1" t="str">
        <f t="shared" si="33"/>
        <v>13:0013</v>
      </c>
      <c r="E574" t="s">
        <v>2283</v>
      </c>
      <c r="F574" t="s">
        <v>2284</v>
      </c>
      <c r="H574">
        <v>47.851348899999998</v>
      </c>
      <c r="I574">
        <v>-67.352741399999999</v>
      </c>
      <c r="J574" s="1" t="str">
        <f t="shared" si="34"/>
        <v>Basal till</v>
      </c>
      <c r="K574" s="1" t="str">
        <f t="shared" si="35"/>
        <v>&lt;63 micron</v>
      </c>
      <c r="L574">
        <v>25</v>
      </c>
      <c r="M574">
        <v>2.0099999999999998</v>
      </c>
      <c r="N574">
        <v>7.4</v>
      </c>
      <c r="O574">
        <v>0.5</v>
      </c>
      <c r="P574">
        <v>2</v>
      </c>
      <c r="Q574">
        <v>43.9</v>
      </c>
      <c r="R574">
        <v>0.15</v>
      </c>
      <c r="S574">
        <v>0.03</v>
      </c>
      <c r="T574">
        <v>0.03</v>
      </c>
      <c r="U574">
        <v>17.3</v>
      </c>
      <c r="V574">
        <v>68.599999999999994</v>
      </c>
      <c r="W574">
        <v>17.52</v>
      </c>
      <c r="X574">
        <v>3.01</v>
      </c>
      <c r="Y574">
        <v>5.8</v>
      </c>
      <c r="Z574">
        <v>36</v>
      </c>
      <c r="AA574">
        <v>7.0000000000000007E-2</v>
      </c>
      <c r="AB574">
        <v>24.9</v>
      </c>
      <c r="AC574">
        <v>1.27</v>
      </c>
      <c r="AD574">
        <v>510</v>
      </c>
      <c r="AE574">
        <v>0.19</v>
      </c>
      <c r="AF574">
        <v>2E-3</v>
      </c>
      <c r="AG574">
        <v>78.2</v>
      </c>
      <c r="AH574">
        <v>4.3999999999999997E-2</v>
      </c>
      <c r="AI574">
        <v>14.5</v>
      </c>
      <c r="AJ574">
        <v>5.0000000000000001E-3</v>
      </c>
      <c r="AK574">
        <v>0.25</v>
      </c>
      <c r="AL574">
        <v>2.6</v>
      </c>
      <c r="AM574">
        <v>0.2</v>
      </c>
      <c r="AN574">
        <v>4.3</v>
      </c>
      <c r="AO574">
        <v>0.03</v>
      </c>
      <c r="AP574">
        <v>5.7</v>
      </c>
      <c r="AQ574">
        <v>130</v>
      </c>
      <c r="AR574">
        <v>0.05</v>
      </c>
      <c r="AS574">
        <v>0.4</v>
      </c>
      <c r="AT574">
        <v>30</v>
      </c>
      <c r="AU574">
        <v>0.1</v>
      </c>
      <c r="AV574">
        <v>50.8</v>
      </c>
      <c r="AW574">
        <v>15</v>
      </c>
    </row>
    <row r="575" spans="1:49" hidden="1" x14ac:dyDescent="0.3">
      <c r="A575" t="s">
        <v>2285</v>
      </c>
      <c r="B575" t="s">
        <v>2286</v>
      </c>
      <c r="C575" s="1" t="str">
        <f t="shared" si="32"/>
        <v>13:0041</v>
      </c>
      <c r="D575" s="1" t="str">
        <f t="shared" si="33"/>
        <v>13:0013</v>
      </c>
      <c r="E575" t="s">
        <v>2283</v>
      </c>
      <c r="F575" t="s">
        <v>2287</v>
      </c>
      <c r="H575">
        <v>47.851348899999998</v>
      </c>
      <c r="I575">
        <v>-67.352741399999999</v>
      </c>
      <c r="J575" s="1" t="str">
        <f t="shared" si="34"/>
        <v>Basal till</v>
      </c>
      <c r="K575" s="1" t="str">
        <f t="shared" si="35"/>
        <v>&lt;63 micron</v>
      </c>
      <c r="L575">
        <v>28</v>
      </c>
      <c r="M575">
        <v>1.98</v>
      </c>
      <c r="N575">
        <v>6.4</v>
      </c>
      <c r="O575">
        <v>0.6</v>
      </c>
      <c r="P575">
        <v>2</v>
      </c>
      <c r="Q575">
        <v>41.2</v>
      </c>
      <c r="R575">
        <v>0.15</v>
      </c>
      <c r="S575">
        <v>0.03</v>
      </c>
      <c r="T575">
        <v>0.03</v>
      </c>
      <c r="U575">
        <v>16.899999999999999</v>
      </c>
      <c r="V575">
        <v>79.3</v>
      </c>
      <c r="W575">
        <v>15.99</v>
      </c>
      <c r="X575">
        <v>3.02</v>
      </c>
      <c r="Y575">
        <v>5.3</v>
      </c>
      <c r="Z575">
        <v>36</v>
      </c>
      <c r="AA575">
        <v>0.06</v>
      </c>
      <c r="AB575">
        <v>23.1</v>
      </c>
      <c r="AC575">
        <v>1.26</v>
      </c>
      <c r="AD575">
        <v>512</v>
      </c>
      <c r="AE575">
        <v>0.18</v>
      </c>
      <c r="AF575">
        <v>2E-3</v>
      </c>
      <c r="AG575">
        <v>77.7</v>
      </c>
      <c r="AH575">
        <v>4.1000000000000002E-2</v>
      </c>
      <c r="AI575">
        <v>15.56</v>
      </c>
      <c r="AJ575">
        <v>5.0000000000000001E-3</v>
      </c>
      <c r="AK575">
        <v>0.26</v>
      </c>
      <c r="AL575">
        <v>2.7</v>
      </c>
      <c r="AM575">
        <v>0.1</v>
      </c>
      <c r="AN575">
        <v>3.9</v>
      </c>
      <c r="AO575">
        <v>0.02</v>
      </c>
      <c r="AP575">
        <v>6.1</v>
      </c>
      <c r="AQ575">
        <v>130</v>
      </c>
      <c r="AR575">
        <v>0.06</v>
      </c>
      <c r="AS575">
        <v>0.4</v>
      </c>
      <c r="AT575">
        <v>30</v>
      </c>
      <c r="AU575">
        <v>0.1</v>
      </c>
      <c r="AV575">
        <v>50.9</v>
      </c>
      <c r="AW575">
        <v>15</v>
      </c>
    </row>
    <row r="576" spans="1:49" hidden="1" x14ac:dyDescent="0.3">
      <c r="A576" t="s">
        <v>2288</v>
      </c>
      <c r="B576" t="s">
        <v>2289</v>
      </c>
      <c r="C576" s="1" t="str">
        <f t="shared" si="32"/>
        <v>13:0041</v>
      </c>
      <c r="D576" s="1" t="str">
        <f t="shared" si="33"/>
        <v>13:0013</v>
      </c>
      <c r="E576" t="s">
        <v>2290</v>
      </c>
      <c r="F576" t="s">
        <v>2291</v>
      </c>
      <c r="H576">
        <v>47.794738799999998</v>
      </c>
      <c r="I576">
        <v>-67.221025299999994</v>
      </c>
      <c r="J576" s="1" t="str">
        <f t="shared" si="34"/>
        <v>Basal till</v>
      </c>
      <c r="K576" s="1" t="str">
        <f t="shared" si="35"/>
        <v>&lt;63 micron</v>
      </c>
      <c r="L576">
        <v>57</v>
      </c>
      <c r="M576">
        <v>2.5</v>
      </c>
      <c r="N576">
        <v>5.3</v>
      </c>
      <c r="O576">
        <v>0.3</v>
      </c>
      <c r="P576">
        <v>1</v>
      </c>
      <c r="Q576">
        <v>42.5</v>
      </c>
      <c r="R576">
        <v>0.12</v>
      </c>
      <c r="S576">
        <v>0.03</v>
      </c>
      <c r="T576">
        <v>7.0000000000000007E-2</v>
      </c>
      <c r="U576">
        <v>13.2</v>
      </c>
      <c r="V576">
        <v>89.1</v>
      </c>
      <c r="W576">
        <v>13.39</v>
      </c>
      <c r="X576">
        <v>3.54</v>
      </c>
      <c r="Y576">
        <v>7.1</v>
      </c>
      <c r="Z576">
        <v>82</v>
      </c>
      <c r="AA576">
        <v>0.06</v>
      </c>
      <c r="AB576">
        <v>15.7</v>
      </c>
      <c r="AC576">
        <v>0.96</v>
      </c>
      <c r="AD576">
        <v>452</v>
      </c>
      <c r="AE576">
        <v>0.26</v>
      </c>
      <c r="AF576">
        <v>2E-3</v>
      </c>
      <c r="AG576">
        <v>65.2</v>
      </c>
      <c r="AH576">
        <v>8.5999999999999993E-2</v>
      </c>
      <c r="AI576">
        <v>8.9600000000000009</v>
      </c>
      <c r="AJ576">
        <v>0.03</v>
      </c>
      <c r="AK576">
        <v>0.25</v>
      </c>
      <c r="AL576">
        <v>1.6</v>
      </c>
      <c r="AM576">
        <v>0.4</v>
      </c>
      <c r="AN576">
        <v>3.9</v>
      </c>
      <c r="AO576">
        <v>0.01</v>
      </c>
      <c r="AP576">
        <v>2.2000000000000002</v>
      </c>
      <c r="AQ576">
        <v>380</v>
      </c>
      <c r="AR576">
        <v>0.06</v>
      </c>
      <c r="AS576">
        <v>0.5</v>
      </c>
      <c r="AT576">
        <v>37</v>
      </c>
      <c r="AU576">
        <v>0.1</v>
      </c>
      <c r="AV576">
        <v>67.099999999999994</v>
      </c>
      <c r="AW576">
        <v>15</v>
      </c>
    </row>
    <row r="577" spans="1:49" hidden="1" x14ac:dyDescent="0.3">
      <c r="A577" t="s">
        <v>2292</v>
      </c>
      <c r="B577" t="s">
        <v>2293</v>
      </c>
      <c r="C577" s="1" t="str">
        <f t="shared" si="32"/>
        <v>13:0041</v>
      </c>
      <c r="D577" s="1" t="str">
        <f t="shared" si="33"/>
        <v>13:0013</v>
      </c>
      <c r="E577" t="s">
        <v>2294</v>
      </c>
      <c r="F577" t="s">
        <v>2295</v>
      </c>
      <c r="H577">
        <v>47.812403799999998</v>
      </c>
      <c r="I577">
        <v>-67.222906499999993</v>
      </c>
      <c r="J577" s="1" t="str">
        <f t="shared" si="34"/>
        <v>Basal till</v>
      </c>
      <c r="K577" s="1" t="str">
        <f t="shared" si="35"/>
        <v>&lt;63 micron</v>
      </c>
      <c r="L577">
        <v>21</v>
      </c>
      <c r="M577">
        <v>2.36</v>
      </c>
      <c r="N577">
        <v>5.4</v>
      </c>
      <c r="O577">
        <v>0.9</v>
      </c>
      <c r="P577">
        <v>1</v>
      </c>
      <c r="Q577">
        <v>31.8</v>
      </c>
      <c r="R577">
        <v>0.12</v>
      </c>
      <c r="S577">
        <v>0.04</v>
      </c>
      <c r="T577">
        <v>0.04</v>
      </c>
      <c r="U577">
        <v>11</v>
      </c>
      <c r="V577">
        <v>79.400000000000006</v>
      </c>
      <c r="W577">
        <v>15.38</v>
      </c>
      <c r="X577">
        <v>2.98</v>
      </c>
      <c r="Y577">
        <v>6.7</v>
      </c>
      <c r="Z577">
        <v>61</v>
      </c>
      <c r="AA577">
        <v>0.06</v>
      </c>
      <c r="AB577">
        <v>18.100000000000001</v>
      </c>
      <c r="AC577">
        <v>1.06</v>
      </c>
      <c r="AD577">
        <v>279</v>
      </c>
      <c r="AE577">
        <v>0.33</v>
      </c>
      <c r="AF577">
        <v>2E-3</v>
      </c>
      <c r="AG577">
        <v>68.3</v>
      </c>
      <c r="AH577">
        <v>4.7E-2</v>
      </c>
      <c r="AI577">
        <v>7.33</v>
      </c>
      <c r="AJ577">
        <v>0.03</v>
      </c>
      <c r="AK577">
        <v>0.21</v>
      </c>
      <c r="AL577">
        <v>1.4</v>
      </c>
      <c r="AM577">
        <v>0.2</v>
      </c>
      <c r="AN577">
        <v>4.0999999999999996</v>
      </c>
      <c r="AO577">
        <v>0.02</v>
      </c>
      <c r="AP577">
        <v>1.2</v>
      </c>
      <c r="AQ577">
        <v>290</v>
      </c>
      <c r="AR577">
        <v>0.05</v>
      </c>
      <c r="AS577">
        <v>0.6</v>
      </c>
      <c r="AT577">
        <v>31</v>
      </c>
      <c r="AU577">
        <v>0.1</v>
      </c>
      <c r="AV577">
        <v>54.8</v>
      </c>
      <c r="AW577">
        <v>15</v>
      </c>
    </row>
    <row r="578" spans="1:49" hidden="1" x14ac:dyDescent="0.3">
      <c r="A578" t="s">
        <v>2296</v>
      </c>
      <c r="B578" t="s">
        <v>2297</v>
      </c>
      <c r="C578" s="1" t="str">
        <f t="shared" ref="C578:C641" si="36">HYPERLINK("http://geochem.nrcan.gc.ca/cdogs/content/bdl/bdl130041_e.htm", "13:0041")</f>
        <v>13:0041</v>
      </c>
      <c r="D578" s="1" t="str">
        <f t="shared" ref="D578:D641" si="37">HYPERLINK("http://geochem.nrcan.gc.ca/cdogs/content/svy/svy130013_e.htm", "13:0013")</f>
        <v>13:0013</v>
      </c>
      <c r="E578" t="s">
        <v>2298</v>
      </c>
      <c r="F578" t="s">
        <v>2299</v>
      </c>
      <c r="H578">
        <v>47.843907899999998</v>
      </c>
      <c r="I578">
        <v>-67.063442600000002</v>
      </c>
      <c r="J578" s="1" t="str">
        <f t="shared" ref="J578:J641" si="38">HYPERLINK("http://geochem.nrcan.gc.ca/cdogs/content/kwd/kwd020045_e.htm", "Basal till")</f>
        <v>Basal till</v>
      </c>
      <c r="K578" s="1" t="str">
        <f t="shared" ref="K578:K641" si="39">HYPERLINK("http://geochem.nrcan.gc.ca/cdogs/content/kwd/kwd080004_e.htm", "&lt;63 micron")</f>
        <v>&lt;63 micron</v>
      </c>
      <c r="L578">
        <v>16</v>
      </c>
      <c r="M578">
        <v>2.59</v>
      </c>
      <c r="N578">
        <v>7.5</v>
      </c>
      <c r="O578">
        <v>0.7</v>
      </c>
      <c r="P578">
        <v>3</v>
      </c>
      <c r="Q578">
        <v>80.3</v>
      </c>
      <c r="R578">
        <v>0.2</v>
      </c>
      <c r="S578">
        <v>0.27</v>
      </c>
      <c r="T578">
        <v>0.04</v>
      </c>
      <c r="U578">
        <v>28.5</v>
      </c>
      <c r="V578">
        <v>105.9</v>
      </c>
      <c r="W578">
        <v>34.24</v>
      </c>
      <c r="X578">
        <v>3.78</v>
      </c>
      <c r="Y578">
        <v>7.7</v>
      </c>
      <c r="Z578">
        <v>63</v>
      </c>
      <c r="AA578">
        <v>0.11</v>
      </c>
      <c r="AB578">
        <v>43.3</v>
      </c>
      <c r="AC578">
        <v>1.94</v>
      </c>
      <c r="AD578">
        <v>1475</v>
      </c>
      <c r="AE578">
        <v>0.65</v>
      </c>
      <c r="AF578">
        <v>4.0000000000000001E-3</v>
      </c>
      <c r="AG578">
        <v>115.1</v>
      </c>
      <c r="AH578">
        <v>6.0999999999999999E-2</v>
      </c>
      <c r="AI578">
        <v>21.89</v>
      </c>
      <c r="AJ578">
        <v>0.01</v>
      </c>
      <c r="AK578">
        <v>0.44</v>
      </c>
      <c r="AL578">
        <v>10.7</v>
      </c>
      <c r="AM578">
        <v>0.05</v>
      </c>
      <c r="AN578">
        <v>31.2</v>
      </c>
      <c r="AO578">
        <v>0.03</v>
      </c>
      <c r="AP578">
        <v>7.7</v>
      </c>
      <c r="AQ578">
        <v>640</v>
      </c>
      <c r="AR578">
        <v>7.0000000000000007E-2</v>
      </c>
      <c r="AS578">
        <v>0.5</v>
      </c>
      <c r="AT578">
        <v>49</v>
      </c>
      <c r="AU578">
        <v>0.1</v>
      </c>
      <c r="AV578">
        <v>66.900000000000006</v>
      </c>
      <c r="AW578">
        <v>15</v>
      </c>
    </row>
    <row r="579" spans="1:49" hidden="1" x14ac:dyDescent="0.3">
      <c r="A579" t="s">
        <v>2300</v>
      </c>
      <c r="B579" t="s">
        <v>2301</v>
      </c>
      <c r="C579" s="1" t="str">
        <f t="shared" si="36"/>
        <v>13:0041</v>
      </c>
      <c r="D579" s="1" t="str">
        <f t="shared" si="37"/>
        <v>13:0013</v>
      </c>
      <c r="E579" t="s">
        <v>2302</v>
      </c>
      <c r="F579" t="s">
        <v>2303</v>
      </c>
      <c r="H579">
        <v>47.777098799999997</v>
      </c>
      <c r="I579">
        <v>-67.395295099999998</v>
      </c>
      <c r="J579" s="1" t="str">
        <f t="shared" si="38"/>
        <v>Basal till</v>
      </c>
      <c r="K579" s="1" t="str">
        <f t="shared" si="39"/>
        <v>&lt;63 micron</v>
      </c>
      <c r="L579">
        <v>61</v>
      </c>
      <c r="M579">
        <v>2.64</v>
      </c>
      <c r="N579">
        <v>14.7</v>
      </c>
      <c r="O579">
        <v>0.2</v>
      </c>
      <c r="P579">
        <v>2</v>
      </c>
      <c r="Q579">
        <v>55.3</v>
      </c>
      <c r="R579">
        <v>0.18</v>
      </c>
      <c r="S579">
        <v>0.03</v>
      </c>
      <c r="T579">
        <v>0.04</v>
      </c>
      <c r="U579">
        <v>11.9</v>
      </c>
      <c r="V579">
        <v>73.599999999999994</v>
      </c>
      <c r="W579">
        <v>20.079999999999998</v>
      </c>
      <c r="X579">
        <v>3.87</v>
      </c>
      <c r="Y579">
        <v>6.8</v>
      </c>
      <c r="Z579">
        <v>50</v>
      </c>
      <c r="AA579">
        <v>7.0000000000000007E-2</v>
      </c>
      <c r="AB579">
        <v>20.2</v>
      </c>
      <c r="AC579">
        <v>0.76</v>
      </c>
      <c r="AD579">
        <v>245</v>
      </c>
      <c r="AE579">
        <v>0.27</v>
      </c>
      <c r="AF579">
        <v>3.0000000000000001E-3</v>
      </c>
      <c r="AG579">
        <v>66.5</v>
      </c>
      <c r="AH579">
        <v>0.14199999999999999</v>
      </c>
      <c r="AI579">
        <v>12.85</v>
      </c>
      <c r="AJ579">
        <v>0.03</v>
      </c>
      <c r="AK579">
        <v>1.74</v>
      </c>
      <c r="AL579">
        <v>2.7</v>
      </c>
      <c r="AM579">
        <v>0.3</v>
      </c>
      <c r="AN579">
        <v>4.4000000000000004</v>
      </c>
      <c r="AO579">
        <v>0.03</v>
      </c>
      <c r="AP579">
        <v>3.9</v>
      </c>
      <c r="AQ579">
        <v>60</v>
      </c>
      <c r="AR579">
        <v>0.09</v>
      </c>
      <c r="AS579">
        <v>0.3</v>
      </c>
      <c r="AT579">
        <v>42</v>
      </c>
      <c r="AU579">
        <v>0.1</v>
      </c>
      <c r="AV579">
        <v>78</v>
      </c>
      <c r="AW579">
        <v>15</v>
      </c>
    </row>
    <row r="580" spans="1:49" hidden="1" x14ac:dyDescent="0.3">
      <c r="A580" t="s">
        <v>2304</v>
      </c>
      <c r="B580" t="s">
        <v>2305</v>
      </c>
      <c r="C580" s="1" t="str">
        <f t="shared" si="36"/>
        <v>13:0041</v>
      </c>
      <c r="D580" s="1" t="str">
        <f t="shared" si="37"/>
        <v>13:0013</v>
      </c>
      <c r="E580" t="s">
        <v>2306</v>
      </c>
      <c r="F580" t="s">
        <v>2307</v>
      </c>
      <c r="H580">
        <v>47.904241599999999</v>
      </c>
      <c r="I580">
        <v>-67.904473100000004</v>
      </c>
      <c r="J580" s="1" t="str">
        <f t="shared" si="38"/>
        <v>Basal till</v>
      </c>
      <c r="K580" s="1" t="str">
        <f t="shared" si="39"/>
        <v>&lt;63 micron</v>
      </c>
      <c r="L580">
        <v>24</v>
      </c>
      <c r="M580">
        <v>2.44</v>
      </c>
      <c r="N580">
        <v>6.5</v>
      </c>
      <c r="O580">
        <v>0.4</v>
      </c>
      <c r="P580">
        <v>1</v>
      </c>
      <c r="Q580">
        <v>53.2</v>
      </c>
      <c r="R580">
        <v>0.16</v>
      </c>
      <c r="S580">
        <v>0.02</v>
      </c>
      <c r="T580">
        <v>7.0000000000000007E-2</v>
      </c>
      <c r="U580">
        <v>17</v>
      </c>
      <c r="V580">
        <v>60.9</v>
      </c>
      <c r="W580">
        <v>20.32</v>
      </c>
      <c r="X580">
        <v>3.23</v>
      </c>
      <c r="Y580">
        <v>5.3</v>
      </c>
      <c r="Z580">
        <v>41</v>
      </c>
      <c r="AA580">
        <v>7.0000000000000007E-2</v>
      </c>
      <c r="AB580">
        <v>31.9</v>
      </c>
      <c r="AC580">
        <v>0.87</v>
      </c>
      <c r="AD580">
        <v>276</v>
      </c>
      <c r="AE580">
        <v>0.31</v>
      </c>
      <c r="AF580">
        <v>3.0000000000000001E-3</v>
      </c>
      <c r="AG580">
        <v>65</v>
      </c>
      <c r="AH580">
        <v>4.1000000000000002E-2</v>
      </c>
      <c r="AI580">
        <v>15.69</v>
      </c>
      <c r="AJ580">
        <v>0.03</v>
      </c>
      <c r="AK580">
        <v>0.32</v>
      </c>
      <c r="AL580">
        <v>2.1</v>
      </c>
      <c r="AM580">
        <v>0.2</v>
      </c>
      <c r="AN580">
        <v>4.2</v>
      </c>
      <c r="AO580">
        <v>0.02</v>
      </c>
      <c r="AP580">
        <v>6.9</v>
      </c>
      <c r="AQ580">
        <v>220</v>
      </c>
      <c r="AR580">
        <v>0.06</v>
      </c>
      <c r="AS580">
        <v>0.7</v>
      </c>
      <c r="AT580">
        <v>28</v>
      </c>
      <c r="AU580">
        <v>0.1</v>
      </c>
      <c r="AV580">
        <v>60.1</v>
      </c>
      <c r="AW580">
        <v>15</v>
      </c>
    </row>
    <row r="581" spans="1:49" hidden="1" x14ac:dyDescent="0.3">
      <c r="A581" t="s">
        <v>2308</v>
      </c>
      <c r="B581" t="s">
        <v>2309</v>
      </c>
      <c r="C581" s="1" t="str">
        <f t="shared" si="36"/>
        <v>13:0041</v>
      </c>
      <c r="D581" s="1" t="str">
        <f t="shared" si="37"/>
        <v>13:0013</v>
      </c>
      <c r="E581" t="s">
        <v>2306</v>
      </c>
      <c r="F581" t="s">
        <v>2310</v>
      </c>
      <c r="H581">
        <v>47.904241599999999</v>
      </c>
      <c r="I581">
        <v>-67.904473100000004</v>
      </c>
      <c r="J581" s="1" t="str">
        <f t="shared" si="38"/>
        <v>Basal till</v>
      </c>
      <c r="K581" s="1" t="str">
        <f t="shared" si="39"/>
        <v>&lt;63 micron</v>
      </c>
      <c r="L581">
        <v>10</v>
      </c>
      <c r="M581">
        <v>2.5099999999999998</v>
      </c>
      <c r="N581">
        <v>6.6</v>
      </c>
      <c r="O581">
        <v>0.3</v>
      </c>
      <c r="P581">
        <v>1</v>
      </c>
      <c r="Q581">
        <v>55.8</v>
      </c>
      <c r="R581">
        <v>0.17</v>
      </c>
      <c r="S581">
        <v>0.02</v>
      </c>
      <c r="T581">
        <v>0.08</v>
      </c>
      <c r="U581">
        <v>18.3</v>
      </c>
      <c r="V581">
        <v>68.099999999999994</v>
      </c>
      <c r="W581">
        <v>22.18</v>
      </c>
      <c r="X581">
        <v>3.31</v>
      </c>
      <c r="Y581">
        <v>5.4</v>
      </c>
      <c r="Z581">
        <v>39</v>
      </c>
      <c r="AA581">
        <v>0.08</v>
      </c>
      <c r="AB581">
        <v>30.9</v>
      </c>
      <c r="AC581">
        <v>0.88</v>
      </c>
      <c r="AD581">
        <v>294</v>
      </c>
      <c r="AE581">
        <v>0.38</v>
      </c>
      <c r="AF581">
        <v>3.0000000000000001E-3</v>
      </c>
      <c r="AG581">
        <v>69.099999999999994</v>
      </c>
      <c r="AH581">
        <v>4.3999999999999997E-2</v>
      </c>
      <c r="AI581">
        <v>16.79</v>
      </c>
      <c r="AJ581">
        <v>0.01</v>
      </c>
      <c r="AK581">
        <v>0.33</v>
      </c>
      <c r="AL581">
        <v>2.1</v>
      </c>
      <c r="AM581">
        <v>0.3</v>
      </c>
      <c r="AN581">
        <v>4.2</v>
      </c>
      <c r="AO581">
        <v>0.02</v>
      </c>
      <c r="AP581">
        <v>6.9</v>
      </c>
      <c r="AQ581">
        <v>260</v>
      </c>
      <c r="AR581">
        <v>0.05</v>
      </c>
      <c r="AS581">
        <v>0.7</v>
      </c>
      <c r="AT581">
        <v>29</v>
      </c>
      <c r="AU581">
        <v>0.1</v>
      </c>
      <c r="AV581">
        <v>60</v>
      </c>
      <c r="AW581">
        <v>15</v>
      </c>
    </row>
    <row r="582" spans="1:49" hidden="1" x14ac:dyDescent="0.3">
      <c r="A582" t="s">
        <v>2311</v>
      </c>
      <c r="B582" t="s">
        <v>2312</v>
      </c>
      <c r="C582" s="1" t="str">
        <f t="shared" si="36"/>
        <v>13:0041</v>
      </c>
      <c r="D582" s="1" t="str">
        <f t="shared" si="37"/>
        <v>13:0013</v>
      </c>
      <c r="E582" t="s">
        <v>2313</v>
      </c>
      <c r="F582" t="s">
        <v>2314</v>
      </c>
      <c r="H582">
        <v>47.889267699999998</v>
      </c>
      <c r="I582">
        <v>-67.8930036</v>
      </c>
      <c r="J582" s="1" t="str">
        <f t="shared" si="38"/>
        <v>Basal till</v>
      </c>
      <c r="K582" s="1" t="str">
        <f t="shared" si="39"/>
        <v>&lt;63 micron</v>
      </c>
      <c r="L582">
        <v>58</v>
      </c>
      <c r="M582">
        <v>2.0099999999999998</v>
      </c>
      <c r="N582">
        <v>10.9</v>
      </c>
      <c r="O582">
        <v>0.4</v>
      </c>
      <c r="P582">
        <v>1</v>
      </c>
      <c r="Q582">
        <v>53.4</v>
      </c>
      <c r="R582">
        <v>0.14000000000000001</v>
      </c>
      <c r="S582">
        <v>0.02</v>
      </c>
      <c r="T582">
        <v>0.08</v>
      </c>
      <c r="U582">
        <v>12.5</v>
      </c>
      <c r="V582">
        <v>57.2</v>
      </c>
      <c r="W582">
        <v>17.05</v>
      </c>
      <c r="X582">
        <v>3.16</v>
      </c>
      <c r="Y582">
        <v>4.4000000000000004</v>
      </c>
      <c r="Z582">
        <v>63</v>
      </c>
      <c r="AA582">
        <v>0.04</v>
      </c>
      <c r="AB582">
        <v>25.3</v>
      </c>
      <c r="AC582">
        <v>0.68</v>
      </c>
      <c r="AD582">
        <v>201</v>
      </c>
      <c r="AE582">
        <v>0.35</v>
      </c>
      <c r="AF582">
        <v>2E-3</v>
      </c>
      <c r="AG582">
        <v>68.5</v>
      </c>
      <c r="AH582">
        <v>5.2999999999999999E-2</v>
      </c>
      <c r="AI582">
        <v>12</v>
      </c>
      <c r="AJ582">
        <v>0.02</v>
      </c>
      <c r="AK582">
        <v>0.41</v>
      </c>
      <c r="AL582">
        <v>1.8</v>
      </c>
      <c r="AM582">
        <v>0.4</v>
      </c>
      <c r="AN582">
        <v>3.3</v>
      </c>
      <c r="AO582">
        <v>0.02</v>
      </c>
      <c r="AP582">
        <v>4.9000000000000004</v>
      </c>
      <c r="AQ582">
        <v>50</v>
      </c>
      <c r="AR582">
        <v>0.06</v>
      </c>
      <c r="AS582">
        <v>0.4</v>
      </c>
      <c r="AT582">
        <v>20</v>
      </c>
      <c r="AU582">
        <v>0.1</v>
      </c>
      <c r="AV582">
        <v>66.7</v>
      </c>
      <c r="AW582">
        <v>15</v>
      </c>
    </row>
    <row r="583" spans="1:49" hidden="1" x14ac:dyDescent="0.3">
      <c r="A583" t="s">
        <v>2315</v>
      </c>
      <c r="B583" t="s">
        <v>2316</v>
      </c>
      <c r="C583" s="1" t="str">
        <f t="shared" si="36"/>
        <v>13:0041</v>
      </c>
      <c r="D583" s="1" t="str">
        <f t="shared" si="37"/>
        <v>13:0013</v>
      </c>
      <c r="E583" t="s">
        <v>2317</v>
      </c>
      <c r="F583" t="s">
        <v>2318</v>
      </c>
      <c r="H583">
        <v>47.873660600000001</v>
      </c>
      <c r="I583">
        <v>-67.882236300000002</v>
      </c>
      <c r="J583" s="1" t="str">
        <f t="shared" si="38"/>
        <v>Basal till</v>
      </c>
      <c r="K583" s="1" t="str">
        <f t="shared" si="39"/>
        <v>&lt;63 micron</v>
      </c>
      <c r="L583">
        <v>11</v>
      </c>
      <c r="M583">
        <v>2.16</v>
      </c>
      <c r="N583">
        <v>5.2</v>
      </c>
      <c r="O583">
        <v>0.1</v>
      </c>
      <c r="P583">
        <v>1</v>
      </c>
      <c r="Q583">
        <v>49.2</v>
      </c>
      <c r="R583">
        <v>0.12</v>
      </c>
      <c r="S583">
        <v>0.03</v>
      </c>
      <c r="T583">
        <v>0.06</v>
      </c>
      <c r="U583">
        <v>15.1</v>
      </c>
      <c r="V583">
        <v>56.8</v>
      </c>
      <c r="W583">
        <v>22.86</v>
      </c>
      <c r="X583">
        <v>2.66</v>
      </c>
      <c r="Y583">
        <v>4.4000000000000004</v>
      </c>
      <c r="Z583">
        <v>45</v>
      </c>
      <c r="AA583">
        <v>0.05</v>
      </c>
      <c r="AB583">
        <v>26.5</v>
      </c>
      <c r="AC583">
        <v>0.68</v>
      </c>
      <c r="AD583">
        <v>174</v>
      </c>
      <c r="AE583">
        <v>0.27</v>
      </c>
      <c r="AF583">
        <v>4.0000000000000001E-3</v>
      </c>
      <c r="AG583">
        <v>56.4</v>
      </c>
      <c r="AH583">
        <v>2.8000000000000001E-2</v>
      </c>
      <c r="AI583">
        <v>15.88</v>
      </c>
      <c r="AJ583">
        <v>0.01</v>
      </c>
      <c r="AK583">
        <v>0.23</v>
      </c>
      <c r="AL583">
        <v>2.2999999999999998</v>
      </c>
      <c r="AM583">
        <v>0.4</v>
      </c>
      <c r="AN583">
        <v>3</v>
      </c>
      <c r="AO583">
        <v>0.02</v>
      </c>
      <c r="AP583">
        <v>6.7</v>
      </c>
      <c r="AQ583">
        <v>290</v>
      </c>
      <c r="AR583">
        <v>0.05</v>
      </c>
      <c r="AS583">
        <v>0.9</v>
      </c>
      <c r="AT583">
        <v>28</v>
      </c>
      <c r="AU583">
        <v>0.1</v>
      </c>
      <c r="AV583">
        <v>49</v>
      </c>
      <c r="AW583">
        <v>15</v>
      </c>
    </row>
    <row r="584" spans="1:49" hidden="1" x14ac:dyDescent="0.3">
      <c r="A584" t="s">
        <v>2319</v>
      </c>
      <c r="B584" t="s">
        <v>2320</v>
      </c>
      <c r="C584" s="1" t="str">
        <f t="shared" si="36"/>
        <v>13:0041</v>
      </c>
      <c r="D584" s="1" t="str">
        <f t="shared" si="37"/>
        <v>13:0013</v>
      </c>
      <c r="E584" t="s">
        <v>2321</v>
      </c>
      <c r="F584" t="s">
        <v>2322</v>
      </c>
      <c r="H584">
        <v>47.865117900000001</v>
      </c>
      <c r="I584">
        <v>-67.862590600000004</v>
      </c>
      <c r="J584" s="1" t="str">
        <f t="shared" si="38"/>
        <v>Basal till</v>
      </c>
      <c r="K584" s="1" t="str">
        <f t="shared" si="39"/>
        <v>&lt;63 micron</v>
      </c>
      <c r="L584">
        <v>26</v>
      </c>
      <c r="M584">
        <v>3.9</v>
      </c>
      <c r="N584">
        <v>6.9</v>
      </c>
      <c r="O584">
        <v>1.1000000000000001</v>
      </c>
      <c r="P584">
        <v>1</v>
      </c>
      <c r="Q584">
        <v>54.6</v>
      </c>
      <c r="R584">
        <v>0.14000000000000001</v>
      </c>
      <c r="S584">
        <v>0.02</v>
      </c>
      <c r="T584">
        <v>7.0000000000000007E-2</v>
      </c>
      <c r="U584">
        <v>11</v>
      </c>
      <c r="V584">
        <v>72.3</v>
      </c>
      <c r="W584">
        <v>18.260000000000002</v>
      </c>
      <c r="X584">
        <v>3.24</v>
      </c>
      <c r="Y584">
        <v>4.8</v>
      </c>
      <c r="Z584">
        <v>121</v>
      </c>
      <c r="AA584">
        <v>0.04</v>
      </c>
      <c r="AB584">
        <v>21</v>
      </c>
      <c r="AC584">
        <v>0.6</v>
      </c>
      <c r="AD584">
        <v>187</v>
      </c>
      <c r="AE584">
        <v>0.44</v>
      </c>
      <c r="AF584">
        <v>2E-3</v>
      </c>
      <c r="AG584">
        <v>53</v>
      </c>
      <c r="AH584">
        <v>0.104</v>
      </c>
      <c r="AI584">
        <v>11.96</v>
      </c>
      <c r="AJ584">
        <v>0.02</v>
      </c>
      <c r="AK584">
        <v>0.28999999999999998</v>
      </c>
      <c r="AL584">
        <v>2.6</v>
      </c>
      <c r="AM584">
        <v>0.8</v>
      </c>
      <c r="AN584">
        <v>2.5</v>
      </c>
      <c r="AO584">
        <v>0.02</v>
      </c>
      <c r="AP584">
        <v>6.1</v>
      </c>
      <c r="AQ584">
        <v>30</v>
      </c>
      <c r="AR584">
        <v>7.0000000000000007E-2</v>
      </c>
      <c r="AS584">
        <v>0.7</v>
      </c>
      <c r="AT584">
        <v>24</v>
      </c>
      <c r="AU584">
        <v>0.1</v>
      </c>
      <c r="AV584">
        <v>70.7</v>
      </c>
      <c r="AW584">
        <v>15</v>
      </c>
    </row>
    <row r="585" spans="1:49" hidden="1" x14ac:dyDescent="0.3">
      <c r="A585" t="s">
        <v>2323</v>
      </c>
      <c r="B585" t="s">
        <v>2324</v>
      </c>
      <c r="C585" s="1" t="str">
        <f t="shared" si="36"/>
        <v>13:0041</v>
      </c>
      <c r="D585" s="1" t="str">
        <f t="shared" si="37"/>
        <v>13:0013</v>
      </c>
      <c r="E585" t="s">
        <v>2325</v>
      </c>
      <c r="F585" t="s">
        <v>2326</v>
      </c>
      <c r="H585">
        <v>47.882772199999998</v>
      </c>
      <c r="I585">
        <v>-67.914756999999994</v>
      </c>
      <c r="J585" s="1" t="str">
        <f t="shared" si="38"/>
        <v>Basal till</v>
      </c>
      <c r="K585" s="1" t="str">
        <f t="shared" si="39"/>
        <v>&lt;63 micron</v>
      </c>
      <c r="L585">
        <v>74</v>
      </c>
      <c r="M585">
        <v>2</v>
      </c>
      <c r="N585">
        <v>3.2</v>
      </c>
      <c r="O585">
        <v>0.1</v>
      </c>
      <c r="P585">
        <v>0.5</v>
      </c>
      <c r="Q585">
        <v>71.8</v>
      </c>
      <c r="R585">
        <v>0.11</v>
      </c>
      <c r="S585">
        <v>0.21</v>
      </c>
      <c r="T585">
        <v>0.06</v>
      </c>
      <c r="U585">
        <v>9.3000000000000007</v>
      </c>
      <c r="V585">
        <v>56.5</v>
      </c>
      <c r="W585">
        <v>8.7100000000000009</v>
      </c>
      <c r="X585">
        <v>2.74</v>
      </c>
      <c r="Y585">
        <v>5.5</v>
      </c>
      <c r="Z585">
        <v>45</v>
      </c>
      <c r="AA585">
        <v>0.05</v>
      </c>
      <c r="AB585">
        <v>27.2</v>
      </c>
      <c r="AC585">
        <v>0.73</v>
      </c>
      <c r="AD585">
        <v>241</v>
      </c>
      <c r="AE585">
        <v>0.49</v>
      </c>
      <c r="AF585">
        <v>3.0000000000000001E-3</v>
      </c>
      <c r="AG585">
        <v>40.9</v>
      </c>
      <c r="AH585">
        <v>0.03</v>
      </c>
      <c r="AI585">
        <v>8.09</v>
      </c>
      <c r="AJ585">
        <v>0.01</v>
      </c>
      <c r="AK585">
        <v>0.13</v>
      </c>
      <c r="AL585">
        <v>1.9</v>
      </c>
      <c r="AM585">
        <v>0.2</v>
      </c>
      <c r="AN585">
        <v>29.2</v>
      </c>
      <c r="AO585">
        <v>0.01</v>
      </c>
      <c r="AP585">
        <v>4.7</v>
      </c>
      <c r="AQ585">
        <v>60</v>
      </c>
      <c r="AR585">
        <v>0.08</v>
      </c>
      <c r="AS585">
        <v>0.8</v>
      </c>
      <c r="AT585">
        <v>26</v>
      </c>
      <c r="AU585">
        <v>0.1</v>
      </c>
      <c r="AV585">
        <v>49</v>
      </c>
      <c r="AW585">
        <v>15</v>
      </c>
    </row>
    <row r="586" spans="1:49" hidden="1" x14ac:dyDescent="0.3">
      <c r="A586" t="s">
        <v>2327</v>
      </c>
      <c r="B586" t="s">
        <v>2328</v>
      </c>
      <c r="C586" s="1" t="str">
        <f t="shared" si="36"/>
        <v>13:0041</v>
      </c>
      <c r="D586" s="1" t="str">
        <f t="shared" si="37"/>
        <v>13:0013</v>
      </c>
      <c r="E586" t="s">
        <v>2329</v>
      </c>
      <c r="F586" t="s">
        <v>2330</v>
      </c>
      <c r="H586">
        <v>47.867193999999998</v>
      </c>
      <c r="I586">
        <v>-67.930686899999998</v>
      </c>
      <c r="J586" s="1" t="str">
        <f t="shared" si="38"/>
        <v>Basal till</v>
      </c>
      <c r="K586" s="1" t="str">
        <f t="shared" si="39"/>
        <v>&lt;63 micron</v>
      </c>
      <c r="L586">
        <v>10</v>
      </c>
      <c r="M586">
        <v>2.3199999999999998</v>
      </c>
      <c r="N586">
        <v>5.4</v>
      </c>
      <c r="O586">
        <v>0.1</v>
      </c>
      <c r="P586">
        <v>1</v>
      </c>
      <c r="Q586">
        <v>42</v>
      </c>
      <c r="R586">
        <v>0.12</v>
      </c>
      <c r="S586">
        <v>0.01</v>
      </c>
      <c r="T586">
        <v>0.09</v>
      </c>
      <c r="U586">
        <v>16.3</v>
      </c>
      <c r="V586">
        <v>61.4</v>
      </c>
      <c r="W586">
        <v>19.04</v>
      </c>
      <c r="X586">
        <v>3.09</v>
      </c>
      <c r="Y586">
        <v>4.9000000000000004</v>
      </c>
      <c r="Z586">
        <v>36</v>
      </c>
      <c r="AA586">
        <v>0.06</v>
      </c>
      <c r="AB586">
        <v>31</v>
      </c>
      <c r="AC586">
        <v>0.89</v>
      </c>
      <c r="AD586">
        <v>251</v>
      </c>
      <c r="AE586">
        <v>0.27</v>
      </c>
      <c r="AF586">
        <v>2E-3</v>
      </c>
      <c r="AG586">
        <v>64.900000000000006</v>
      </c>
      <c r="AH586">
        <v>0.04</v>
      </c>
      <c r="AI586">
        <v>12.52</v>
      </c>
      <c r="AJ586">
        <v>0.02</v>
      </c>
      <c r="AK586">
        <v>0.23</v>
      </c>
      <c r="AL586">
        <v>1.9</v>
      </c>
      <c r="AM586">
        <v>0.2</v>
      </c>
      <c r="AN586">
        <v>3</v>
      </c>
      <c r="AO586">
        <v>0.01</v>
      </c>
      <c r="AP586">
        <v>7.1</v>
      </c>
      <c r="AQ586">
        <v>130</v>
      </c>
      <c r="AR586">
        <v>0.05</v>
      </c>
      <c r="AS586">
        <v>0.5</v>
      </c>
      <c r="AT586">
        <v>25</v>
      </c>
      <c r="AU586">
        <v>0.1</v>
      </c>
      <c r="AV586">
        <v>65.8</v>
      </c>
      <c r="AW586">
        <v>15</v>
      </c>
    </row>
    <row r="587" spans="1:49" hidden="1" x14ac:dyDescent="0.3">
      <c r="A587" t="s">
        <v>2331</v>
      </c>
      <c r="B587" t="s">
        <v>2332</v>
      </c>
      <c r="C587" s="1" t="str">
        <f t="shared" si="36"/>
        <v>13:0041</v>
      </c>
      <c r="D587" s="1" t="str">
        <f t="shared" si="37"/>
        <v>13:0013</v>
      </c>
      <c r="E587" t="s">
        <v>2333</v>
      </c>
      <c r="F587" t="s">
        <v>2334</v>
      </c>
      <c r="H587">
        <v>47.855696700000003</v>
      </c>
      <c r="I587">
        <v>-67.911699200000001</v>
      </c>
      <c r="J587" s="1" t="str">
        <f t="shared" si="38"/>
        <v>Basal till</v>
      </c>
      <c r="K587" s="1" t="str">
        <f t="shared" si="39"/>
        <v>&lt;63 micron</v>
      </c>
      <c r="L587">
        <v>23</v>
      </c>
      <c r="M587">
        <v>1.6</v>
      </c>
      <c r="N587">
        <v>10.1</v>
      </c>
      <c r="O587">
        <v>2</v>
      </c>
      <c r="P587">
        <v>0.5</v>
      </c>
      <c r="Q587">
        <v>27.7</v>
      </c>
      <c r="R587">
        <v>0.13</v>
      </c>
      <c r="S587">
        <v>0.17</v>
      </c>
      <c r="T587">
        <v>0.04</v>
      </c>
      <c r="U587">
        <v>12.5</v>
      </c>
      <c r="V587">
        <v>72</v>
      </c>
      <c r="W587">
        <v>13.34</v>
      </c>
      <c r="X587">
        <v>2.75</v>
      </c>
      <c r="Y587">
        <v>4.4000000000000004</v>
      </c>
      <c r="Z587">
        <v>52</v>
      </c>
      <c r="AA587">
        <v>0.05</v>
      </c>
      <c r="AB587">
        <v>32</v>
      </c>
      <c r="AC587">
        <v>0.76</v>
      </c>
      <c r="AD587">
        <v>323</v>
      </c>
      <c r="AE587">
        <v>0.25</v>
      </c>
      <c r="AF587">
        <v>3.0000000000000001E-3</v>
      </c>
      <c r="AG587">
        <v>50.9</v>
      </c>
      <c r="AH587">
        <v>5.7000000000000002E-2</v>
      </c>
      <c r="AI587">
        <v>10.87</v>
      </c>
      <c r="AJ587">
        <v>0.01</v>
      </c>
      <c r="AK587">
        <v>0.37</v>
      </c>
      <c r="AL587">
        <v>2.2999999999999998</v>
      </c>
      <c r="AM587">
        <v>0.05</v>
      </c>
      <c r="AN587">
        <v>24.1</v>
      </c>
      <c r="AO587">
        <v>0.01</v>
      </c>
      <c r="AP587">
        <v>4.5999999999999996</v>
      </c>
      <c r="AQ587">
        <v>120</v>
      </c>
      <c r="AR587">
        <v>0.03</v>
      </c>
      <c r="AS587">
        <v>2.6</v>
      </c>
      <c r="AT587">
        <v>21</v>
      </c>
      <c r="AU587">
        <v>0.1</v>
      </c>
      <c r="AV587">
        <v>52.8</v>
      </c>
      <c r="AW587">
        <v>15</v>
      </c>
    </row>
    <row r="588" spans="1:49" hidden="1" x14ac:dyDescent="0.3">
      <c r="A588" t="s">
        <v>2335</v>
      </c>
      <c r="B588" t="s">
        <v>2336</v>
      </c>
      <c r="C588" s="1" t="str">
        <f t="shared" si="36"/>
        <v>13:0041</v>
      </c>
      <c r="D588" s="1" t="str">
        <f t="shared" si="37"/>
        <v>13:0013</v>
      </c>
      <c r="E588" t="s">
        <v>2337</v>
      </c>
      <c r="F588" t="s">
        <v>2338</v>
      </c>
      <c r="H588">
        <v>47.868510700000002</v>
      </c>
      <c r="I588">
        <v>-67.902404899999993</v>
      </c>
      <c r="J588" s="1" t="str">
        <f t="shared" si="38"/>
        <v>Basal till</v>
      </c>
      <c r="K588" s="1" t="str">
        <f t="shared" si="39"/>
        <v>&lt;63 micron</v>
      </c>
      <c r="L588">
        <v>14</v>
      </c>
      <c r="M588">
        <v>2.41</v>
      </c>
      <c r="N588">
        <v>5.6</v>
      </c>
      <c r="O588">
        <v>0.1</v>
      </c>
      <c r="P588">
        <v>1</v>
      </c>
      <c r="Q588">
        <v>60.1</v>
      </c>
      <c r="R588">
        <v>0.14000000000000001</v>
      </c>
      <c r="S588">
        <v>0.01</v>
      </c>
      <c r="T588">
        <v>0.06</v>
      </c>
      <c r="U588">
        <v>14.8</v>
      </c>
      <c r="V588">
        <v>61.7</v>
      </c>
      <c r="W588">
        <v>21.2</v>
      </c>
      <c r="X588">
        <v>2.79</v>
      </c>
      <c r="Y588">
        <v>5.4</v>
      </c>
      <c r="Z588">
        <v>69</v>
      </c>
      <c r="AA588">
        <v>0.06</v>
      </c>
      <c r="AB588">
        <v>33.5</v>
      </c>
      <c r="AC588">
        <v>0.73</v>
      </c>
      <c r="AD588">
        <v>186</v>
      </c>
      <c r="AE588">
        <v>0.32</v>
      </c>
      <c r="AF588">
        <v>2E-3</v>
      </c>
      <c r="AG588">
        <v>55.8</v>
      </c>
      <c r="AH588">
        <v>2.9000000000000001E-2</v>
      </c>
      <c r="AI588">
        <v>15.45</v>
      </c>
      <c r="AJ588">
        <v>5.0000000000000001E-3</v>
      </c>
      <c r="AK588">
        <v>0.26</v>
      </c>
      <c r="AL588">
        <v>2</v>
      </c>
      <c r="AM588">
        <v>0.1</v>
      </c>
      <c r="AN588">
        <v>3.2</v>
      </c>
      <c r="AO588">
        <v>0.01</v>
      </c>
      <c r="AP588">
        <v>7.8</v>
      </c>
      <c r="AQ588">
        <v>190</v>
      </c>
      <c r="AR588">
        <v>7.0000000000000007E-2</v>
      </c>
      <c r="AS588">
        <v>0.7</v>
      </c>
      <c r="AT588">
        <v>27</v>
      </c>
      <c r="AU588">
        <v>0.1</v>
      </c>
      <c r="AV588">
        <v>57.5</v>
      </c>
      <c r="AW588">
        <v>15</v>
      </c>
    </row>
    <row r="589" spans="1:49" hidden="1" x14ac:dyDescent="0.3">
      <c r="A589" t="s">
        <v>2339</v>
      </c>
      <c r="B589" t="s">
        <v>2340</v>
      </c>
      <c r="C589" s="1" t="str">
        <f t="shared" si="36"/>
        <v>13:0041</v>
      </c>
      <c r="D589" s="1" t="str">
        <f t="shared" si="37"/>
        <v>13:0013</v>
      </c>
      <c r="E589" t="s">
        <v>2341</v>
      </c>
      <c r="F589" t="s">
        <v>2342</v>
      </c>
      <c r="H589">
        <v>47.855534200000001</v>
      </c>
      <c r="I589">
        <v>-67.886315699999997</v>
      </c>
      <c r="J589" s="1" t="str">
        <f t="shared" si="38"/>
        <v>Basal till</v>
      </c>
      <c r="K589" s="1" t="str">
        <f t="shared" si="39"/>
        <v>&lt;63 micron</v>
      </c>
      <c r="L589">
        <v>14</v>
      </c>
      <c r="M589">
        <v>3.47</v>
      </c>
      <c r="N589">
        <v>6.4</v>
      </c>
      <c r="O589">
        <v>0.6</v>
      </c>
      <c r="P589">
        <v>1</v>
      </c>
      <c r="Q589">
        <v>64.5</v>
      </c>
      <c r="R589">
        <v>0.15</v>
      </c>
      <c r="S589">
        <v>0.02</v>
      </c>
      <c r="T589">
        <v>0.06</v>
      </c>
      <c r="U589">
        <v>17.3</v>
      </c>
      <c r="V589">
        <v>71.900000000000006</v>
      </c>
      <c r="W589">
        <v>24.88</v>
      </c>
      <c r="X589">
        <v>3.23</v>
      </c>
      <c r="Y589">
        <v>6.3</v>
      </c>
      <c r="Z589">
        <v>57</v>
      </c>
      <c r="AA589">
        <v>0.06</v>
      </c>
      <c r="AB589">
        <v>28.5</v>
      </c>
      <c r="AC589">
        <v>0.72</v>
      </c>
      <c r="AD589">
        <v>239</v>
      </c>
      <c r="AE589">
        <v>0.43</v>
      </c>
      <c r="AF589">
        <v>3.0000000000000001E-3</v>
      </c>
      <c r="AG589">
        <v>63.5</v>
      </c>
      <c r="AH589">
        <v>4.7E-2</v>
      </c>
      <c r="AI589">
        <v>16.239999999999998</v>
      </c>
      <c r="AJ589">
        <v>5.0000000000000001E-3</v>
      </c>
      <c r="AK589">
        <v>0.28999999999999998</v>
      </c>
      <c r="AL589">
        <v>2.7</v>
      </c>
      <c r="AM589">
        <v>0.1</v>
      </c>
      <c r="AN589">
        <v>3.4</v>
      </c>
      <c r="AO589">
        <v>0.01</v>
      </c>
      <c r="AP589">
        <v>7.3</v>
      </c>
      <c r="AQ589">
        <v>190</v>
      </c>
      <c r="AR589">
        <v>0.08</v>
      </c>
      <c r="AS589">
        <v>1</v>
      </c>
      <c r="AT589">
        <v>32</v>
      </c>
      <c r="AU589">
        <v>0.1</v>
      </c>
      <c r="AV589">
        <v>61.2</v>
      </c>
      <c r="AW589">
        <v>15</v>
      </c>
    </row>
    <row r="590" spans="1:49" hidden="1" x14ac:dyDescent="0.3">
      <c r="A590" t="s">
        <v>2343</v>
      </c>
      <c r="B590" t="s">
        <v>2344</v>
      </c>
      <c r="C590" s="1" t="str">
        <f t="shared" si="36"/>
        <v>13:0041</v>
      </c>
      <c r="D590" s="1" t="str">
        <f t="shared" si="37"/>
        <v>13:0013</v>
      </c>
      <c r="E590" t="s">
        <v>2345</v>
      </c>
      <c r="F590" t="s">
        <v>2346</v>
      </c>
      <c r="H590">
        <v>47.847215599999998</v>
      </c>
      <c r="I590">
        <v>-67.856539499999997</v>
      </c>
      <c r="J590" s="1" t="str">
        <f t="shared" si="38"/>
        <v>Basal till</v>
      </c>
      <c r="K590" s="1" t="str">
        <f t="shared" si="39"/>
        <v>&lt;63 micron</v>
      </c>
      <c r="L590">
        <v>8</v>
      </c>
      <c r="M590">
        <v>1.88</v>
      </c>
      <c r="N590">
        <v>4.8</v>
      </c>
      <c r="O590">
        <v>0.5</v>
      </c>
      <c r="P590">
        <v>1</v>
      </c>
      <c r="Q590">
        <v>29.1</v>
      </c>
      <c r="R590">
        <v>0.11</v>
      </c>
      <c r="S590">
        <v>0.01</v>
      </c>
      <c r="T590">
        <v>0.06</v>
      </c>
      <c r="U590">
        <v>13.6</v>
      </c>
      <c r="V590">
        <v>51</v>
      </c>
      <c r="W590">
        <v>15.37</v>
      </c>
      <c r="X590">
        <v>2.58</v>
      </c>
      <c r="Y590">
        <v>3.8</v>
      </c>
      <c r="Z590">
        <v>39</v>
      </c>
      <c r="AA590">
        <v>0.05</v>
      </c>
      <c r="AB590">
        <v>26.5</v>
      </c>
      <c r="AC590">
        <v>0.66</v>
      </c>
      <c r="AD590">
        <v>220</v>
      </c>
      <c r="AE590">
        <v>0.3</v>
      </c>
      <c r="AF590">
        <v>2E-3</v>
      </c>
      <c r="AG590">
        <v>55.7</v>
      </c>
      <c r="AH590">
        <v>3.4000000000000002E-2</v>
      </c>
      <c r="AI590">
        <v>11.81</v>
      </c>
      <c r="AJ590">
        <v>5.0000000000000001E-3</v>
      </c>
      <c r="AK590">
        <v>0.27</v>
      </c>
      <c r="AL590">
        <v>1.6</v>
      </c>
      <c r="AM590">
        <v>0.05</v>
      </c>
      <c r="AN590">
        <v>2.2999999999999998</v>
      </c>
      <c r="AO590">
        <v>0.01</v>
      </c>
      <c r="AP590">
        <v>6.2</v>
      </c>
      <c r="AQ590">
        <v>120</v>
      </c>
      <c r="AR590">
        <v>0.03</v>
      </c>
      <c r="AS590">
        <v>0.6</v>
      </c>
      <c r="AT590">
        <v>21</v>
      </c>
      <c r="AU590">
        <v>0.1</v>
      </c>
      <c r="AV590">
        <v>54.5</v>
      </c>
      <c r="AW590">
        <v>15</v>
      </c>
    </row>
    <row r="591" spans="1:49" hidden="1" x14ac:dyDescent="0.3">
      <c r="A591" t="s">
        <v>2347</v>
      </c>
      <c r="B591" t="s">
        <v>2348</v>
      </c>
      <c r="C591" s="1" t="str">
        <f t="shared" si="36"/>
        <v>13:0041</v>
      </c>
      <c r="D591" s="1" t="str">
        <f t="shared" si="37"/>
        <v>13:0013</v>
      </c>
      <c r="E591" t="s">
        <v>2349</v>
      </c>
      <c r="F591" t="s">
        <v>2350</v>
      </c>
      <c r="H591">
        <v>47.833374300000003</v>
      </c>
      <c r="I591">
        <v>-67.858954999999995</v>
      </c>
      <c r="J591" s="1" t="str">
        <f t="shared" si="38"/>
        <v>Basal till</v>
      </c>
      <c r="K591" s="1" t="str">
        <f t="shared" si="39"/>
        <v>&lt;63 micron</v>
      </c>
      <c r="L591">
        <v>13</v>
      </c>
      <c r="M591">
        <v>2.11</v>
      </c>
      <c r="N591">
        <v>7.6</v>
      </c>
      <c r="O591">
        <v>0.1</v>
      </c>
      <c r="P591">
        <v>1</v>
      </c>
      <c r="Q591">
        <v>44.2</v>
      </c>
      <c r="R591">
        <v>0.15</v>
      </c>
      <c r="S591">
        <v>0.04</v>
      </c>
      <c r="T591">
        <v>0.05</v>
      </c>
      <c r="U591">
        <v>15.1</v>
      </c>
      <c r="V591">
        <v>59.4</v>
      </c>
      <c r="W591">
        <v>20.66</v>
      </c>
      <c r="X591">
        <v>3.06</v>
      </c>
      <c r="Y591">
        <v>4.5999999999999996</v>
      </c>
      <c r="Z591">
        <v>49</v>
      </c>
      <c r="AA591">
        <v>0.08</v>
      </c>
      <c r="AB591">
        <v>31.3</v>
      </c>
      <c r="AC591">
        <v>0.77</v>
      </c>
      <c r="AD591">
        <v>354</v>
      </c>
      <c r="AE591">
        <v>0.3</v>
      </c>
      <c r="AF591">
        <v>3.0000000000000001E-3</v>
      </c>
      <c r="AG591">
        <v>61.8</v>
      </c>
      <c r="AH591">
        <v>5.8999999999999997E-2</v>
      </c>
      <c r="AI591">
        <v>16.3</v>
      </c>
      <c r="AJ591">
        <v>5.0000000000000001E-3</v>
      </c>
      <c r="AK591">
        <v>0.48</v>
      </c>
      <c r="AL591">
        <v>2.2000000000000002</v>
      </c>
      <c r="AM591">
        <v>0.05</v>
      </c>
      <c r="AN591">
        <v>4.9000000000000004</v>
      </c>
      <c r="AO591">
        <v>0.01</v>
      </c>
      <c r="AP591">
        <v>6.7</v>
      </c>
      <c r="AQ591">
        <v>130</v>
      </c>
      <c r="AR591">
        <v>0.04</v>
      </c>
      <c r="AS591">
        <v>0.8</v>
      </c>
      <c r="AT591">
        <v>23</v>
      </c>
      <c r="AU591">
        <v>0.1</v>
      </c>
      <c r="AV591">
        <v>68.900000000000006</v>
      </c>
      <c r="AW591">
        <v>15</v>
      </c>
    </row>
    <row r="592" spans="1:49" hidden="1" x14ac:dyDescent="0.3">
      <c r="A592" t="s">
        <v>2351</v>
      </c>
      <c r="B592" t="s">
        <v>2352</v>
      </c>
      <c r="C592" s="1" t="str">
        <f t="shared" si="36"/>
        <v>13:0041</v>
      </c>
      <c r="D592" s="1" t="str">
        <f t="shared" si="37"/>
        <v>13:0013</v>
      </c>
      <c r="E592" t="s">
        <v>2353</v>
      </c>
      <c r="F592" t="s">
        <v>2354</v>
      </c>
      <c r="H592">
        <v>47.824593399999998</v>
      </c>
      <c r="I592">
        <v>-67.908060800000001</v>
      </c>
      <c r="J592" s="1" t="str">
        <f t="shared" si="38"/>
        <v>Basal till</v>
      </c>
      <c r="K592" s="1" t="str">
        <f t="shared" si="39"/>
        <v>&lt;63 micron</v>
      </c>
      <c r="L592">
        <v>16</v>
      </c>
      <c r="M592">
        <v>2.36</v>
      </c>
      <c r="N592">
        <v>11.3</v>
      </c>
      <c r="O592">
        <v>0.2</v>
      </c>
      <c r="P592">
        <v>1</v>
      </c>
      <c r="Q592">
        <v>43.8</v>
      </c>
      <c r="R592">
        <v>0.17</v>
      </c>
      <c r="S592">
        <v>0.01</v>
      </c>
      <c r="T592">
        <v>0.09</v>
      </c>
      <c r="U592">
        <v>21.3</v>
      </c>
      <c r="V592">
        <v>57.4</v>
      </c>
      <c r="W592">
        <v>22.91</v>
      </c>
      <c r="X592">
        <v>3.17</v>
      </c>
      <c r="Y592">
        <v>3.7</v>
      </c>
      <c r="Z592">
        <v>128</v>
      </c>
      <c r="AA592">
        <v>0.06</v>
      </c>
      <c r="AB592">
        <v>28.9</v>
      </c>
      <c r="AC592">
        <v>0.59</v>
      </c>
      <c r="AD592">
        <v>719</v>
      </c>
      <c r="AE592">
        <v>0.49</v>
      </c>
      <c r="AF592">
        <v>2E-3</v>
      </c>
      <c r="AG592">
        <v>73.2</v>
      </c>
      <c r="AH592">
        <v>5.0999999999999997E-2</v>
      </c>
      <c r="AI592">
        <v>19.149999999999999</v>
      </c>
      <c r="AJ592">
        <v>0.02</v>
      </c>
      <c r="AK592">
        <v>0.47</v>
      </c>
      <c r="AL592">
        <v>3.2</v>
      </c>
      <c r="AM592">
        <v>0.05</v>
      </c>
      <c r="AN592">
        <v>3.1</v>
      </c>
      <c r="AO592">
        <v>0.04</v>
      </c>
      <c r="AP592">
        <v>6.1</v>
      </c>
      <c r="AQ592">
        <v>110</v>
      </c>
      <c r="AR592">
        <v>0.06</v>
      </c>
      <c r="AS592">
        <v>1.2</v>
      </c>
      <c r="AT592">
        <v>21</v>
      </c>
      <c r="AU592">
        <v>0.1</v>
      </c>
      <c r="AV592">
        <v>55.7</v>
      </c>
      <c r="AW592">
        <v>15</v>
      </c>
    </row>
    <row r="593" spans="1:49" hidden="1" x14ac:dyDescent="0.3">
      <c r="A593" t="s">
        <v>2355</v>
      </c>
      <c r="B593" t="s">
        <v>2356</v>
      </c>
      <c r="C593" s="1" t="str">
        <f t="shared" si="36"/>
        <v>13:0041</v>
      </c>
      <c r="D593" s="1" t="str">
        <f t="shared" si="37"/>
        <v>13:0013</v>
      </c>
      <c r="E593" t="s">
        <v>2357</v>
      </c>
      <c r="F593" t="s">
        <v>2358</v>
      </c>
      <c r="H593">
        <v>47.8248228</v>
      </c>
      <c r="I593">
        <v>-67.880506199999999</v>
      </c>
      <c r="J593" s="1" t="str">
        <f t="shared" si="38"/>
        <v>Basal till</v>
      </c>
      <c r="K593" s="1" t="str">
        <f t="shared" si="39"/>
        <v>&lt;63 micron</v>
      </c>
      <c r="L593">
        <v>21</v>
      </c>
      <c r="M593">
        <v>1.91</v>
      </c>
      <c r="N593">
        <v>4.4000000000000004</v>
      </c>
      <c r="O593">
        <v>0.1</v>
      </c>
      <c r="P593">
        <v>1</v>
      </c>
      <c r="Q593">
        <v>60.2</v>
      </c>
      <c r="R593">
        <v>0.08</v>
      </c>
      <c r="S593">
        <v>0.13</v>
      </c>
      <c r="T593">
        <v>0.05</v>
      </c>
      <c r="U593">
        <v>8.4</v>
      </c>
      <c r="V593">
        <v>57.3</v>
      </c>
      <c r="W593">
        <v>9.02</v>
      </c>
      <c r="X593">
        <v>2.52</v>
      </c>
      <c r="Y593">
        <v>5.3</v>
      </c>
      <c r="Z593">
        <v>24</v>
      </c>
      <c r="AA593">
        <v>0.05</v>
      </c>
      <c r="AB593">
        <v>30.2</v>
      </c>
      <c r="AC593">
        <v>0.66</v>
      </c>
      <c r="AD593">
        <v>168</v>
      </c>
      <c r="AE593">
        <v>0.27</v>
      </c>
      <c r="AF593">
        <v>3.0000000000000001E-3</v>
      </c>
      <c r="AG593">
        <v>42</v>
      </c>
      <c r="AH593">
        <v>4.8000000000000001E-2</v>
      </c>
      <c r="AI593">
        <v>5.31</v>
      </c>
      <c r="AJ593">
        <v>5.0000000000000001E-3</v>
      </c>
      <c r="AK593">
        <v>0.14000000000000001</v>
      </c>
      <c r="AL593">
        <v>1.4</v>
      </c>
      <c r="AM593">
        <v>0.05</v>
      </c>
      <c r="AN593">
        <v>19.600000000000001</v>
      </c>
      <c r="AO593">
        <v>0.01</v>
      </c>
      <c r="AP593">
        <v>4.5999999999999996</v>
      </c>
      <c r="AQ593">
        <v>60</v>
      </c>
      <c r="AR593">
        <v>0.06</v>
      </c>
      <c r="AS593">
        <v>0.5</v>
      </c>
      <c r="AT593">
        <v>24</v>
      </c>
      <c r="AU593">
        <v>0.1</v>
      </c>
      <c r="AV593">
        <v>52.4</v>
      </c>
      <c r="AW593">
        <v>15</v>
      </c>
    </row>
    <row r="594" spans="1:49" hidden="1" x14ac:dyDescent="0.3">
      <c r="A594" t="s">
        <v>2359</v>
      </c>
      <c r="B594" t="s">
        <v>2360</v>
      </c>
      <c r="C594" s="1" t="str">
        <f t="shared" si="36"/>
        <v>13:0041</v>
      </c>
      <c r="D594" s="1" t="str">
        <f t="shared" si="37"/>
        <v>13:0013</v>
      </c>
      <c r="E594" t="s">
        <v>2361</v>
      </c>
      <c r="F594" t="s">
        <v>2362</v>
      </c>
      <c r="H594">
        <v>47.812352400000002</v>
      </c>
      <c r="I594">
        <v>-67.849597900000006</v>
      </c>
      <c r="J594" s="1" t="str">
        <f t="shared" si="38"/>
        <v>Basal till</v>
      </c>
      <c r="K594" s="1" t="str">
        <f t="shared" si="39"/>
        <v>&lt;63 micron</v>
      </c>
      <c r="L594">
        <v>11</v>
      </c>
      <c r="M594">
        <v>2.94</v>
      </c>
      <c r="N594">
        <v>7.6</v>
      </c>
      <c r="O594">
        <v>0.5</v>
      </c>
      <c r="P594">
        <v>1</v>
      </c>
      <c r="Q594">
        <v>97.4</v>
      </c>
      <c r="R594">
        <v>0.14000000000000001</v>
      </c>
      <c r="S594">
        <v>0.01</v>
      </c>
      <c r="T594">
        <v>0.09</v>
      </c>
      <c r="U594">
        <v>17.2</v>
      </c>
      <c r="V594">
        <v>54.3</v>
      </c>
      <c r="W594">
        <v>21.88</v>
      </c>
      <c r="X594">
        <v>3.1</v>
      </c>
      <c r="Y594">
        <v>4.7</v>
      </c>
      <c r="Z594">
        <v>68</v>
      </c>
      <c r="AA594">
        <v>0.06</v>
      </c>
      <c r="AB594">
        <v>27.3</v>
      </c>
      <c r="AC594">
        <v>0.56000000000000005</v>
      </c>
      <c r="AD594">
        <v>380</v>
      </c>
      <c r="AE594">
        <v>0.33</v>
      </c>
      <c r="AF594">
        <v>2E-3</v>
      </c>
      <c r="AG594">
        <v>74.2</v>
      </c>
      <c r="AH594">
        <v>4.5999999999999999E-2</v>
      </c>
      <c r="AI594">
        <v>19.39</v>
      </c>
      <c r="AJ594">
        <v>0.01</v>
      </c>
      <c r="AK594">
        <v>0.46</v>
      </c>
      <c r="AL594">
        <v>2.8</v>
      </c>
      <c r="AM594">
        <v>0.05</v>
      </c>
      <c r="AN594">
        <v>3</v>
      </c>
      <c r="AO594">
        <v>0.02</v>
      </c>
      <c r="AP594">
        <v>6.1</v>
      </c>
      <c r="AQ594">
        <v>100</v>
      </c>
      <c r="AR594">
        <v>0.06</v>
      </c>
      <c r="AS594">
        <v>0.8</v>
      </c>
      <c r="AT594">
        <v>24</v>
      </c>
      <c r="AU594">
        <v>0.1</v>
      </c>
      <c r="AV594">
        <v>55.9</v>
      </c>
      <c r="AW594">
        <v>15</v>
      </c>
    </row>
    <row r="595" spans="1:49" hidden="1" x14ac:dyDescent="0.3">
      <c r="A595" t="s">
        <v>2363</v>
      </c>
      <c r="B595" t="s">
        <v>2364</v>
      </c>
      <c r="C595" s="1" t="str">
        <f t="shared" si="36"/>
        <v>13:0041</v>
      </c>
      <c r="D595" s="1" t="str">
        <f t="shared" si="37"/>
        <v>13:0013</v>
      </c>
      <c r="E595" t="s">
        <v>2365</v>
      </c>
      <c r="F595" t="s">
        <v>2366</v>
      </c>
      <c r="H595">
        <v>47.821710699999997</v>
      </c>
      <c r="I595">
        <v>-67.828322499999999</v>
      </c>
      <c r="J595" s="1" t="str">
        <f t="shared" si="38"/>
        <v>Basal till</v>
      </c>
      <c r="K595" s="1" t="str">
        <f t="shared" si="39"/>
        <v>&lt;63 micron</v>
      </c>
      <c r="L595">
        <v>31</v>
      </c>
      <c r="M595">
        <v>2.41</v>
      </c>
      <c r="N595">
        <v>6.1</v>
      </c>
      <c r="O595">
        <v>1</v>
      </c>
      <c r="P595">
        <v>1</v>
      </c>
      <c r="Q595">
        <v>46.7</v>
      </c>
      <c r="R595">
        <v>0.13</v>
      </c>
      <c r="S595">
        <v>0.01</v>
      </c>
      <c r="T595">
        <v>7.0000000000000007E-2</v>
      </c>
      <c r="U595">
        <v>13.2</v>
      </c>
      <c r="V595">
        <v>64.400000000000006</v>
      </c>
      <c r="W595">
        <v>20.23</v>
      </c>
      <c r="X595">
        <v>2.98</v>
      </c>
      <c r="Y595">
        <v>4.4000000000000004</v>
      </c>
      <c r="Z595">
        <v>88</v>
      </c>
      <c r="AA595">
        <v>0.05</v>
      </c>
      <c r="AB595">
        <v>28.9</v>
      </c>
      <c r="AC595">
        <v>0.72</v>
      </c>
      <c r="AD595">
        <v>169</v>
      </c>
      <c r="AE595">
        <v>0.28000000000000003</v>
      </c>
      <c r="AF595">
        <v>2E-3</v>
      </c>
      <c r="AG595">
        <v>60.5</v>
      </c>
      <c r="AH595">
        <v>0.04</v>
      </c>
      <c r="AI595">
        <v>12.39</v>
      </c>
      <c r="AJ595">
        <v>0.01</v>
      </c>
      <c r="AK595">
        <v>0.32</v>
      </c>
      <c r="AL595">
        <v>2</v>
      </c>
      <c r="AM595">
        <v>0.05</v>
      </c>
      <c r="AN595">
        <v>2.5</v>
      </c>
      <c r="AO595">
        <v>0.02</v>
      </c>
      <c r="AP595">
        <v>6.6</v>
      </c>
      <c r="AQ595">
        <v>90</v>
      </c>
      <c r="AR595">
        <v>0.06</v>
      </c>
      <c r="AS595">
        <v>0.7</v>
      </c>
      <c r="AT595">
        <v>23</v>
      </c>
      <c r="AU595">
        <v>0.1</v>
      </c>
      <c r="AV595">
        <v>57.6</v>
      </c>
      <c r="AW595">
        <v>15</v>
      </c>
    </row>
    <row r="596" spans="1:49" hidden="1" x14ac:dyDescent="0.3">
      <c r="A596" t="s">
        <v>2367</v>
      </c>
      <c r="B596" t="s">
        <v>2368</v>
      </c>
      <c r="C596" s="1" t="str">
        <f t="shared" si="36"/>
        <v>13:0041</v>
      </c>
      <c r="D596" s="1" t="str">
        <f t="shared" si="37"/>
        <v>13:0013</v>
      </c>
      <c r="E596" t="s">
        <v>2369</v>
      </c>
      <c r="F596" t="s">
        <v>2370</v>
      </c>
      <c r="H596">
        <v>47.8197659</v>
      </c>
      <c r="I596">
        <v>-67.805494899999999</v>
      </c>
      <c r="J596" s="1" t="str">
        <f t="shared" si="38"/>
        <v>Basal till</v>
      </c>
      <c r="K596" s="1" t="str">
        <f t="shared" si="39"/>
        <v>&lt;63 micron</v>
      </c>
      <c r="L596">
        <v>12</v>
      </c>
      <c r="M596">
        <v>2.16</v>
      </c>
      <c r="N596">
        <v>6.4</v>
      </c>
      <c r="O596">
        <v>0.2</v>
      </c>
      <c r="P596">
        <v>1</v>
      </c>
      <c r="Q596">
        <v>41.8</v>
      </c>
      <c r="R596">
        <v>0.13</v>
      </c>
      <c r="S596">
        <v>0.01</v>
      </c>
      <c r="T596">
        <v>0.06</v>
      </c>
      <c r="U596">
        <v>13.9</v>
      </c>
      <c r="V596">
        <v>54.7</v>
      </c>
      <c r="W596">
        <v>20.18</v>
      </c>
      <c r="X596">
        <v>2.89</v>
      </c>
      <c r="Y596">
        <v>4.4000000000000004</v>
      </c>
      <c r="Z596">
        <v>59</v>
      </c>
      <c r="AA596">
        <v>0.05</v>
      </c>
      <c r="AB596">
        <v>28.2</v>
      </c>
      <c r="AC596">
        <v>0.67</v>
      </c>
      <c r="AD596">
        <v>287</v>
      </c>
      <c r="AE596">
        <v>0.36</v>
      </c>
      <c r="AF596">
        <v>2E-3</v>
      </c>
      <c r="AG596">
        <v>57.3</v>
      </c>
      <c r="AH596">
        <v>4.4999999999999998E-2</v>
      </c>
      <c r="AI596">
        <v>17.28</v>
      </c>
      <c r="AJ596">
        <v>0.01</v>
      </c>
      <c r="AK596">
        <v>0.49</v>
      </c>
      <c r="AL596">
        <v>2</v>
      </c>
      <c r="AM596">
        <v>0.05</v>
      </c>
      <c r="AN596">
        <v>2.9</v>
      </c>
      <c r="AO596">
        <v>0.02</v>
      </c>
      <c r="AP596">
        <v>5.6</v>
      </c>
      <c r="AQ596">
        <v>90</v>
      </c>
      <c r="AR596">
        <v>0.06</v>
      </c>
      <c r="AS596">
        <v>0.7</v>
      </c>
      <c r="AT596">
        <v>24</v>
      </c>
      <c r="AU596">
        <v>0.1</v>
      </c>
      <c r="AV596">
        <v>64.2</v>
      </c>
      <c r="AW596">
        <v>15</v>
      </c>
    </row>
    <row r="597" spans="1:49" hidden="1" x14ac:dyDescent="0.3">
      <c r="A597" t="s">
        <v>2371</v>
      </c>
      <c r="B597" t="s">
        <v>2372</v>
      </c>
      <c r="C597" s="1" t="str">
        <f t="shared" si="36"/>
        <v>13:0041</v>
      </c>
      <c r="D597" s="1" t="str">
        <f t="shared" si="37"/>
        <v>13:0013</v>
      </c>
      <c r="E597" t="s">
        <v>2373</v>
      </c>
      <c r="F597" t="s">
        <v>2374</v>
      </c>
      <c r="H597">
        <v>47.808366100000001</v>
      </c>
      <c r="I597">
        <v>-67.779858000000004</v>
      </c>
      <c r="J597" s="1" t="str">
        <f t="shared" si="38"/>
        <v>Basal till</v>
      </c>
      <c r="K597" s="1" t="str">
        <f t="shared" si="39"/>
        <v>&lt;63 micron</v>
      </c>
      <c r="L597">
        <v>20</v>
      </c>
      <c r="M597">
        <v>2.4</v>
      </c>
      <c r="N597">
        <v>7.5</v>
      </c>
      <c r="O597">
        <v>0.8</v>
      </c>
      <c r="P597">
        <v>1</v>
      </c>
      <c r="Q597">
        <v>41.9</v>
      </c>
      <c r="R597">
        <v>0.15</v>
      </c>
      <c r="S597">
        <v>0.01</v>
      </c>
      <c r="T597">
        <v>0.05</v>
      </c>
      <c r="U597">
        <v>18.399999999999999</v>
      </c>
      <c r="V597">
        <v>57.9</v>
      </c>
      <c r="W597">
        <v>19.059999999999999</v>
      </c>
      <c r="X597">
        <v>3.14</v>
      </c>
      <c r="Y597">
        <v>3.8</v>
      </c>
      <c r="Z597">
        <v>68</v>
      </c>
      <c r="AA597">
        <v>0.05</v>
      </c>
      <c r="AB597">
        <v>27.6</v>
      </c>
      <c r="AC597">
        <v>0.6</v>
      </c>
      <c r="AD597">
        <v>536</v>
      </c>
      <c r="AE597">
        <v>0.37</v>
      </c>
      <c r="AF597">
        <v>2E-3</v>
      </c>
      <c r="AG597">
        <v>57.4</v>
      </c>
      <c r="AH597">
        <v>6.3E-2</v>
      </c>
      <c r="AI597">
        <v>16.329999999999998</v>
      </c>
      <c r="AJ597">
        <v>0.02</v>
      </c>
      <c r="AK597">
        <v>0.49</v>
      </c>
      <c r="AL597">
        <v>2.5</v>
      </c>
      <c r="AM597">
        <v>0.05</v>
      </c>
      <c r="AN597">
        <v>2.6</v>
      </c>
      <c r="AO597">
        <v>0.01</v>
      </c>
      <c r="AP597">
        <v>6</v>
      </c>
      <c r="AQ597">
        <v>50</v>
      </c>
      <c r="AR597">
        <v>0.05</v>
      </c>
      <c r="AS597">
        <v>0.9</v>
      </c>
      <c r="AT597">
        <v>21</v>
      </c>
      <c r="AU597">
        <v>0.1</v>
      </c>
      <c r="AV597">
        <v>52.1</v>
      </c>
      <c r="AW597">
        <v>15</v>
      </c>
    </row>
    <row r="598" spans="1:49" hidden="1" x14ac:dyDescent="0.3">
      <c r="A598" t="s">
        <v>2375</v>
      </c>
      <c r="B598" t="s">
        <v>2376</v>
      </c>
      <c r="C598" s="1" t="str">
        <f t="shared" si="36"/>
        <v>13:0041</v>
      </c>
      <c r="D598" s="1" t="str">
        <f t="shared" si="37"/>
        <v>13:0013</v>
      </c>
      <c r="E598" t="s">
        <v>2377</v>
      </c>
      <c r="F598" t="s">
        <v>2378</v>
      </c>
      <c r="H598">
        <v>47.810092900000001</v>
      </c>
      <c r="I598">
        <v>-67.754653000000005</v>
      </c>
      <c r="J598" s="1" t="str">
        <f t="shared" si="38"/>
        <v>Basal till</v>
      </c>
      <c r="K598" s="1" t="str">
        <f t="shared" si="39"/>
        <v>&lt;63 micron</v>
      </c>
      <c r="L598">
        <v>50</v>
      </c>
      <c r="M598">
        <v>2.39</v>
      </c>
      <c r="N598">
        <v>12.7</v>
      </c>
      <c r="O598">
        <v>0.2</v>
      </c>
      <c r="P598">
        <v>1</v>
      </c>
      <c r="Q598">
        <v>42.4</v>
      </c>
      <c r="R598">
        <v>0.17</v>
      </c>
      <c r="S598">
        <v>0.02</v>
      </c>
      <c r="T598">
        <v>0.04</v>
      </c>
      <c r="U598">
        <v>16.2</v>
      </c>
      <c r="V598">
        <v>66.7</v>
      </c>
      <c r="W598">
        <v>23.86</v>
      </c>
      <c r="X598">
        <v>3.5</v>
      </c>
      <c r="Y598">
        <v>4.7</v>
      </c>
      <c r="Z598">
        <v>62</v>
      </c>
      <c r="AA598">
        <v>0.06</v>
      </c>
      <c r="AB598">
        <v>28.7</v>
      </c>
      <c r="AC598">
        <v>0.84</v>
      </c>
      <c r="AD598">
        <v>283</v>
      </c>
      <c r="AE598">
        <v>0.26</v>
      </c>
      <c r="AF598">
        <v>3.0000000000000001E-3</v>
      </c>
      <c r="AG598">
        <v>66.099999999999994</v>
      </c>
      <c r="AH598">
        <v>8.6999999999999994E-2</v>
      </c>
      <c r="AI598">
        <v>15.75</v>
      </c>
      <c r="AJ598">
        <v>0.01</v>
      </c>
      <c r="AK598">
        <v>0.86</v>
      </c>
      <c r="AL598">
        <v>2</v>
      </c>
      <c r="AM598">
        <v>0.1</v>
      </c>
      <c r="AN598">
        <v>4.5999999999999996</v>
      </c>
      <c r="AO598">
        <v>0.02</v>
      </c>
      <c r="AP598">
        <v>6.2</v>
      </c>
      <c r="AQ598">
        <v>160</v>
      </c>
      <c r="AR598">
        <v>0.05</v>
      </c>
      <c r="AS598">
        <v>0.6</v>
      </c>
      <c r="AT598">
        <v>25</v>
      </c>
      <c r="AU598">
        <v>0.1</v>
      </c>
      <c r="AV598">
        <v>68.5</v>
      </c>
      <c r="AW598">
        <v>15</v>
      </c>
    </row>
    <row r="599" spans="1:49" hidden="1" x14ac:dyDescent="0.3">
      <c r="A599" t="s">
        <v>2379</v>
      </c>
      <c r="B599" t="s">
        <v>2380</v>
      </c>
      <c r="C599" s="1" t="str">
        <f t="shared" si="36"/>
        <v>13:0041</v>
      </c>
      <c r="D599" s="1" t="str">
        <f t="shared" si="37"/>
        <v>13:0013</v>
      </c>
      <c r="E599" t="s">
        <v>2381</v>
      </c>
      <c r="F599" t="s">
        <v>2382</v>
      </c>
      <c r="H599">
        <v>47.852106599999999</v>
      </c>
      <c r="I599">
        <v>-67.996632500000004</v>
      </c>
      <c r="J599" s="1" t="str">
        <f t="shared" si="38"/>
        <v>Basal till</v>
      </c>
      <c r="K599" s="1" t="str">
        <f t="shared" si="39"/>
        <v>&lt;63 micron</v>
      </c>
      <c r="L599">
        <v>37</v>
      </c>
      <c r="M599">
        <v>2.2599999999999998</v>
      </c>
      <c r="N599">
        <v>5.9</v>
      </c>
      <c r="O599">
        <v>1.1000000000000001</v>
      </c>
      <c r="P599">
        <v>1</v>
      </c>
      <c r="Q599">
        <v>45.8</v>
      </c>
      <c r="R599">
        <v>0.12</v>
      </c>
      <c r="S599">
        <v>0.01</v>
      </c>
      <c r="T599">
        <v>0.09</v>
      </c>
      <c r="U599">
        <v>12.6</v>
      </c>
      <c r="V599">
        <v>56.6</v>
      </c>
      <c r="W599">
        <v>22.29</v>
      </c>
      <c r="X599">
        <v>2.91</v>
      </c>
      <c r="Y599">
        <v>4.8</v>
      </c>
      <c r="Z599">
        <v>45</v>
      </c>
      <c r="AA599">
        <v>0.04</v>
      </c>
      <c r="AB599">
        <v>31.1</v>
      </c>
      <c r="AC599">
        <v>0.86</v>
      </c>
      <c r="AD599">
        <v>193</v>
      </c>
      <c r="AE599">
        <v>0.24</v>
      </c>
      <c r="AF599">
        <v>2E-3</v>
      </c>
      <c r="AG599">
        <v>60.6</v>
      </c>
      <c r="AH599">
        <v>3.9E-2</v>
      </c>
      <c r="AI599">
        <v>12.68</v>
      </c>
      <c r="AJ599">
        <v>5.0000000000000001E-3</v>
      </c>
      <c r="AK599">
        <v>0.2</v>
      </c>
      <c r="AL599">
        <v>1.6</v>
      </c>
      <c r="AM599">
        <v>0.2</v>
      </c>
      <c r="AN599">
        <v>2.5</v>
      </c>
      <c r="AO599">
        <v>0.01</v>
      </c>
      <c r="AP599">
        <v>6.5</v>
      </c>
      <c r="AQ599">
        <v>80</v>
      </c>
      <c r="AR599">
        <v>0.05</v>
      </c>
      <c r="AS599">
        <v>0.5</v>
      </c>
      <c r="AT599">
        <v>23</v>
      </c>
      <c r="AU599">
        <v>0.1</v>
      </c>
      <c r="AV599">
        <v>65.400000000000006</v>
      </c>
      <c r="AW599">
        <v>15</v>
      </c>
    </row>
    <row r="600" spans="1:49" hidden="1" x14ac:dyDescent="0.3">
      <c r="A600" t="s">
        <v>2383</v>
      </c>
      <c r="B600" t="s">
        <v>2384</v>
      </c>
      <c r="C600" s="1" t="str">
        <f t="shared" si="36"/>
        <v>13:0041</v>
      </c>
      <c r="D600" s="1" t="str">
        <f t="shared" si="37"/>
        <v>13:0013</v>
      </c>
      <c r="E600" t="s">
        <v>2385</v>
      </c>
      <c r="F600" t="s">
        <v>2386</v>
      </c>
      <c r="H600">
        <v>47.868975399999997</v>
      </c>
      <c r="I600">
        <v>-67.993364999999997</v>
      </c>
      <c r="J600" s="1" t="str">
        <f t="shared" si="38"/>
        <v>Basal till</v>
      </c>
      <c r="K600" s="1" t="str">
        <f t="shared" si="39"/>
        <v>&lt;63 micron</v>
      </c>
      <c r="L600">
        <v>28</v>
      </c>
      <c r="M600">
        <v>3.15</v>
      </c>
      <c r="N600">
        <v>5.5</v>
      </c>
      <c r="O600">
        <v>0.1</v>
      </c>
      <c r="P600">
        <v>1</v>
      </c>
      <c r="Q600">
        <v>58.1</v>
      </c>
      <c r="R600">
        <v>0.14000000000000001</v>
      </c>
      <c r="S600">
        <v>0.02</v>
      </c>
      <c r="T600">
        <v>7.0000000000000007E-2</v>
      </c>
      <c r="U600">
        <v>12.5</v>
      </c>
      <c r="V600">
        <v>73.099999999999994</v>
      </c>
      <c r="W600">
        <v>23.53</v>
      </c>
      <c r="X600">
        <v>3.29</v>
      </c>
      <c r="Y600">
        <v>6.1</v>
      </c>
      <c r="Z600">
        <v>78</v>
      </c>
      <c r="AA600">
        <v>0.05</v>
      </c>
      <c r="AB600">
        <v>30</v>
      </c>
      <c r="AC600">
        <v>0.86</v>
      </c>
      <c r="AD600">
        <v>268</v>
      </c>
      <c r="AE600">
        <v>0.31</v>
      </c>
      <c r="AF600">
        <v>2E-3</v>
      </c>
      <c r="AG600">
        <v>67.5</v>
      </c>
      <c r="AH600">
        <v>5.7000000000000002E-2</v>
      </c>
      <c r="AI600">
        <v>12.76</v>
      </c>
      <c r="AJ600">
        <v>0.03</v>
      </c>
      <c r="AK600">
        <v>0.22</v>
      </c>
      <c r="AL600">
        <v>2.2999999999999998</v>
      </c>
      <c r="AM600">
        <v>0.6</v>
      </c>
      <c r="AN600">
        <v>2.8</v>
      </c>
      <c r="AO600">
        <v>0.02</v>
      </c>
      <c r="AP600">
        <v>6.4</v>
      </c>
      <c r="AQ600">
        <v>50</v>
      </c>
      <c r="AR600">
        <v>0.08</v>
      </c>
      <c r="AS600">
        <v>0.6</v>
      </c>
      <c r="AT600">
        <v>26</v>
      </c>
      <c r="AU600">
        <v>0.1</v>
      </c>
      <c r="AV600">
        <v>84.2</v>
      </c>
      <c r="AW600">
        <v>15</v>
      </c>
    </row>
    <row r="601" spans="1:49" hidden="1" x14ac:dyDescent="0.3">
      <c r="A601" t="s">
        <v>2387</v>
      </c>
      <c r="B601" t="s">
        <v>2388</v>
      </c>
      <c r="C601" s="1" t="str">
        <f t="shared" si="36"/>
        <v>13:0041</v>
      </c>
      <c r="D601" s="1" t="str">
        <f t="shared" si="37"/>
        <v>13:0013</v>
      </c>
      <c r="E601" t="s">
        <v>2389</v>
      </c>
      <c r="F601" t="s">
        <v>2390</v>
      </c>
      <c r="H601">
        <v>47.864014900000001</v>
      </c>
      <c r="I601">
        <v>-67.973739199999997</v>
      </c>
      <c r="J601" s="1" t="str">
        <f t="shared" si="38"/>
        <v>Basal till</v>
      </c>
      <c r="K601" s="1" t="str">
        <f t="shared" si="39"/>
        <v>&lt;63 micron</v>
      </c>
      <c r="L601">
        <v>10</v>
      </c>
      <c r="M601">
        <v>2.2200000000000002</v>
      </c>
      <c r="N601">
        <v>7.3</v>
      </c>
      <c r="O601">
        <v>0.4</v>
      </c>
      <c r="P601">
        <v>1</v>
      </c>
      <c r="Q601">
        <v>45.5</v>
      </c>
      <c r="R601">
        <v>0.15</v>
      </c>
      <c r="S601">
        <v>0.02</v>
      </c>
      <c r="T601">
        <v>7.0000000000000007E-2</v>
      </c>
      <c r="U601">
        <v>17.5</v>
      </c>
      <c r="V601">
        <v>53.2</v>
      </c>
      <c r="W601">
        <v>23.5</v>
      </c>
      <c r="X601">
        <v>3.01</v>
      </c>
      <c r="Y601">
        <v>5.0999999999999996</v>
      </c>
      <c r="Z601">
        <v>36</v>
      </c>
      <c r="AA601">
        <v>0.06</v>
      </c>
      <c r="AB601">
        <v>33</v>
      </c>
      <c r="AC601">
        <v>0.84</v>
      </c>
      <c r="AD601">
        <v>478</v>
      </c>
      <c r="AE601">
        <v>0.26</v>
      </c>
      <c r="AF601">
        <v>3.0000000000000001E-3</v>
      </c>
      <c r="AG601">
        <v>54.9</v>
      </c>
      <c r="AH601">
        <v>4.5999999999999999E-2</v>
      </c>
      <c r="AI601">
        <v>18.25</v>
      </c>
      <c r="AJ601">
        <v>5.0000000000000001E-3</v>
      </c>
      <c r="AK601">
        <v>0.34</v>
      </c>
      <c r="AL601">
        <v>3</v>
      </c>
      <c r="AM601">
        <v>0.3</v>
      </c>
      <c r="AN601">
        <v>3.3</v>
      </c>
      <c r="AO601">
        <v>0.02</v>
      </c>
      <c r="AP601">
        <v>7.5</v>
      </c>
      <c r="AQ601">
        <v>290</v>
      </c>
      <c r="AR601">
        <v>0.05</v>
      </c>
      <c r="AS601">
        <v>1</v>
      </c>
      <c r="AT601">
        <v>29</v>
      </c>
      <c r="AU601">
        <v>0.1</v>
      </c>
      <c r="AV601">
        <v>56.1</v>
      </c>
      <c r="AW601">
        <v>15</v>
      </c>
    </row>
    <row r="602" spans="1:49" hidden="1" x14ac:dyDescent="0.3">
      <c r="A602" t="s">
        <v>2391</v>
      </c>
      <c r="B602" t="s">
        <v>2392</v>
      </c>
      <c r="C602" s="1" t="str">
        <f t="shared" si="36"/>
        <v>13:0041</v>
      </c>
      <c r="D602" s="1" t="str">
        <f t="shared" si="37"/>
        <v>13:0013</v>
      </c>
      <c r="E602" t="s">
        <v>2389</v>
      </c>
      <c r="F602" t="s">
        <v>2393</v>
      </c>
      <c r="H602">
        <v>47.864014900000001</v>
      </c>
      <c r="I602">
        <v>-67.973739199999997</v>
      </c>
      <c r="J602" s="1" t="str">
        <f t="shared" si="38"/>
        <v>Basal till</v>
      </c>
      <c r="K602" s="1" t="str">
        <f t="shared" si="39"/>
        <v>&lt;63 micron</v>
      </c>
      <c r="L602">
        <v>8</v>
      </c>
      <c r="M602">
        <v>2.2000000000000002</v>
      </c>
      <c r="N602">
        <v>6.4</v>
      </c>
      <c r="O602">
        <v>0.8</v>
      </c>
      <c r="P602">
        <v>1</v>
      </c>
      <c r="Q602">
        <v>42.7</v>
      </c>
      <c r="R602">
        <v>0.15</v>
      </c>
      <c r="S602">
        <v>0.02</v>
      </c>
      <c r="T602">
        <v>0.08</v>
      </c>
      <c r="U602">
        <v>16.399999999999999</v>
      </c>
      <c r="V602">
        <v>50.1</v>
      </c>
      <c r="W602">
        <v>23.19</v>
      </c>
      <c r="X602">
        <v>3.03</v>
      </c>
      <c r="Y602">
        <v>4.8</v>
      </c>
      <c r="Z602">
        <v>35</v>
      </c>
      <c r="AA602">
        <v>0.06</v>
      </c>
      <c r="AB602">
        <v>29.7</v>
      </c>
      <c r="AC602">
        <v>0.85</v>
      </c>
      <c r="AD602">
        <v>479</v>
      </c>
      <c r="AE602">
        <v>0.27</v>
      </c>
      <c r="AF602">
        <v>2E-3</v>
      </c>
      <c r="AG602">
        <v>52.1</v>
      </c>
      <c r="AH602">
        <v>4.2000000000000003E-2</v>
      </c>
      <c r="AI602">
        <v>17</v>
      </c>
      <c r="AJ602">
        <v>5.0000000000000001E-3</v>
      </c>
      <c r="AK602">
        <v>0.33</v>
      </c>
      <c r="AL602">
        <v>2.6</v>
      </c>
      <c r="AM602">
        <v>0.05</v>
      </c>
      <c r="AN602">
        <v>3.3</v>
      </c>
      <c r="AO602">
        <v>0.01</v>
      </c>
      <c r="AP602">
        <v>7.1</v>
      </c>
      <c r="AQ602">
        <v>270</v>
      </c>
      <c r="AR602">
        <v>0.06</v>
      </c>
      <c r="AS602">
        <v>1</v>
      </c>
      <c r="AT602">
        <v>29</v>
      </c>
      <c r="AU602">
        <v>0.1</v>
      </c>
      <c r="AV602">
        <v>56.8</v>
      </c>
      <c r="AW602">
        <v>15</v>
      </c>
    </row>
    <row r="603" spans="1:49" hidden="1" x14ac:dyDescent="0.3">
      <c r="A603" t="s">
        <v>2394</v>
      </c>
      <c r="B603" t="s">
        <v>2395</v>
      </c>
      <c r="C603" s="1" t="str">
        <f t="shared" si="36"/>
        <v>13:0041</v>
      </c>
      <c r="D603" s="1" t="str">
        <f t="shared" si="37"/>
        <v>13:0013</v>
      </c>
      <c r="E603" t="s">
        <v>2396</v>
      </c>
      <c r="F603" t="s">
        <v>2397</v>
      </c>
      <c r="H603">
        <v>47.8562522</v>
      </c>
      <c r="I603">
        <v>-67.977007400000005</v>
      </c>
      <c r="J603" s="1" t="str">
        <f t="shared" si="38"/>
        <v>Basal till</v>
      </c>
      <c r="K603" s="1" t="str">
        <f t="shared" si="39"/>
        <v>&lt;63 micron</v>
      </c>
      <c r="L603">
        <v>22</v>
      </c>
      <c r="M603">
        <v>2.4</v>
      </c>
      <c r="N603">
        <v>5.4</v>
      </c>
      <c r="O603">
        <v>0.1</v>
      </c>
      <c r="P603">
        <v>1</v>
      </c>
      <c r="Q603">
        <v>42.7</v>
      </c>
      <c r="R603">
        <v>0.13</v>
      </c>
      <c r="S603">
        <v>0.02</v>
      </c>
      <c r="T603">
        <v>0.05</v>
      </c>
      <c r="U603">
        <v>13.6</v>
      </c>
      <c r="V603">
        <v>51</v>
      </c>
      <c r="W603">
        <v>21.38</v>
      </c>
      <c r="X603">
        <v>2.66</v>
      </c>
      <c r="Y603">
        <v>5</v>
      </c>
      <c r="Z603">
        <v>60</v>
      </c>
      <c r="AA603">
        <v>0.05</v>
      </c>
      <c r="AB603">
        <v>26.7</v>
      </c>
      <c r="AC603">
        <v>0.67</v>
      </c>
      <c r="AD603">
        <v>224</v>
      </c>
      <c r="AE603">
        <v>0.31</v>
      </c>
      <c r="AF603">
        <v>3.0000000000000001E-3</v>
      </c>
      <c r="AG603">
        <v>53.2</v>
      </c>
      <c r="AH603">
        <v>3.7999999999999999E-2</v>
      </c>
      <c r="AI603">
        <v>16.93</v>
      </c>
      <c r="AJ603">
        <v>0.02</v>
      </c>
      <c r="AK603">
        <v>0.22</v>
      </c>
      <c r="AL603">
        <v>2.1</v>
      </c>
      <c r="AM603">
        <v>0.5</v>
      </c>
      <c r="AN603">
        <v>2.7</v>
      </c>
      <c r="AO603">
        <v>0.01</v>
      </c>
      <c r="AP603">
        <v>5.7</v>
      </c>
      <c r="AQ603">
        <v>90</v>
      </c>
      <c r="AR603">
        <v>0.05</v>
      </c>
      <c r="AS603">
        <v>0.7</v>
      </c>
      <c r="AT603">
        <v>24</v>
      </c>
      <c r="AU603">
        <v>0.1</v>
      </c>
      <c r="AV603">
        <v>54.8</v>
      </c>
      <c r="AW603">
        <v>15</v>
      </c>
    </row>
    <row r="604" spans="1:49" hidden="1" x14ac:dyDescent="0.3">
      <c r="A604" t="s">
        <v>2398</v>
      </c>
      <c r="B604" t="s">
        <v>2399</v>
      </c>
      <c r="C604" s="1" t="str">
        <f t="shared" si="36"/>
        <v>13:0041</v>
      </c>
      <c r="D604" s="1" t="str">
        <f t="shared" si="37"/>
        <v>13:0013</v>
      </c>
      <c r="E604" t="s">
        <v>2400</v>
      </c>
      <c r="F604" t="s">
        <v>2401</v>
      </c>
      <c r="H604">
        <v>47.857616700000001</v>
      </c>
      <c r="I604">
        <v>-67.952715600000005</v>
      </c>
      <c r="J604" s="1" t="str">
        <f t="shared" si="38"/>
        <v>Basal till</v>
      </c>
      <c r="K604" s="1" t="str">
        <f t="shared" si="39"/>
        <v>&lt;63 micron</v>
      </c>
      <c r="L604">
        <v>13</v>
      </c>
      <c r="M604">
        <v>2.7</v>
      </c>
      <c r="N604">
        <v>4.2</v>
      </c>
      <c r="O604">
        <v>0.2</v>
      </c>
      <c r="P604">
        <v>1</v>
      </c>
      <c r="Q604">
        <v>38.799999999999997</v>
      </c>
      <c r="R604">
        <v>0.1</v>
      </c>
      <c r="S604">
        <v>0.01</v>
      </c>
      <c r="T604">
        <v>0.04</v>
      </c>
      <c r="U604">
        <v>13</v>
      </c>
      <c r="V604">
        <v>77.900000000000006</v>
      </c>
      <c r="W604">
        <v>20.97</v>
      </c>
      <c r="X604">
        <v>3.31</v>
      </c>
      <c r="Y604">
        <v>5.6</v>
      </c>
      <c r="Z604">
        <v>52</v>
      </c>
      <c r="AA604">
        <v>0.04</v>
      </c>
      <c r="AB604">
        <v>35.1</v>
      </c>
      <c r="AC604">
        <v>1.02</v>
      </c>
      <c r="AD604">
        <v>201</v>
      </c>
      <c r="AE604">
        <v>0.18</v>
      </c>
      <c r="AF604">
        <v>2E-3</v>
      </c>
      <c r="AG604">
        <v>74.7</v>
      </c>
      <c r="AH604">
        <v>3.3000000000000002E-2</v>
      </c>
      <c r="AI604">
        <v>9.14</v>
      </c>
      <c r="AJ604">
        <v>0.01</v>
      </c>
      <c r="AK604">
        <v>0.18</v>
      </c>
      <c r="AL604">
        <v>1.7</v>
      </c>
      <c r="AM604">
        <v>0.5</v>
      </c>
      <c r="AN604">
        <v>2.5</v>
      </c>
      <c r="AO604">
        <v>0.01</v>
      </c>
      <c r="AP604">
        <v>7.1</v>
      </c>
      <c r="AQ604">
        <v>50</v>
      </c>
      <c r="AR604">
        <v>0.06</v>
      </c>
      <c r="AS604">
        <v>0.4</v>
      </c>
      <c r="AT604">
        <v>23</v>
      </c>
      <c r="AU604">
        <v>0.1</v>
      </c>
      <c r="AV604">
        <v>74.900000000000006</v>
      </c>
      <c r="AW604">
        <v>15</v>
      </c>
    </row>
    <row r="605" spans="1:49" hidden="1" x14ac:dyDescent="0.3">
      <c r="A605" t="s">
        <v>2402</v>
      </c>
      <c r="B605" t="s">
        <v>2403</v>
      </c>
      <c r="C605" s="1" t="str">
        <f t="shared" si="36"/>
        <v>13:0041</v>
      </c>
      <c r="D605" s="1" t="str">
        <f t="shared" si="37"/>
        <v>13:0013</v>
      </c>
      <c r="E605" t="s">
        <v>2404</v>
      </c>
      <c r="F605" t="s">
        <v>2405</v>
      </c>
      <c r="H605">
        <v>47.845821899999997</v>
      </c>
      <c r="I605">
        <v>-67.951830299999997</v>
      </c>
      <c r="J605" s="1" t="str">
        <f t="shared" si="38"/>
        <v>Basal till</v>
      </c>
      <c r="K605" s="1" t="str">
        <f t="shared" si="39"/>
        <v>&lt;63 micron</v>
      </c>
      <c r="L605">
        <v>13</v>
      </c>
      <c r="M605">
        <v>1.9</v>
      </c>
      <c r="N605">
        <v>5.6</v>
      </c>
      <c r="O605">
        <v>0.6</v>
      </c>
      <c r="P605">
        <v>1</v>
      </c>
      <c r="Q605">
        <v>32.700000000000003</v>
      </c>
      <c r="R605">
        <v>0.12</v>
      </c>
      <c r="S605">
        <v>0.01</v>
      </c>
      <c r="T605">
        <v>0.09</v>
      </c>
      <c r="U605">
        <v>15.8</v>
      </c>
      <c r="V605">
        <v>51.2</v>
      </c>
      <c r="W605">
        <v>17.34</v>
      </c>
      <c r="X605">
        <v>2.69</v>
      </c>
      <c r="Y605">
        <v>4.5</v>
      </c>
      <c r="Z605">
        <v>42</v>
      </c>
      <c r="AA605">
        <v>0.05</v>
      </c>
      <c r="AB605">
        <v>29</v>
      </c>
      <c r="AC605">
        <v>0.76</v>
      </c>
      <c r="AD605">
        <v>181</v>
      </c>
      <c r="AE605">
        <v>0.2</v>
      </c>
      <c r="AF605">
        <v>2E-3</v>
      </c>
      <c r="AG605">
        <v>63.6</v>
      </c>
      <c r="AH605">
        <v>3.3000000000000002E-2</v>
      </c>
      <c r="AI605">
        <v>13.7</v>
      </c>
      <c r="AJ605">
        <v>0.01</v>
      </c>
      <c r="AK605">
        <v>0.28999999999999998</v>
      </c>
      <c r="AL605">
        <v>1.9</v>
      </c>
      <c r="AM605">
        <v>0.4</v>
      </c>
      <c r="AN605">
        <v>2.6</v>
      </c>
      <c r="AO605">
        <v>0.01</v>
      </c>
      <c r="AP605">
        <v>6.7</v>
      </c>
      <c r="AQ605">
        <v>160</v>
      </c>
      <c r="AR605">
        <v>0.04</v>
      </c>
      <c r="AS605">
        <v>0.5</v>
      </c>
      <c r="AT605">
        <v>22</v>
      </c>
      <c r="AU605">
        <v>0.1</v>
      </c>
      <c r="AV605">
        <v>56.8</v>
      </c>
      <c r="AW605">
        <v>15</v>
      </c>
    </row>
    <row r="606" spans="1:49" hidden="1" x14ac:dyDescent="0.3">
      <c r="A606" t="s">
        <v>2406</v>
      </c>
      <c r="B606" t="s">
        <v>2407</v>
      </c>
      <c r="C606" s="1" t="str">
        <f t="shared" si="36"/>
        <v>13:0041</v>
      </c>
      <c r="D606" s="1" t="str">
        <f t="shared" si="37"/>
        <v>13:0013</v>
      </c>
      <c r="E606" t="s">
        <v>2408</v>
      </c>
      <c r="F606" t="s">
        <v>2409</v>
      </c>
      <c r="H606">
        <v>47.838979000000002</v>
      </c>
      <c r="I606">
        <v>-67.981289500000003</v>
      </c>
      <c r="J606" s="1" t="str">
        <f t="shared" si="38"/>
        <v>Basal till</v>
      </c>
      <c r="K606" s="1" t="str">
        <f t="shared" si="39"/>
        <v>&lt;63 micron</v>
      </c>
      <c r="L606">
        <v>20</v>
      </c>
      <c r="M606">
        <v>1.71</v>
      </c>
      <c r="N606">
        <v>5.2</v>
      </c>
      <c r="O606">
        <v>0.5</v>
      </c>
      <c r="P606">
        <v>1</v>
      </c>
      <c r="Q606">
        <v>24.6</v>
      </c>
      <c r="R606">
        <v>0.13</v>
      </c>
      <c r="S606">
        <v>7.0000000000000007E-2</v>
      </c>
      <c r="T606">
        <v>0.08</v>
      </c>
      <c r="U606">
        <v>14</v>
      </c>
      <c r="V606">
        <v>48.3</v>
      </c>
      <c r="W606">
        <v>15.6</v>
      </c>
      <c r="X606">
        <v>2.59</v>
      </c>
      <c r="Y606">
        <v>4.2</v>
      </c>
      <c r="Z606">
        <v>42</v>
      </c>
      <c r="AA606">
        <v>0.04</v>
      </c>
      <c r="AB606">
        <v>32.5</v>
      </c>
      <c r="AC606">
        <v>0.76</v>
      </c>
      <c r="AD606">
        <v>316</v>
      </c>
      <c r="AE606">
        <v>0.33</v>
      </c>
      <c r="AF606">
        <v>2E-3</v>
      </c>
      <c r="AG606">
        <v>54.6</v>
      </c>
      <c r="AH606">
        <v>5.8999999999999997E-2</v>
      </c>
      <c r="AI606">
        <v>14.12</v>
      </c>
      <c r="AJ606">
        <v>5.0000000000000001E-3</v>
      </c>
      <c r="AK606">
        <v>0.21</v>
      </c>
      <c r="AL606">
        <v>1.4</v>
      </c>
      <c r="AM606">
        <v>0.6</v>
      </c>
      <c r="AN606">
        <v>7.1</v>
      </c>
      <c r="AO606">
        <v>0.01</v>
      </c>
      <c r="AP606">
        <v>5.8</v>
      </c>
      <c r="AQ606">
        <v>60</v>
      </c>
      <c r="AR606">
        <v>0.03</v>
      </c>
      <c r="AS606">
        <v>0.5</v>
      </c>
      <c r="AT606">
        <v>19</v>
      </c>
      <c r="AU606">
        <v>0.1</v>
      </c>
      <c r="AV606">
        <v>56</v>
      </c>
      <c r="AW606">
        <v>15</v>
      </c>
    </row>
    <row r="607" spans="1:49" hidden="1" x14ac:dyDescent="0.3">
      <c r="A607" t="s">
        <v>2410</v>
      </c>
      <c r="B607" t="s">
        <v>2411</v>
      </c>
      <c r="C607" s="1" t="str">
        <f t="shared" si="36"/>
        <v>13:0041</v>
      </c>
      <c r="D607" s="1" t="str">
        <f t="shared" si="37"/>
        <v>13:0013</v>
      </c>
      <c r="E607" t="s">
        <v>2412</v>
      </c>
      <c r="F607" t="s">
        <v>2413</v>
      </c>
      <c r="H607">
        <v>47.836559399999999</v>
      </c>
      <c r="I607">
        <v>-67.997734100000002</v>
      </c>
      <c r="J607" s="1" t="str">
        <f t="shared" si="38"/>
        <v>Basal till</v>
      </c>
      <c r="K607" s="1" t="str">
        <f t="shared" si="39"/>
        <v>&lt;63 micron</v>
      </c>
      <c r="L607">
        <v>11</v>
      </c>
      <c r="M607">
        <v>1.94</v>
      </c>
      <c r="N607">
        <v>5.6</v>
      </c>
      <c r="O607">
        <v>0.3</v>
      </c>
      <c r="P607">
        <v>1</v>
      </c>
      <c r="Q607">
        <v>35.4</v>
      </c>
      <c r="R607">
        <v>0.12</v>
      </c>
      <c r="S607">
        <v>0.02</v>
      </c>
      <c r="T607">
        <v>0.08</v>
      </c>
      <c r="U607">
        <v>13</v>
      </c>
      <c r="V607">
        <v>55.8</v>
      </c>
      <c r="W607">
        <v>19.04</v>
      </c>
      <c r="X607">
        <v>2.94</v>
      </c>
      <c r="Y607">
        <v>4.8</v>
      </c>
      <c r="Z607">
        <v>30</v>
      </c>
      <c r="AA607">
        <v>0.06</v>
      </c>
      <c r="AB607">
        <v>33.299999999999997</v>
      </c>
      <c r="AC607">
        <v>0.8</v>
      </c>
      <c r="AD607">
        <v>420</v>
      </c>
      <c r="AE607">
        <v>0.37</v>
      </c>
      <c r="AF607">
        <v>3.0000000000000001E-3</v>
      </c>
      <c r="AG607">
        <v>55</v>
      </c>
      <c r="AH607">
        <v>3.9E-2</v>
      </c>
      <c r="AI607">
        <v>13.35</v>
      </c>
      <c r="AJ607">
        <v>0.01</v>
      </c>
      <c r="AK607">
        <v>0.32</v>
      </c>
      <c r="AL607">
        <v>2</v>
      </c>
      <c r="AM607">
        <v>0.5</v>
      </c>
      <c r="AN607">
        <v>3.5</v>
      </c>
      <c r="AO607">
        <v>0.02</v>
      </c>
      <c r="AP607">
        <v>6.1</v>
      </c>
      <c r="AQ607">
        <v>160</v>
      </c>
      <c r="AR607">
        <v>0.04</v>
      </c>
      <c r="AS607">
        <v>0.6</v>
      </c>
      <c r="AT607">
        <v>24</v>
      </c>
      <c r="AU607">
        <v>0.1</v>
      </c>
      <c r="AV607">
        <v>52.6</v>
      </c>
      <c r="AW607">
        <v>15</v>
      </c>
    </row>
    <row r="608" spans="1:49" hidden="1" x14ac:dyDescent="0.3">
      <c r="A608" t="s">
        <v>2414</v>
      </c>
      <c r="B608" t="s">
        <v>2415</v>
      </c>
      <c r="C608" s="1" t="str">
        <f t="shared" si="36"/>
        <v>13:0041</v>
      </c>
      <c r="D608" s="1" t="str">
        <f t="shared" si="37"/>
        <v>13:0013</v>
      </c>
      <c r="E608" t="s">
        <v>2416</v>
      </c>
      <c r="F608" t="s">
        <v>2417</v>
      </c>
      <c r="H608">
        <v>47.820115600000001</v>
      </c>
      <c r="I608">
        <v>-67.984851500000005</v>
      </c>
      <c r="J608" s="1" t="str">
        <f t="shared" si="38"/>
        <v>Basal till</v>
      </c>
      <c r="K608" s="1" t="str">
        <f t="shared" si="39"/>
        <v>&lt;63 micron</v>
      </c>
      <c r="L608">
        <v>10</v>
      </c>
      <c r="M608">
        <v>2.5</v>
      </c>
      <c r="N608">
        <v>6.7</v>
      </c>
      <c r="O608">
        <v>0.1</v>
      </c>
      <c r="P608">
        <v>2</v>
      </c>
      <c r="Q608">
        <v>41.6</v>
      </c>
      <c r="R608">
        <v>0.14000000000000001</v>
      </c>
      <c r="S608">
        <v>0.01</v>
      </c>
      <c r="T608">
        <v>7.0000000000000007E-2</v>
      </c>
      <c r="U608">
        <v>17.7</v>
      </c>
      <c r="V608">
        <v>61.4</v>
      </c>
      <c r="W608">
        <v>24.94</v>
      </c>
      <c r="X608">
        <v>2.98</v>
      </c>
      <c r="Y608">
        <v>4.9000000000000004</v>
      </c>
      <c r="Z608">
        <v>49</v>
      </c>
      <c r="AA608">
        <v>0.05</v>
      </c>
      <c r="AB608">
        <v>29</v>
      </c>
      <c r="AC608">
        <v>0.8</v>
      </c>
      <c r="AD608">
        <v>411</v>
      </c>
      <c r="AE608">
        <v>0.39</v>
      </c>
      <c r="AF608">
        <v>2E-3</v>
      </c>
      <c r="AG608">
        <v>64.3</v>
      </c>
      <c r="AH608">
        <v>4.5999999999999999E-2</v>
      </c>
      <c r="AI608">
        <v>18.420000000000002</v>
      </c>
      <c r="AJ608">
        <v>0.02</v>
      </c>
      <c r="AK608">
        <v>0.3</v>
      </c>
      <c r="AL608">
        <v>2.1</v>
      </c>
      <c r="AM608">
        <v>0.5</v>
      </c>
      <c r="AN608">
        <v>2.7</v>
      </c>
      <c r="AO608">
        <v>0.02</v>
      </c>
      <c r="AP608">
        <v>5.7</v>
      </c>
      <c r="AQ608">
        <v>100</v>
      </c>
      <c r="AR608">
        <v>0.05</v>
      </c>
      <c r="AS608">
        <v>0.7</v>
      </c>
      <c r="AT608">
        <v>23</v>
      </c>
      <c r="AU608">
        <v>0.1</v>
      </c>
      <c r="AV608">
        <v>60</v>
      </c>
      <c r="AW608">
        <v>15</v>
      </c>
    </row>
    <row r="609" spans="1:49" hidden="1" x14ac:dyDescent="0.3">
      <c r="A609" t="s">
        <v>2418</v>
      </c>
      <c r="B609" t="s">
        <v>2419</v>
      </c>
      <c r="C609" s="1" t="str">
        <f t="shared" si="36"/>
        <v>13:0041</v>
      </c>
      <c r="D609" s="1" t="str">
        <f t="shared" si="37"/>
        <v>13:0013</v>
      </c>
      <c r="E609" t="s">
        <v>2420</v>
      </c>
      <c r="F609" t="s">
        <v>2421</v>
      </c>
      <c r="H609">
        <v>47.826367300000001</v>
      </c>
      <c r="I609">
        <v>-67.962536900000003</v>
      </c>
      <c r="J609" s="1" t="str">
        <f t="shared" si="38"/>
        <v>Basal till</v>
      </c>
      <c r="K609" s="1" t="str">
        <f t="shared" si="39"/>
        <v>&lt;63 micron</v>
      </c>
      <c r="L609">
        <v>29</v>
      </c>
      <c r="M609">
        <v>2.34</v>
      </c>
      <c r="N609">
        <v>4.0999999999999996</v>
      </c>
      <c r="O609">
        <v>0.5</v>
      </c>
      <c r="P609">
        <v>1</v>
      </c>
      <c r="Q609">
        <v>37.700000000000003</v>
      </c>
      <c r="R609">
        <v>0.1</v>
      </c>
      <c r="S609">
        <v>0.01</v>
      </c>
      <c r="T609">
        <v>0.06</v>
      </c>
      <c r="U609">
        <v>9.1999999999999993</v>
      </c>
      <c r="V609">
        <v>52.3</v>
      </c>
      <c r="W609">
        <v>14.33</v>
      </c>
      <c r="X609">
        <v>2.59</v>
      </c>
      <c r="Y609">
        <v>4.7</v>
      </c>
      <c r="Z609">
        <v>75</v>
      </c>
      <c r="AA609">
        <v>0.04</v>
      </c>
      <c r="AB609">
        <v>27.9</v>
      </c>
      <c r="AC609">
        <v>0.63</v>
      </c>
      <c r="AD609">
        <v>145</v>
      </c>
      <c r="AE609">
        <v>0.28000000000000003</v>
      </c>
      <c r="AF609">
        <v>2E-3</v>
      </c>
      <c r="AG609">
        <v>46.4</v>
      </c>
      <c r="AH609">
        <v>5.1999999999999998E-2</v>
      </c>
      <c r="AI609">
        <v>9.57</v>
      </c>
      <c r="AJ609">
        <v>0.02</v>
      </c>
      <c r="AK609">
        <v>0.17</v>
      </c>
      <c r="AL609">
        <v>1.8</v>
      </c>
      <c r="AM609">
        <v>0.5</v>
      </c>
      <c r="AN609">
        <v>2.2000000000000002</v>
      </c>
      <c r="AO609">
        <v>0.01</v>
      </c>
      <c r="AP609">
        <v>6.1</v>
      </c>
      <c r="AQ609">
        <v>50</v>
      </c>
      <c r="AR609">
        <v>0.06</v>
      </c>
      <c r="AS609">
        <v>0.5</v>
      </c>
      <c r="AT609">
        <v>21</v>
      </c>
      <c r="AU609">
        <v>0.1</v>
      </c>
      <c r="AV609">
        <v>56.2</v>
      </c>
      <c r="AW609">
        <v>15</v>
      </c>
    </row>
    <row r="610" spans="1:49" hidden="1" x14ac:dyDescent="0.3">
      <c r="A610" t="s">
        <v>2422</v>
      </c>
      <c r="B610" t="s">
        <v>2423</v>
      </c>
      <c r="C610" s="1" t="str">
        <f t="shared" si="36"/>
        <v>13:0041</v>
      </c>
      <c r="D610" s="1" t="str">
        <f t="shared" si="37"/>
        <v>13:0013</v>
      </c>
      <c r="E610" t="s">
        <v>2424</v>
      </c>
      <c r="F610" t="s">
        <v>2425</v>
      </c>
      <c r="H610">
        <v>47.8119595</v>
      </c>
      <c r="I610">
        <v>-67.963238000000004</v>
      </c>
      <c r="J610" s="1" t="str">
        <f t="shared" si="38"/>
        <v>Basal till</v>
      </c>
      <c r="K610" s="1" t="str">
        <f t="shared" si="39"/>
        <v>&lt;63 micron</v>
      </c>
      <c r="L610">
        <v>38</v>
      </c>
      <c r="M610">
        <v>2.7</v>
      </c>
      <c r="N610">
        <v>7.6</v>
      </c>
      <c r="O610">
        <v>0.6</v>
      </c>
      <c r="P610">
        <v>1</v>
      </c>
      <c r="Q610">
        <v>46.4</v>
      </c>
      <c r="R610">
        <v>0.14000000000000001</v>
      </c>
      <c r="S610">
        <v>0.02</v>
      </c>
      <c r="T610">
        <v>0.06</v>
      </c>
      <c r="U610">
        <v>9.6999999999999993</v>
      </c>
      <c r="V610">
        <v>59.6</v>
      </c>
      <c r="W610">
        <v>15.79</v>
      </c>
      <c r="X610">
        <v>3.14</v>
      </c>
      <c r="Y610">
        <v>5</v>
      </c>
      <c r="Z610">
        <v>85</v>
      </c>
      <c r="AA610">
        <v>0.04</v>
      </c>
      <c r="AB610">
        <v>23.8</v>
      </c>
      <c r="AC610">
        <v>0.57999999999999996</v>
      </c>
      <c r="AD610">
        <v>194</v>
      </c>
      <c r="AE610">
        <v>0.45</v>
      </c>
      <c r="AF610">
        <v>3.0000000000000001E-3</v>
      </c>
      <c r="AG610">
        <v>43.9</v>
      </c>
      <c r="AH610">
        <v>0.104</v>
      </c>
      <c r="AI610">
        <v>13.02</v>
      </c>
      <c r="AJ610">
        <v>5.0000000000000001E-3</v>
      </c>
      <c r="AK610">
        <v>0.25</v>
      </c>
      <c r="AL610">
        <v>1.9</v>
      </c>
      <c r="AM610">
        <v>0.6</v>
      </c>
      <c r="AN610">
        <v>3</v>
      </c>
      <c r="AO610">
        <v>0.02</v>
      </c>
      <c r="AP610">
        <v>5.2</v>
      </c>
      <c r="AQ610">
        <v>60</v>
      </c>
      <c r="AR610">
        <v>7.0000000000000007E-2</v>
      </c>
      <c r="AS610">
        <v>0.6</v>
      </c>
      <c r="AT610">
        <v>26</v>
      </c>
      <c r="AU610">
        <v>0.1</v>
      </c>
      <c r="AV610">
        <v>55.6</v>
      </c>
      <c r="AW610">
        <v>15</v>
      </c>
    </row>
    <row r="611" spans="1:49" hidden="1" x14ac:dyDescent="0.3">
      <c r="A611" t="s">
        <v>2426</v>
      </c>
      <c r="B611" t="s">
        <v>2427</v>
      </c>
      <c r="C611" s="1" t="str">
        <f t="shared" si="36"/>
        <v>13:0041</v>
      </c>
      <c r="D611" s="1" t="str">
        <f t="shared" si="37"/>
        <v>13:0013</v>
      </c>
      <c r="E611" t="s">
        <v>2428</v>
      </c>
      <c r="F611" t="s">
        <v>2429</v>
      </c>
      <c r="H611">
        <v>47.815173399999999</v>
      </c>
      <c r="I611">
        <v>-67.941734100000005</v>
      </c>
      <c r="J611" s="1" t="str">
        <f t="shared" si="38"/>
        <v>Basal till</v>
      </c>
      <c r="K611" s="1" t="str">
        <f t="shared" si="39"/>
        <v>&lt;63 micron</v>
      </c>
      <c r="L611">
        <v>29</v>
      </c>
      <c r="M611">
        <v>1.94</v>
      </c>
      <c r="N611">
        <v>4.7</v>
      </c>
      <c r="O611">
        <v>0.4</v>
      </c>
      <c r="P611">
        <v>1</v>
      </c>
      <c r="Q611">
        <v>34.700000000000003</v>
      </c>
      <c r="R611">
        <v>0.12</v>
      </c>
      <c r="S611">
        <v>0.02</v>
      </c>
      <c r="T611">
        <v>0.05</v>
      </c>
      <c r="U611">
        <v>13.4</v>
      </c>
      <c r="V611">
        <v>49.7</v>
      </c>
      <c r="W611">
        <v>16.39</v>
      </c>
      <c r="X611">
        <v>2.69</v>
      </c>
      <c r="Y611">
        <v>4.3</v>
      </c>
      <c r="Z611">
        <v>52</v>
      </c>
      <c r="AA611">
        <v>0.04</v>
      </c>
      <c r="AB611">
        <v>31.3</v>
      </c>
      <c r="AC611">
        <v>0.77</v>
      </c>
      <c r="AD611">
        <v>181</v>
      </c>
      <c r="AE611">
        <v>0.21</v>
      </c>
      <c r="AF611">
        <v>2E-3</v>
      </c>
      <c r="AG611">
        <v>59</v>
      </c>
      <c r="AH611">
        <v>4.2999999999999997E-2</v>
      </c>
      <c r="AI611">
        <v>11.34</v>
      </c>
      <c r="AJ611">
        <v>5.0000000000000001E-3</v>
      </c>
      <c r="AK611">
        <v>0.19</v>
      </c>
      <c r="AL611">
        <v>1.4</v>
      </c>
      <c r="AM611">
        <v>0.2</v>
      </c>
      <c r="AN611">
        <v>3.1</v>
      </c>
      <c r="AO611">
        <v>0.01</v>
      </c>
      <c r="AP611">
        <v>6.3</v>
      </c>
      <c r="AQ611">
        <v>70</v>
      </c>
      <c r="AR611">
        <v>0.03</v>
      </c>
      <c r="AS611">
        <v>0.5</v>
      </c>
      <c r="AT611">
        <v>19</v>
      </c>
      <c r="AU611">
        <v>0.1</v>
      </c>
      <c r="AV611">
        <v>57.8</v>
      </c>
      <c r="AW611">
        <v>15</v>
      </c>
    </row>
    <row r="612" spans="1:49" hidden="1" x14ac:dyDescent="0.3">
      <c r="A612" t="s">
        <v>2430</v>
      </c>
      <c r="B612" t="s">
        <v>2431</v>
      </c>
      <c r="C612" s="1" t="str">
        <f t="shared" si="36"/>
        <v>13:0041</v>
      </c>
      <c r="D612" s="1" t="str">
        <f t="shared" si="37"/>
        <v>13:0013</v>
      </c>
      <c r="E612" t="s">
        <v>2432</v>
      </c>
      <c r="F612" t="s">
        <v>2433</v>
      </c>
      <c r="H612">
        <v>47.832850299999997</v>
      </c>
      <c r="I612">
        <v>-67.924911800000004</v>
      </c>
      <c r="J612" s="1" t="str">
        <f t="shared" si="38"/>
        <v>Basal till</v>
      </c>
      <c r="K612" s="1" t="str">
        <f t="shared" si="39"/>
        <v>&lt;63 micron</v>
      </c>
      <c r="L612">
        <v>10</v>
      </c>
      <c r="M612">
        <v>1.59</v>
      </c>
      <c r="N612">
        <v>4.5999999999999996</v>
      </c>
      <c r="O612">
        <v>0.7</v>
      </c>
      <c r="P612">
        <v>1</v>
      </c>
      <c r="Q612">
        <v>29</v>
      </c>
      <c r="R612">
        <v>0.12</v>
      </c>
      <c r="S612">
        <v>0.02</v>
      </c>
      <c r="T612">
        <v>0.04</v>
      </c>
      <c r="U612">
        <v>10.5</v>
      </c>
      <c r="V612">
        <v>48</v>
      </c>
      <c r="W612">
        <v>16.89</v>
      </c>
      <c r="X612">
        <v>2.5099999999999998</v>
      </c>
      <c r="Y612">
        <v>4.2</v>
      </c>
      <c r="Z612">
        <v>43</v>
      </c>
      <c r="AA612">
        <v>0.05</v>
      </c>
      <c r="AB612">
        <v>33.9</v>
      </c>
      <c r="AC612">
        <v>0.72</v>
      </c>
      <c r="AD612">
        <v>197</v>
      </c>
      <c r="AE612">
        <v>0.22</v>
      </c>
      <c r="AF612">
        <v>2E-3</v>
      </c>
      <c r="AG612">
        <v>46.8</v>
      </c>
      <c r="AH612">
        <v>3.6999999999999998E-2</v>
      </c>
      <c r="AI612">
        <v>10.02</v>
      </c>
      <c r="AJ612">
        <v>0.01</v>
      </c>
      <c r="AK612">
        <v>0.24</v>
      </c>
      <c r="AL612">
        <v>1.6</v>
      </c>
      <c r="AM612">
        <v>0.2</v>
      </c>
      <c r="AN612">
        <v>3</v>
      </c>
      <c r="AO612">
        <v>0.01</v>
      </c>
      <c r="AP612">
        <v>6.4</v>
      </c>
      <c r="AQ612">
        <v>140</v>
      </c>
      <c r="AR612">
        <v>0.03</v>
      </c>
      <c r="AS612">
        <v>0.6</v>
      </c>
      <c r="AT612">
        <v>17</v>
      </c>
      <c r="AU612">
        <v>0.1</v>
      </c>
      <c r="AV612">
        <v>48</v>
      </c>
      <c r="AW612">
        <v>15</v>
      </c>
    </row>
    <row r="613" spans="1:49" hidden="1" x14ac:dyDescent="0.3">
      <c r="A613" t="s">
        <v>2434</v>
      </c>
      <c r="B613" t="s">
        <v>2435</v>
      </c>
      <c r="C613" s="1" t="str">
        <f t="shared" si="36"/>
        <v>13:0041</v>
      </c>
      <c r="D613" s="1" t="str">
        <f t="shared" si="37"/>
        <v>13:0013</v>
      </c>
      <c r="E613" t="s">
        <v>2436</v>
      </c>
      <c r="F613" t="s">
        <v>2437</v>
      </c>
      <c r="H613">
        <v>47.847191199999997</v>
      </c>
      <c r="I613">
        <v>-67.9238134</v>
      </c>
      <c r="J613" s="1" t="str">
        <f t="shared" si="38"/>
        <v>Basal till</v>
      </c>
      <c r="K613" s="1" t="str">
        <f t="shared" si="39"/>
        <v>&lt;63 micron</v>
      </c>
      <c r="L613">
        <v>7</v>
      </c>
      <c r="M613">
        <v>1.46</v>
      </c>
      <c r="N613">
        <v>4</v>
      </c>
      <c r="O613">
        <v>0.1</v>
      </c>
      <c r="P613">
        <v>1</v>
      </c>
      <c r="Q613">
        <v>30.8</v>
      </c>
      <c r="R613">
        <v>0.1</v>
      </c>
      <c r="S613">
        <v>0.02</v>
      </c>
      <c r="T613">
        <v>7.0000000000000007E-2</v>
      </c>
      <c r="U613">
        <v>13.8</v>
      </c>
      <c r="V613">
        <v>46.7</v>
      </c>
      <c r="W613">
        <v>14.92</v>
      </c>
      <c r="X613">
        <v>2.4</v>
      </c>
      <c r="Y613">
        <v>4</v>
      </c>
      <c r="Z613">
        <v>35</v>
      </c>
      <c r="AA613">
        <v>0.04</v>
      </c>
      <c r="AB613">
        <v>34.299999999999997</v>
      </c>
      <c r="AC613">
        <v>0.66</v>
      </c>
      <c r="AD613">
        <v>219</v>
      </c>
      <c r="AE613">
        <v>0.23</v>
      </c>
      <c r="AF613">
        <v>2E-3</v>
      </c>
      <c r="AG613">
        <v>54.5</v>
      </c>
      <c r="AH613">
        <v>0.04</v>
      </c>
      <c r="AI613">
        <v>11.36</v>
      </c>
      <c r="AJ613">
        <v>0.02</v>
      </c>
      <c r="AK613">
        <v>0.22</v>
      </c>
      <c r="AL613">
        <v>1.6</v>
      </c>
      <c r="AM613">
        <v>0.1</v>
      </c>
      <c r="AN613">
        <v>2.8</v>
      </c>
      <c r="AO613">
        <v>0.01</v>
      </c>
      <c r="AP613">
        <v>6.6</v>
      </c>
      <c r="AQ613">
        <v>100</v>
      </c>
      <c r="AR613">
        <v>0.03</v>
      </c>
      <c r="AS613">
        <v>0.5</v>
      </c>
      <c r="AT613">
        <v>14</v>
      </c>
      <c r="AU613">
        <v>0.1</v>
      </c>
      <c r="AV613">
        <v>52</v>
      </c>
      <c r="AW613">
        <v>15</v>
      </c>
    </row>
    <row r="614" spans="1:49" hidden="1" x14ac:dyDescent="0.3">
      <c r="A614" t="s">
        <v>2438</v>
      </c>
      <c r="B614" t="s">
        <v>2439</v>
      </c>
      <c r="C614" s="1" t="str">
        <f t="shared" si="36"/>
        <v>13:0041</v>
      </c>
      <c r="D614" s="1" t="str">
        <f t="shared" si="37"/>
        <v>13:0013</v>
      </c>
      <c r="E614" t="s">
        <v>2440</v>
      </c>
      <c r="F614" t="s">
        <v>2441</v>
      </c>
      <c r="H614">
        <v>47.805547500000003</v>
      </c>
      <c r="I614">
        <v>-67.911117899999994</v>
      </c>
      <c r="J614" s="1" t="str">
        <f t="shared" si="38"/>
        <v>Basal till</v>
      </c>
      <c r="K614" s="1" t="str">
        <f t="shared" si="39"/>
        <v>&lt;63 micron</v>
      </c>
      <c r="L614">
        <v>10</v>
      </c>
      <c r="M614">
        <v>1.74</v>
      </c>
      <c r="N614">
        <v>5</v>
      </c>
      <c r="O614">
        <v>0.3</v>
      </c>
      <c r="P614">
        <v>0.5</v>
      </c>
      <c r="Q614">
        <v>35.700000000000003</v>
      </c>
      <c r="R614">
        <v>0.13</v>
      </c>
      <c r="S614">
        <v>0.02</v>
      </c>
      <c r="T614">
        <v>0.03</v>
      </c>
      <c r="U614">
        <v>12.6</v>
      </c>
      <c r="V614">
        <v>51.1</v>
      </c>
      <c r="W614">
        <v>17.21</v>
      </c>
      <c r="X614">
        <v>2.79</v>
      </c>
      <c r="Y614">
        <v>4.5999999999999996</v>
      </c>
      <c r="Z614">
        <v>55</v>
      </c>
      <c r="AA614">
        <v>0.06</v>
      </c>
      <c r="AB614">
        <v>39.200000000000003</v>
      </c>
      <c r="AC614">
        <v>0.78</v>
      </c>
      <c r="AD614">
        <v>371</v>
      </c>
      <c r="AE614">
        <v>0.21</v>
      </c>
      <c r="AF614">
        <v>2E-3</v>
      </c>
      <c r="AG614">
        <v>51.5</v>
      </c>
      <c r="AH614">
        <v>4.2999999999999997E-2</v>
      </c>
      <c r="AI614">
        <v>13.26</v>
      </c>
      <c r="AJ614">
        <v>5.0000000000000001E-3</v>
      </c>
      <c r="AK614">
        <v>0.28000000000000003</v>
      </c>
      <c r="AL614">
        <v>1.8</v>
      </c>
      <c r="AM614">
        <v>0.1</v>
      </c>
      <c r="AN614">
        <v>3.5</v>
      </c>
      <c r="AO614">
        <v>0.01</v>
      </c>
      <c r="AP614">
        <v>7</v>
      </c>
      <c r="AQ614">
        <v>120</v>
      </c>
      <c r="AR614">
        <v>0.04</v>
      </c>
      <c r="AS614">
        <v>0.6</v>
      </c>
      <c r="AT614">
        <v>18</v>
      </c>
      <c r="AU614">
        <v>0.1</v>
      </c>
      <c r="AV614">
        <v>50.9</v>
      </c>
      <c r="AW614">
        <v>15</v>
      </c>
    </row>
    <row r="615" spans="1:49" hidden="1" x14ac:dyDescent="0.3">
      <c r="A615" t="s">
        <v>2442</v>
      </c>
      <c r="B615" t="s">
        <v>2443</v>
      </c>
      <c r="C615" s="1" t="str">
        <f t="shared" si="36"/>
        <v>13:0041</v>
      </c>
      <c r="D615" s="1" t="str">
        <f t="shared" si="37"/>
        <v>13:0013</v>
      </c>
      <c r="E615" t="s">
        <v>2440</v>
      </c>
      <c r="F615" t="s">
        <v>2444</v>
      </c>
      <c r="H615">
        <v>47.805547500000003</v>
      </c>
      <c r="I615">
        <v>-67.911117899999994</v>
      </c>
      <c r="J615" s="1" t="str">
        <f t="shared" si="38"/>
        <v>Basal till</v>
      </c>
      <c r="K615" s="1" t="str">
        <f t="shared" si="39"/>
        <v>&lt;63 micron</v>
      </c>
      <c r="L615">
        <v>8</v>
      </c>
      <c r="M615">
        <v>1.48</v>
      </c>
      <c r="N615">
        <v>4.4000000000000004</v>
      </c>
      <c r="O615">
        <v>0.1</v>
      </c>
      <c r="P615">
        <v>1</v>
      </c>
      <c r="Q615">
        <v>30.1</v>
      </c>
      <c r="R615">
        <v>0.1</v>
      </c>
      <c r="S615">
        <v>0.03</v>
      </c>
      <c r="T615">
        <v>7.0000000000000007E-2</v>
      </c>
      <c r="U615">
        <v>17</v>
      </c>
      <c r="V615">
        <v>48.3</v>
      </c>
      <c r="W615">
        <v>15.86</v>
      </c>
      <c r="X615">
        <v>2.5299999999999998</v>
      </c>
      <c r="Y615">
        <v>4.2</v>
      </c>
      <c r="Z615">
        <v>36</v>
      </c>
      <c r="AA615">
        <v>0.05</v>
      </c>
      <c r="AB615">
        <v>37.299999999999997</v>
      </c>
      <c r="AC615">
        <v>0.71</v>
      </c>
      <c r="AD615">
        <v>375</v>
      </c>
      <c r="AE615">
        <v>0.33</v>
      </c>
      <c r="AF615">
        <v>3.0000000000000001E-3</v>
      </c>
      <c r="AG615">
        <v>58.2</v>
      </c>
      <c r="AH615">
        <v>0.05</v>
      </c>
      <c r="AI615">
        <v>11.77</v>
      </c>
      <c r="AJ615">
        <v>5.0000000000000001E-3</v>
      </c>
      <c r="AK615">
        <v>0.25</v>
      </c>
      <c r="AL615">
        <v>1.8</v>
      </c>
      <c r="AM615">
        <v>0.1</v>
      </c>
      <c r="AN615">
        <v>3.7</v>
      </c>
      <c r="AO615">
        <v>0.01</v>
      </c>
      <c r="AP615">
        <v>7</v>
      </c>
      <c r="AQ615">
        <v>100</v>
      </c>
      <c r="AR615">
        <v>0.03</v>
      </c>
      <c r="AS615">
        <v>0.6</v>
      </c>
      <c r="AT615">
        <v>15</v>
      </c>
      <c r="AU615">
        <v>0.1</v>
      </c>
      <c r="AV615">
        <v>54.1</v>
      </c>
      <c r="AW615">
        <v>15</v>
      </c>
    </row>
    <row r="616" spans="1:49" hidden="1" x14ac:dyDescent="0.3">
      <c r="A616" t="s">
        <v>2445</v>
      </c>
      <c r="B616" t="s">
        <v>2446</v>
      </c>
      <c r="C616" s="1" t="str">
        <f t="shared" si="36"/>
        <v>13:0041</v>
      </c>
      <c r="D616" s="1" t="str">
        <f t="shared" si="37"/>
        <v>13:0013</v>
      </c>
      <c r="E616" t="s">
        <v>2447</v>
      </c>
      <c r="F616" t="s">
        <v>2448</v>
      </c>
      <c r="H616">
        <v>47.7959234</v>
      </c>
      <c r="I616">
        <v>-67.935461799999999</v>
      </c>
      <c r="J616" s="1" t="str">
        <f t="shared" si="38"/>
        <v>Basal till</v>
      </c>
      <c r="K616" s="1" t="str">
        <f t="shared" si="39"/>
        <v>&lt;63 micron</v>
      </c>
      <c r="L616">
        <v>10</v>
      </c>
      <c r="M616">
        <v>1.83</v>
      </c>
      <c r="N616">
        <v>4.7</v>
      </c>
      <c r="O616">
        <v>0.1</v>
      </c>
      <c r="P616">
        <v>1</v>
      </c>
      <c r="Q616">
        <v>42.9</v>
      </c>
      <c r="R616">
        <v>0.12</v>
      </c>
      <c r="S616">
        <v>0.01</v>
      </c>
      <c r="T616">
        <v>0.04</v>
      </c>
      <c r="U616">
        <v>13.1</v>
      </c>
      <c r="V616">
        <v>43.6</v>
      </c>
      <c r="W616">
        <v>18.309999999999999</v>
      </c>
      <c r="X616">
        <v>2.56</v>
      </c>
      <c r="Y616">
        <v>4</v>
      </c>
      <c r="Z616">
        <v>57</v>
      </c>
      <c r="AA616">
        <v>0.05</v>
      </c>
      <c r="AB616">
        <v>27.8</v>
      </c>
      <c r="AC616">
        <v>0.67</v>
      </c>
      <c r="AD616">
        <v>233</v>
      </c>
      <c r="AE616">
        <v>0.28000000000000003</v>
      </c>
      <c r="AF616">
        <v>2E-3</v>
      </c>
      <c r="AG616">
        <v>48.8</v>
      </c>
      <c r="AH616">
        <v>3.2000000000000001E-2</v>
      </c>
      <c r="AI616">
        <v>12.75</v>
      </c>
      <c r="AJ616">
        <v>0.01</v>
      </c>
      <c r="AK616">
        <v>0.23</v>
      </c>
      <c r="AL616">
        <v>1.8</v>
      </c>
      <c r="AM616">
        <v>0.2</v>
      </c>
      <c r="AN616">
        <v>2.5</v>
      </c>
      <c r="AO616">
        <v>0.01</v>
      </c>
      <c r="AP616">
        <v>5.9</v>
      </c>
      <c r="AQ616">
        <v>130</v>
      </c>
      <c r="AR616">
        <v>0.04</v>
      </c>
      <c r="AS616">
        <v>0.6</v>
      </c>
      <c r="AT616">
        <v>18</v>
      </c>
      <c r="AU616">
        <v>0.1</v>
      </c>
      <c r="AV616">
        <v>48.2</v>
      </c>
      <c r="AW616">
        <v>15</v>
      </c>
    </row>
    <row r="617" spans="1:49" hidden="1" x14ac:dyDescent="0.3">
      <c r="A617" t="s">
        <v>2449</v>
      </c>
      <c r="B617" t="s">
        <v>2450</v>
      </c>
      <c r="C617" s="1" t="str">
        <f t="shared" si="36"/>
        <v>13:0041</v>
      </c>
      <c r="D617" s="1" t="str">
        <f t="shared" si="37"/>
        <v>13:0013</v>
      </c>
      <c r="E617" t="s">
        <v>2451</v>
      </c>
      <c r="F617" t="s">
        <v>2452</v>
      </c>
      <c r="H617">
        <v>47.818473599999997</v>
      </c>
      <c r="I617">
        <v>-67.916458399999996</v>
      </c>
      <c r="J617" s="1" t="str">
        <f t="shared" si="38"/>
        <v>Basal till</v>
      </c>
      <c r="K617" s="1" t="str">
        <f t="shared" si="39"/>
        <v>&lt;63 micron</v>
      </c>
      <c r="L617">
        <v>15</v>
      </c>
      <c r="M617">
        <v>2.7</v>
      </c>
      <c r="N617">
        <v>4.3</v>
      </c>
      <c r="O617">
        <v>0.2</v>
      </c>
      <c r="P617">
        <v>0.5</v>
      </c>
      <c r="Q617">
        <v>67.7</v>
      </c>
      <c r="R617">
        <v>0.12</v>
      </c>
      <c r="S617">
        <v>0.01</v>
      </c>
      <c r="T617">
        <v>0.06</v>
      </c>
      <c r="U617">
        <v>12.8</v>
      </c>
      <c r="V617">
        <v>59.6</v>
      </c>
      <c r="W617">
        <v>20.12</v>
      </c>
      <c r="X617">
        <v>2.82</v>
      </c>
      <c r="Y617">
        <v>5.2</v>
      </c>
      <c r="Z617">
        <v>96</v>
      </c>
      <c r="AA617">
        <v>0.04</v>
      </c>
      <c r="AB617">
        <v>29.6</v>
      </c>
      <c r="AC617">
        <v>0.74</v>
      </c>
      <c r="AD617">
        <v>164</v>
      </c>
      <c r="AE617">
        <v>0.34</v>
      </c>
      <c r="AF617">
        <v>2E-3</v>
      </c>
      <c r="AG617">
        <v>67.900000000000006</v>
      </c>
      <c r="AH617">
        <v>0.03</v>
      </c>
      <c r="AI617">
        <v>11.22</v>
      </c>
      <c r="AJ617">
        <v>0.03</v>
      </c>
      <c r="AK617">
        <v>0.24</v>
      </c>
      <c r="AL617">
        <v>2.4</v>
      </c>
      <c r="AM617">
        <v>0.1</v>
      </c>
      <c r="AN617">
        <v>2.4</v>
      </c>
      <c r="AO617">
        <v>0.01</v>
      </c>
      <c r="AP617">
        <v>6.7</v>
      </c>
      <c r="AQ617">
        <v>60</v>
      </c>
      <c r="AR617">
        <v>7.0000000000000007E-2</v>
      </c>
      <c r="AS617">
        <v>0.7</v>
      </c>
      <c r="AT617">
        <v>20</v>
      </c>
      <c r="AU617">
        <v>0.1</v>
      </c>
      <c r="AV617">
        <v>73.5</v>
      </c>
      <c r="AW617">
        <v>15</v>
      </c>
    </row>
    <row r="618" spans="1:49" hidden="1" x14ac:dyDescent="0.3">
      <c r="A618" t="s">
        <v>2453</v>
      </c>
      <c r="B618" t="s">
        <v>2454</v>
      </c>
      <c r="C618" s="1" t="str">
        <f t="shared" si="36"/>
        <v>13:0041</v>
      </c>
      <c r="D618" s="1" t="str">
        <f t="shared" si="37"/>
        <v>13:0013</v>
      </c>
      <c r="E618" t="s">
        <v>2455</v>
      </c>
      <c r="F618" t="s">
        <v>2456</v>
      </c>
      <c r="H618">
        <v>47.7838177</v>
      </c>
      <c r="I618">
        <v>-67.970552900000001</v>
      </c>
      <c r="J618" s="1" t="str">
        <f t="shared" si="38"/>
        <v>Basal till</v>
      </c>
      <c r="K618" s="1" t="str">
        <f t="shared" si="39"/>
        <v>&lt;63 micron</v>
      </c>
      <c r="L618">
        <v>14</v>
      </c>
      <c r="M618">
        <v>2.0699999999999998</v>
      </c>
      <c r="N618">
        <v>6.3</v>
      </c>
      <c r="O618">
        <v>0.1</v>
      </c>
      <c r="P618">
        <v>1</v>
      </c>
      <c r="Q618">
        <v>41.2</v>
      </c>
      <c r="R618">
        <v>0.13</v>
      </c>
      <c r="S618">
        <v>0.02</v>
      </c>
      <c r="T618">
        <v>0.06</v>
      </c>
      <c r="U618">
        <v>13.6</v>
      </c>
      <c r="V618">
        <v>57.4</v>
      </c>
      <c r="W618">
        <v>19.37</v>
      </c>
      <c r="X618">
        <v>2.85</v>
      </c>
      <c r="Y618">
        <v>4.7</v>
      </c>
      <c r="Z618">
        <v>80</v>
      </c>
      <c r="AA618">
        <v>0.05</v>
      </c>
      <c r="AB618">
        <v>30.4</v>
      </c>
      <c r="AC618">
        <v>0.61</v>
      </c>
      <c r="AD618">
        <v>223</v>
      </c>
      <c r="AE618">
        <v>0.4</v>
      </c>
      <c r="AF618">
        <v>3.0000000000000001E-3</v>
      </c>
      <c r="AG618">
        <v>63.7</v>
      </c>
      <c r="AH618">
        <v>3.5000000000000003E-2</v>
      </c>
      <c r="AI618">
        <v>15.43</v>
      </c>
      <c r="AJ618">
        <v>0.01</v>
      </c>
      <c r="AK618">
        <v>0.48</v>
      </c>
      <c r="AL618">
        <v>2</v>
      </c>
      <c r="AM618">
        <v>0.4</v>
      </c>
      <c r="AN618">
        <v>2.8</v>
      </c>
      <c r="AO618">
        <v>0.01</v>
      </c>
      <c r="AP618">
        <v>6.8</v>
      </c>
      <c r="AQ618">
        <v>80</v>
      </c>
      <c r="AR618">
        <v>0.05</v>
      </c>
      <c r="AS618">
        <v>0.7</v>
      </c>
      <c r="AT618">
        <v>20</v>
      </c>
      <c r="AU618">
        <v>0.1</v>
      </c>
      <c r="AV618">
        <v>69.599999999999994</v>
      </c>
      <c r="AW618">
        <v>15</v>
      </c>
    </row>
    <row r="619" spans="1:49" hidden="1" x14ac:dyDescent="0.3">
      <c r="A619" t="s">
        <v>2457</v>
      </c>
      <c r="B619" t="s">
        <v>2458</v>
      </c>
      <c r="C619" s="1" t="str">
        <f t="shared" si="36"/>
        <v>13:0041</v>
      </c>
      <c r="D619" s="1" t="str">
        <f t="shared" si="37"/>
        <v>13:0013</v>
      </c>
      <c r="E619" t="s">
        <v>2459</v>
      </c>
      <c r="F619" t="s">
        <v>2460</v>
      </c>
      <c r="H619">
        <v>47.797242400000002</v>
      </c>
      <c r="I619">
        <v>-67.968565100000006</v>
      </c>
      <c r="J619" s="1" t="str">
        <f t="shared" si="38"/>
        <v>Basal till</v>
      </c>
      <c r="K619" s="1" t="str">
        <f t="shared" si="39"/>
        <v>&lt;63 micron</v>
      </c>
      <c r="L619">
        <v>16</v>
      </c>
      <c r="M619">
        <v>2.06</v>
      </c>
      <c r="N619">
        <v>4.0999999999999996</v>
      </c>
      <c r="O619">
        <v>0.1</v>
      </c>
      <c r="P619">
        <v>0.5</v>
      </c>
      <c r="Q619">
        <v>41</v>
      </c>
      <c r="R619">
        <v>0.1</v>
      </c>
      <c r="S619">
        <v>0.01</v>
      </c>
      <c r="T619">
        <v>7.0000000000000007E-2</v>
      </c>
      <c r="U619">
        <v>10.9</v>
      </c>
      <c r="V619">
        <v>47.3</v>
      </c>
      <c r="W619">
        <v>15.69</v>
      </c>
      <c r="X619">
        <v>2.4300000000000002</v>
      </c>
      <c r="Y619">
        <v>4.4000000000000004</v>
      </c>
      <c r="Z619">
        <v>63</v>
      </c>
      <c r="AA619">
        <v>0.05</v>
      </c>
      <c r="AB619">
        <v>29.8</v>
      </c>
      <c r="AC619">
        <v>0.62</v>
      </c>
      <c r="AD619">
        <v>179</v>
      </c>
      <c r="AE619">
        <v>0.34</v>
      </c>
      <c r="AF619">
        <v>2E-3</v>
      </c>
      <c r="AG619">
        <v>52.6</v>
      </c>
      <c r="AH619">
        <v>3.7999999999999999E-2</v>
      </c>
      <c r="AI619">
        <v>8.81</v>
      </c>
      <c r="AJ619">
        <v>0.01</v>
      </c>
      <c r="AK619">
        <v>0.2</v>
      </c>
      <c r="AL619">
        <v>1.7</v>
      </c>
      <c r="AM619">
        <v>0.3</v>
      </c>
      <c r="AN619">
        <v>2.4</v>
      </c>
      <c r="AO619">
        <v>0.01</v>
      </c>
      <c r="AP619">
        <v>5.9</v>
      </c>
      <c r="AQ619">
        <v>50</v>
      </c>
      <c r="AR619">
        <v>0.04</v>
      </c>
      <c r="AS619">
        <v>0.5</v>
      </c>
      <c r="AT619">
        <v>16</v>
      </c>
      <c r="AU619">
        <v>0.1</v>
      </c>
      <c r="AV619">
        <v>66.900000000000006</v>
      </c>
      <c r="AW619">
        <v>15</v>
      </c>
    </row>
    <row r="620" spans="1:49" hidden="1" x14ac:dyDescent="0.3">
      <c r="A620" t="s">
        <v>2461</v>
      </c>
      <c r="B620" t="s">
        <v>2462</v>
      </c>
      <c r="C620" s="1" t="str">
        <f t="shared" si="36"/>
        <v>13:0041</v>
      </c>
      <c r="D620" s="1" t="str">
        <f t="shared" si="37"/>
        <v>13:0013</v>
      </c>
      <c r="E620" t="s">
        <v>2463</v>
      </c>
      <c r="F620" t="s">
        <v>2464</v>
      </c>
      <c r="H620">
        <v>47.795475400000001</v>
      </c>
      <c r="I620">
        <v>-67.991460700000005</v>
      </c>
      <c r="J620" s="1" t="str">
        <f t="shared" si="38"/>
        <v>Basal till</v>
      </c>
      <c r="K620" s="1" t="str">
        <f t="shared" si="39"/>
        <v>&lt;63 micron</v>
      </c>
      <c r="L620">
        <v>8</v>
      </c>
      <c r="M620">
        <v>2.09</v>
      </c>
      <c r="N620">
        <v>6.6</v>
      </c>
      <c r="O620">
        <v>0.4</v>
      </c>
      <c r="P620">
        <v>0.5</v>
      </c>
      <c r="Q620">
        <v>39.6</v>
      </c>
      <c r="R620">
        <v>0.14000000000000001</v>
      </c>
      <c r="S620">
        <v>0.02</v>
      </c>
      <c r="T620">
        <v>0.06</v>
      </c>
      <c r="U620">
        <v>16.899999999999999</v>
      </c>
      <c r="V620">
        <v>46.9</v>
      </c>
      <c r="W620">
        <v>20.49</v>
      </c>
      <c r="X620">
        <v>2.82</v>
      </c>
      <c r="Y620">
        <v>4.7</v>
      </c>
      <c r="Z620">
        <v>61</v>
      </c>
      <c r="AA620">
        <v>0.05</v>
      </c>
      <c r="AB620">
        <v>34.200000000000003</v>
      </c>
      <c r="AC620">
        <v>0.61</v>
      </c>
      <c r="AD620">
        <v>511</v>
      </c>
      <c r="AE620">
        <v>0.36</v>
      </c>
      <c r="AF620">
        <v>3.0000000000000001E-3</v>
      </c>
      <c r="AG620">
        <v>55.3</v>
      </c>
      <c r="AH620">
        <v>4.9000000000000002E-2</v>
      </c>
      <c r="AI620">
        <v>15.96</v>
      </c>
      <c r="AJ620">
        <v>0.02</v>
      </c>
      <c r="AK620">
        <v>0.31</v>
      </c>
      <c r="AL620">
        <v>2.4</v>
      </c>
      <c r="AM620">
        <v>0.1</v>
      </c>
      <c r="AN620">
        <v>3.4</v>
      </c>
      <c r="AO620">
        <v>0.01</v>
      </c>
      <c r="AP620">
        <v>7.3</v>
      </c>
      <c r="AQ620">
        <v>140</v>
      </c>
      <c r="AR620">
        <v>0.06</v>
      </c>
      <c r="AS620">
        <v>1</v>
      </c>
      <c r="AT620">
        <v>22</v>
      </c>
      <c r="AU620">
        <v>0.1</v>
      </c>
      <c r="AV620">
        <v>55.6</v>
      </c>
      <c r="AW620">
        <v>15</v>
      </c>
    </row>
    <row r="621" spans="1:49" hidden="1" x14ac:dyDescent="0.3">
      <c r="A621" t="s">
        <v>2465</v>
      </c>
      <c r="B621" t="s">
        <v>2466</v>
      </c>
      <c r="C621" s="1" t="str">
        <f t="shared" si="36"/>
        <v>13:0041</v>
      </c>
      <c r="D621" s="1" t="str">
        <f t="shared" si="37"/>
        <v>13:0013</v>
      </c>
      <c r="E621" t="s">
        <v>2467</v>
      </c>
      <c r="F621" t="s">
        <v>2468</v>
      </c>
      <c r="H621">
        <v>47.791473500000002</v>
      </c>
      <c r="I621">
        <v>-67.948584299999993</v>
      </c>
      <c r="J621" s="1" t="str">
        <f t="shared" si="38"/>
        <v>Basal till</v>
      </c>
      <c r="K621" s="1" t="str">
        <f t="shared" si="39"/>
        <v>&lt;63 micron</v>
      </c>
      <c r="L621">
        <v>10</v>
      </c>
      <c r="M621">
        <v>3.2</v>
      </c>
      <c r="N621">
        <v>10.9</v>
      </c>
      <c r="O621">
        <v>0.5</v>
      </c>
      <c r="P621">
        <v>2</v>
      </c>
      <c r="Q621">
        <v>89.6</v>
      </c>
      <c r="R621">
        <v>0.21</v>
      </c>
      <c r="S621">
        <v>0.03</v>
      </c>
      <c r="T621">
        <v>0.08</v>
      </c>
      <c r="U621">
        <v>17.2</v>
      </c>
      <c r="V621">
        <v>63.8</v>
      </c>
      <c r="W621">
        <v>22.12</v>
      </c>
      <c r="X621">
        <v>3.08</v>
      </c>
      <c r="Y621">
        <v>7.4</v>
      </c>
      <c r="Z621">
        <v>126</v>
      </c>
      <c r="AA621">
        <v>0.09</v>
      </c>
      <c r="AB621">
        <v>38.1</v>
      </c>
      <c r="AC621">
        <v>0.64</v>
      </c>
      <c r="AD621">
        <v>717</v>
      </c>
      <c r="AE621">
        <v>0.47</v>
      </c>
      <c r="AF621">
        <v>3.0000000000000001E-3</v>
      </c>
      <c r="AG621">
        <v>54.8</v>
      </c>
      <c r="AH621">
        <v>0.14799999999999999</v>
      </c>
      <c r="AI621">
        <v>16.34</v>
      </c>
      <c r="AJ621">
        <v>0.02</v>
      </c>
      <c r="AK621">
        <v>0.35</v>
      </c>
      <c r="AL621">
        <v>4.8</v>
      </c>
      <c r="AM621">
        <v>0.2</v>
      </c>
      <c r="AN621">
        <v>4.9000000000000004</v>
      </c>
      <c r="AO621">
        <v>0.01</v>
      </c>
      <c r="AP621">
        <v>7.4</v>
      </c>
      <c r="AQ621">
        <v>150</v>
      </c>
      <c r="AR621">
        <v>0.1</v>
      </c>
      <c r="AS621">
        <v>1.3</v>
      </c>
      <c r="AT621">
        <v>27</v>
      </c>
      <c r="AU621">
        <v>0.1</v>
      </c>
      <c r="AV621">
        <v>57.8</v>
      </c>
      <c r="AW621">
        <v>15</v>
      </c>
    </row>
    <row r="622" spans="1:49" hidden="1" x14ac:dyDescent="0.3">
      <c r="A622" t="s">
        <v>2469</v>
      </c>
      <c r="B622" t="s">
        <v>2470</v>
      </c>
      <c r="C622" s="1" t="str">
        <f t="shared" si="36"/>
        <v>13:0041</v>
      </c>
      <c r="D622" s="1" t="str">
        <f t="shared" si="37"/>
        <v>13:0013</v>
      </c>
      <c r="E622" t="s">
        <v>2471</v>
      </c>
      <c r="F622" t="s">
        <v>2472</v>
      </c>
      <c r="H622">
        <v>47.780067699999996</v>
      </c>
      <c r="I622">
        <v>-67.950896799999995</v>
      </c>
      <c r="J622" s="1" t="str">
        <f t="shared" si="38"/>
        <v>Basal till</v>
      </c>
      <c r="K622" s="1" t="str">
        <f t="shared" si="39"/>
        <v>&lt;63 micron</v>
      </c>
      <c r="L622">
        <v>7</v>
      </c>
      <c r="M622">
        <v>2.0699999999999998</v>
      </c>
      <c r="N622">
        <v>4.3</v>
      </c>
      <c r="O622">
        <v>0.1</v>
      </c>
      <c r="P622">
        <v>1</v>
      </c>
      <c r="Q622">
        <v>32.700000000000003</v>
      </c>
      <c r="R622">
        <v>0.11</v>
      </c>
      <c r="S622">
        <v>0.01</v>
      </c>
      <c r="T622">
        <v>0.05</v>
      </c>
      <c r="U622">
        <v>10.6</v>
      </c>
      <c r="V622">
        <v>53.2</v>
      </c>
      <c r="W622">
        <v>15.7</v>
      </c>
      <c r="X622">
        <v>2.77</v>
      </c>
      <c r="Y622">
        <v>4.5999999999999996</v>
      </c>
      <c r="Z622">
        <v>36</v>
      </c>
      <c r="AA622">
        <v>0.05</v>
      </c>
      <c r="AB622">
        <v>30.7</v>
      </c>
      <c r="AC622">
        <v>0.75</v>
      </c>
      <c r="AD622">
        <v>164</v>
      </c>
      <c r="AE622">
        <v>0.22</v>
      </c>
      <c r="AF622">
        <v>2E-3</v>
      </c>
      <c r="AG622">
        <v>56.7</v>
      </c>
      <c r="AH622">
        <v>3.5000000000000003E-2</v>
      </c>
      <c r="AI622">
        <v>10.5</v>
      </c>
      <c r="AJ622">
        <v>5.0000000000000001E-3</v>
      </c>
      <c r="AK622">
        <v>0.21</v>
      </c>
      <c r="AL622">
        <v>2</v>
      </c>
      <c r="AM622">
        <v>0.2</v>
      </c>
      <c r="AN622">
        <v>2.5</v>
      </c>
      <c r="AO622">
        <v>0.01</v>
      </c>
      <c r="AP622">
        <v>6.2</v>
      </c>
      <c r="AQ622">
        <v>100</v>
      </c>
      <c r="AR622">
        <v>0.04</v>
      </c>
      <c r="AS622">
        <v>0.6</v>
      </c>
      <c r="AT622">
        <v>17</v>
      </c>
      <c r="AU622">
        <v>0.1</v>
      </c>
      <c r="AV622">
        <v>60.6</v>
      </c>
      <c r="AW622">
        <v>15</v>
      </c>
    </row>
    <row r="623" spans="1:49" hidden="1" x14ac:dyDescent="0.3">
      <c r="A623" t="s">
        <v>2473</v>
      </c>
      <c r="B623" t="s">
        <v>2474</v>
      </c>
      <c r="C623" s="1" t="str">
        <f t="shared" si="36"/>
        <v>13:0041</v>
      </c>
      <c r="D623" s="1" t="str">
        <f t="shared" si="37"/>
        <v>13:0013</v>
      </c>
      <c r="E623" t="s">
        <v>2475</v>
      </c>
      <c r="F623" t="s">
        <v>2476</v>
      </c>
      <c r="H623">
        <v>47.766242400000003</v>
      </c>
      <c r="I623">
        <v>-67.966228799999996</v>
      </c>
      <c r="J623" s="1" t="str">
        <f t="shared" si="38"/>
        <v>Basal till</v>
      </c>
      <c r="K623" s="1" t="str">
        <f t="shared" si="39"/>
        <v>&lt;63 micron</v>
      </c>
      <c r="L623">
        <v>8</v>
      </c>
      <c r="M623">
        <v>2.2400000000000002</v>
      </c>
      <c r="N623">
        <v>4.8</v>
      </c>
      <c r="O623">
        <v>0.2</v>
      </c>
      <c r="P623">
        <v>1</v>
      </c>
      <c r="Q623">
        <v>47.5</v>
      </c>
      <c r="R623">
        <v>0.12</v>
      </c>
      <c r="S623">
        <v>0.01</v>
      </c>
      <c r="T623">
        <v>0.06</v>
      </c>
      <c r="U623">
        <v>12.4</v>
      </c>
      <c r="V623">
        <v>52.9</v>
      </c>
      <c r="W623">
        <v>19.82</v>
      </c>
      <c r="X623">
        <v>2.78</v>
      </c>
      <c r="Y623">
        <v>5.2</v>
      </c>
      <c r="Z623">
        <v>57</v>
      </c>
      <c r="AA623">
        <v>0.05</v>
      </c>
      <c r="AB623">
        <v>34.9</v>
      </c>
      <c r="AC623">
        <v>0.74</v>
      </c>
      <c r="AD623">
        <v>226</v>
      </c>
      <c r="AE623">
        <v>0.3</v>
      </c>
      <c r="AF623">
        <v>3.0000000000000001E-3</v>
      </c>
      <c r="AG623">
        <v>54</v>
      </c>
      <c r="AH623">
        <v>3.4000000000000002E-2</v>
      </c>
      <c r="AI623">
        <v>14.15</v>
      </c>
      <c r="AJ623">
        <v>0.02</v>
      </c>
      <c r="AK623">
        <v>0.24</v>
      </c>
      <c r="AL623">
        <v>2</v>
      </c>
      <c r="AM623">
        <v>0.3</v>
      </c>
      <c r="AN623">
        <v>2.7</v>
      </c>
      <c r="AO623">
        <v>0.01</v>
      </c>
      <c r="AP623">
        <v>7.2</v>
      </c>
      <c r="AQ623">
        <v>90</v>
      </c>
      <c r="AR623">
        <v>0.06</v>
      </c>
      <c r="AS623">
        <v>0.7</v>
      </c>
      <c r="AT623">
        <v>20</v>
      </c>
      <c r="AU623">
        <v>0.1</v>
      </c>
      <c r="AV623">
        <v>55.6</v>
      </c>
      <c r="AW623">
        <v>15</v>
      </c>
    </row>
    <row r="624" spans="1:49" hidden="1" x14ac:dyDescent="0.3">
      <c r="A624" t="s">
        <v>2477</v>
      </c>
      <c r="B624" t="s">
        <v>2478</v>
      </c>
      <c r="C624" s="1" t="str">
        <f t="shared" si="36"/>
        <v>13:0041</v>
      </c>
      <c r="D624" s="1" t="str">
        <f t="shared" si="37"/>
        <v>13:0013</v>
      </c>
      <c r="E624" t="s">
        <v>2479</v>
      </c>
      <c r="F624" t="s">
        <v>2480</v>
      </c>
      <c r="H624">
        <v>47.777754799999997</v>
      </c>
      <c r="I624">
        <v>-67.984862199999995</v>
      </c>
      <c r="J624" s="1" t="str">
        <f t="shared" si="38"/>
        <v>Basal till</v>
      </c>
      <c r="K624" s="1" t="str">
        <f t="shared" si="39"/>
        <v>&lt;63 micron</v>
      </c>
      <c r="L624">
        <v>11</v>
      </c>
      <c r="M624">
        <v>2.44</v>
      </c>
      <c r="N624">
        <v>4.9000000000000004</v>
      </c>
      <c r="O624">
        <v>0.3</v>
      </c>
      <c r="P624">
        <v>1</v>
      </c>
      <c r="Q624">
        <v>36.200000000000003</v>
      </c>
      <c r="R624">
        <v>0.11</v>
      </c>
      <c r="S624">
        <v>0.01</v>
      </c>
      <c r="T624">
        <v>0.05</v>
      </c>
      <c r="U624">
        <v>11.1</v>
      </c>
      <c r="V624">
        <v>59.5</v>
      </c>
      <c r="W624">
        <v>17.149999999999999</v>
      </c>
      <c r="X624">
        <v>2.63</v>
      </c>
      <c r="Y624">
        <v>4.9000000000000004</v>
      </c>
      <c r="Z624">
        <v>62</v>
      </c>
      <c r="AA624">
        <v>0.04</v>
      </c>
      <c r="AB624">
        <v>29</v>
      </c>
      <c r="AC624">
        <v>0.67</v>
      </c>
      <c r="AD624">
        <v>172</v>
      </c>
      <c r="AE624">
        <v>0.35</v>
      </c>
      <c r="AF624">
        <v>3.0000000000000001E-3</v>
      </c>
      <c r="AG624">
        <v>52.6</v>
      </c>
      <c r="AH624">
        <v>4.4999999999999998E-2</v>
      </c>
      <c r="AI624">
        <v>11.52</v>
      </c>
      <c r="AJ624">
        <v>0.01</v>
      </c>
      <c r="AK624">
        <v>0.25</v>
      </c>
      <c r="AL624">
        <v>2.2000000000000002</v>
      </c>
      <c r="AM624">
        <v>0.3</v>
      </c>
      <c r="AN624">
        <v>2.6</v>
      </c>
      <c r="AO624">
        <v>0.01</v>
      </c>
      <c r="AP624">
        <v>6.2</v>
      </c>
      <c r="AQ624">
        <v>70</v>
      </c>
      <c r="AR624">
        <v>0.06</v>
      </c>
      <c r="AS624">
        <v>0.7</v>
      </c>
      <c r="AT624">
        <v>20</v>
      </c>
      <c r="AU624">
        <v>0.1</v>
      </c>
      <c r="AV624">
        <v>59.6</v>
      </c>
      <c r="AW624">
        <v>15</v>
      </c>
    </row>
    <row r="625" spans="1:49" hidden="1" x14ac:dyDescent="0.3">
      <c r="A625" t="s">
        <v>2481</v>
      </c>
      <c r="B625" t="s">
        <v>2482</v>
      </c>
      <c r="C625" s="1" t="str">
        <f t="shared" si="36"/>
        <v>13:0041</v>
      </c>
      <c r="D625" s="1" t="str">
        <f t="shared" si="37"/>
        <v>13:0013</v>
      </c>
      <c r="E625" t="s">
        <v>2483</v>
      </c>
      <c r="F625" t="s">
        <v>2484</v>
      </c>
      <c r="H625">
        <v>47.768087999999999</v>
      </c>
      <c r="I625">
        <v>-67.993685299999996</v>
      </c>
      <c r="J625" s="1" t="str">
        <f t="shared" si="38"/>
        <v>Basal till</v>
      </c>
      <c r="K625" s="1" t="str">
        <f t="shared" si="39"/>
        <v>&lt;63 micron</v>
      </c>
      <c r="L625">
        <v>11</v>
      </c>
      <c r="M625">
        <v>2.4900000000000002</v>
      </c>
      <c r="N625">
        <v>4.9000000000000004</v>
      </c>
      <c r="O625">
        <v>0.2</v>
      </c>
      <c r="P625">
        <v>0.5</v>
      </c>
      <c r="Q625">
        <v>69.7</v>
      </c>
      <c r="R625">
        <v>0.13</v>
      </c>
      <c r="S625">
        <v>0.01</v>
      </c>
      <c r="T625">
        <v>0.08</v>
      </c>
      <c r="U625">
        <v>13.1</v>
      </c>
      <c r="V625">
        <v>51</v>
      </c>
      <c r="W625">
        <v>20.37</v>
      </c>
      <c r="X625">
        <v>2.74</v>
      </c>
      <c r="Y625">
        <v>5.7</v>
      </c>
      <c r="Z625">
        <v>56</v>
      </c>
      <c r="AA625">
        <v>7.0000000000000007E-2</v>
      </c>
      <c r="AB625">
        <v>30.4</v>
      </c>
      <c r="AC625">
        <v>0.67</v>
      </c>
      <c r="AD625">
        <v>398</v>
      </c>
      <c r="AE625">
        <v>0.31</v>
      </c>
      <c r="AF625">
        <v>3.0000000000000001E-3</v>
      </c>
      <c r="AG625">
        <v>55</v>
      </c>
      <c r="AH625">
        <v>5.5E-2</v>
      </c>
      <c r="AI625">
        <v>15.4</v>
      </c>
      <c r="AJ625">
        <v>0.02</v>
      </c>
      <c r="AK625">
        <v>0.27</v>
      </c>
      <c r="AL625">
        <v>2.4</v>
      </c>
      <c r="AM625">
        <v>0.3</v>
      </c>
      <c r="AN625">
        <v>2.8</v>
      </c>
      <c r="AO625">
        <v>0.01</v>
      </c>
      <c r="AP625">
        <v>5.7</v>
      </c>
      <c r="AQ625">
        <v>130</v>
      </c>
      <c r="AR625">
        <v>0.06</v>
      </c>
      <c r="AS625">
        <v>0.6</v>
      </c>
      <c r="AT625">
        <v>22</v>
      </c>
      <c r="AU625">
        <v>0.1</v>
      </c>
      <c r="AV625">
        <v>60.2</v>
      </c>
      <c r="AW625">
        <v>15</v>
      </c>
    </row>
    <row r="626" spans="1:49" hidden="1" x14ac:dyDescent="0.3">
      <c r="A626" t="s">
        <v>2485</v>
      </c>
      <c r="B626" t="s">
        <v>2486</v>
      </c>
      <c r="C626" s="1" t="str">
        <f t="shared" si="36"/>
        <v>13:0041</v>
      </c>
      <c r="D626" s="1" t="str">
        <f t="shared" si="37"/>
        <v>13:0013</v>
      </c>
      <c r="E626" t="s">
        <v>2487</v>
      </c>
      <c r="F626" t="s">
        <v>2488</v>
      </c>
      <c r="H626">
        <v>47.753386999999996</v>
      </c>
      <c r="I626">
        <v>-67.981587000000005</v>
      </c>
      <c r="J626" s="1" t="str">
        <f t="shared" si="38"/>
        <v>Basal till</v>
      </c>
      <c r="K626" s="1" t="str">
        <f t="shared" si="39"/>
        <v>&lt;63 micron</v>
      </c>
      <c r="L626">
        <v>11</v>
      </c>
      <c r="M626">
        <v>2</v>
      </c>
      <c r="N626">
        <v>4.7</v>
      </c>
      <c r="O626">
        <v>0.1</v>
      </c>
      <c r="P626">
        <v>1</v>
      </c>
      <c r="Q626">
        <v>36.9</v>
      </c>
      <c r="R626">
        <v>0.12</v>
      </c>
      <c r="S626">
        <v>0.03</v>
      </c>
      <c r="T626">
        <v>7.0000000000000007E-2</v>
      </c>
      <c r="U626">
        <v>11.7</v>
      </c>
      <c r="V626">
        <v>55.5</v>
      </c>
      <c r="W626">
        <v>16.32</v>
      </c>
      <c r="X626">
        <v>2.52</v>
      </c>
      <c r="Y626">
        <v>5.0999999999999996</v>
      </c>
      <c r="Z626">
        <v>36</v>
      </c>
      <c r="AA626">
        <v>0.06</v>
      </c>
      <c r="AB626">
        <v>33.1</v>
      </c>
      <c r="AC626">
        <v>0.68</v>
      </c>
      <c r="AD626">
        <v>273</v>
      </c>
      <c r="AE626">
        <v>0.34</v>
      </c>
      <c r="AF626">
        <v>3.0000000000000001E-3</v>
      </c>
      <c r="AG626">
        <v>50.3</v>
      </c>
      <c r="AH626">
        <v>5.6000000000000001E-2</v>
      </c>
      <c r="AI626">
        <v>11.96</v>
      </c>
      <c r="AJ626">
        <v>0.01</v>
      </c>
      <c r="AK626">
        <v>0.23</v>
      </c>
      <c r="AL626">
        <v>2.2000000000000002</v>
      </c>
      <c r="AM626">
        <v>0.3</v>
      </c>
      <c r="AN626">
        <v>3.4</v>
      </c>
      <c r="AO626">
        <v>0.01</v>
      </c>
      <c r="AP626">
        <v>6.1</v>
      </c>
      <c r="AQ626">
        <v>100</v>
      </c>
      <c r="AR626">
        <v>0.05</v>
      </c>
      <c r="AS626">
        <v>0.7</v>
      </c>
      <c r="AT626">
        <v>19</v>
      </c>
      <c r="AU626">
        <v>0.1</v>
      </c>
      <c r="AV626">
        <v>56.5</v>
      </c>
      <c r="AW626">
        <v>15</v>
      </c>
    </row>
    <row r="627" spans="1:49" hidden="1" x14ac:dyDescent="0.3">
      <c r="A627" t="s">
        <v>2489</v>
      </c>
      <c r="B627" t="s">
        <v>2490</v>
      </c>
      <c r="C627" s="1" t="str">
        <f t="shared" si="36"/>
        <v>13:0041</v>
      </c>
      <c r="D627" s="1" t="str">
        <f t="shared" si="37"/>
        <v>13:0013</v>
      </c>
      <c r="E627" t="s">
        <v>2491</v>
      </c>
      <c r="F627" t="s">
        <v>2492</v>
      </c>
      <c r="H627">
        <v>47.754553199999997</v>
      </c>
      <c r="I627">
        <v>-67.955172500000003</v>
      </c>
      <c r="J627" s="1" t="str">
        <f t="shared" si="38"/>
        <v>Basal till</v>
      </c>
      <c r="K627" s="1" t="str">
        <f t="shared" si="39"/>
        <v>&lt;63 micron</v>
      </c>
      <c r="L627">
        <v>9</v>
      </c>
      <c r="M627">
        <v>2.5099999999999998</v>
      </c>
      <c r="N627">
        <v>4.5</v>
      </c>
      <c r="O627">
        <v>0.1</v>
      </c>
      <c r="P627">
        <v>1</v>
      </c>
      <c r="Q627">
        <v>39</v>
      </c>
      <c r="R627">
        <v>0.11</v>
      </c>
      <c r="S627">
        <v>0.01</v>
      </c>
      <c r="T627">
        <v>0.03</v>
      </c>
      <c r="U627">
        <v>13.4</v>
      </c>
      <c r="V627">
        <v>57.1</v>
      </c>
      <c r="W627">
        <v>16.68</v>
      </c>
      <c r="X627">
        <v>2.81</v>
      </c>
      <c r="Y627">
        <v>5.2</v>
      </c>
      <c r="Z627">
        <v>48</v>
      </c>
      <c r="AA627">
        <v>0.05</v>
      </c>
      <c r="AB627">
        <v>29.7</v>
      </c>
      <c r="AC627">
        <v>0.79</v>
      </c>
      <c r="AD627">
        <v>217</v>
      </c>
      <c r="AE627">
        <v>0.28000000000000003</v>
      </c>
      <c r="AF627">
        <v>2E-3</v>
      </c>
      <c r="AG627">
        <v>62.5</v>
      </c>
      <c r="AH627">
        <v>4.7E-2</v>
      </c>
      <c r="AI627">
        <v>11.01</v>
      </c>
      <c r="AJ627">
        <v>0.01</v>
      </c>
      <c r="AK627">
        <v>0.2</v>
      </c>
      <c r="AL627">
        <v>2.1</v>
      </c>
      <c r="AM627">
        <v>0.3</v>
      </c>
      <c r="AN627">
        <v>2.6</v>
      </c>
      <c r="AO627">
        <v>0.01</v>
      </c>
      <c r="AP627">
        <v>6.2</v>
      </c>
      <c r="AQ627">
        <v>50</v>
      </c>
      <c r="AR627">
        <v>0.06</v>
      </c>
      <c r="AS627">
        <v>0.5</v>
      </c>
      <c r="AT627">
        <v>18</v>
      </c>
      <c r="AU627">
        <v>0.1</v>
      </c>
      <c r="AV627">
        <v>72.099999999999994</v>
      </c>
      <c r="AW627">
        <v>15</v>
      </c>
    </row>
    <row r="628" spans="1:49" hidden="1" x14ac:dyDescent="0.3">
      <c r="A628" t="s">
        <v>2493</v>
      </c>
      <c r="B628" t="s">
        <v>2494</v>
      </c>
      <c r="C628" s="1" t="str">
        <f t="shared" si="36"/>
        <v>13:0041</v>
      </c>
      <c r="D628" s="1" t="str">
        <f t="shared" si="37"/>
        <v>13:0013</v>
      </c>
      <c r="E628" t="s">
        <v>2495</v>
      </c>
      <c r="F628" t="s">
        <v>2496</v>
      </c>
      <c r="H628">
        <v>47.767440200000003</v>
      </c>
      <c r="I628">
        <v>-67.921375900000001</v>
      </c>
      <c r="J628" s="1" t="str">
        <f t="shared" si="38"/>
        <v>Basal till</v>
      </c>
      <c r="K628" s="1" t="str">
        <f t="shared" si="39"/>
        <v>&lt;63 micron</v>
      </c>
      <c r="L628">
        <v>16</v>
      </c>
      <c r="M628">
        <v>2.2999999999999998</v>
      </c>
      <c r="N628">
        <v>6.3</v>
      </c>
      <c r="O628">
        <v>0.1</v>
      </c>
      <c r="P628">
        <v>1</v>
      </c>
      <c r="Q628">
        <v>36.5</v>
      </c>
      <c r="R628">
        <v>0.14000000000000001</v>
      </c>
      <c r="S628">
        <v>0.03</v>
      </c>
      <c r="T628">
        <v>0.06</v>
      </c>
      <c r="U628">
        <v>15.1</v>
      </c>
      <c r="V628">
        <v>65.3</v>
      </c>
      <c r="W628">
        <v>20.18</v>
      </c>
      <c r="X628">
        <v>3.38</v>
      </c>
      <c r="Y628">
        <v>5.5</v>
      </c>
      <c r="Z628">
        <v>44</v>
      </c>
      <c r="AA628">
        <v>0.06</v>
      </c>
      <c r="AB628">
        <v>38.799999999999997</v>
      </c>
      <c r="AC628">
        <v>0.96</v>
      </c>
      <c r="AD628">
        <v>256</v>
      </c>
      <c r="AE628">
        <v>0.24</v>
      </c>
      <c r="AF628">
        <v>3.0000000000000001E-3</v>
      </c>
      <c r="AG628">
        <v>73</v>
      </c>
      <c r="AH628">
        <v>4.7E-2</v>
      </c>
      <c r="AI628">
        <v>13.61</v>
      </c>
      <c r="AJ628">
        <v>5.0000000000000001E-3</v>
      </c>
      <c r="AK628">
        <v>0.28000000000000003</v>
      </c>
      <c r="AL628">
        <v>1.9</v>
      </c>
      <c r="AM628">
        <v>0.1</v>
      </c>
      <c r="AN628">
        <v>5.0999999999999996</v>
      </c>
      <c r="AO628">
        <v>0.02</v>
      </c>
      <c r="AP628">
        <v>7.2</v>
      </c>
      <c r="AQ628">
        <v>50</v>
      </c>
      <c r="AR628">
        <v>0.05</v>
      </c>
      <c r="AS628">
        <v>0.6</v>
      </c>
      <c r="AT628">
        <v>20</v>
      </c>
      <c r="AU628">
        <v>0.1</v>
      </c>
      <c r="AV628">
        <v>67.900000000000006</v>
      </c>
      <c r="AW628">
        <v>15</v>
      </c>
    </row>
    <row r="629" spans="1:49" hidden="1" x14ac:dyDescent="0.3">
      <c r="A629" t="s">
        <v>2497</v>
      </c>
      <c r="B629" t="s">
        <v>2498</v>
      </c>
      <c r="C629" s="1" t="str">
        <f t="shared" si="36"/>
        <v>13:0041</v>
      </c>
      <c r="D629" s="1" t="str">
        <f t="shared" si="37"/>
        <v>13:0013</v>
      </c>
      <c r="E629" t="s">
        <v>2499</v>
      </c>
      <c r="F629" t="s">
        <v>2500</v>
      </c>
      <c r="H629">
        <v>47.7566214</v>
      </c>
      <c r="I629">
        <v>-67.908629899999994</v>
      </c>
      <c r="J629" s="1" t="str">
        <f t="shared" si="38"/>
        <v>Basal till</v>
      </c>
      <c r="K629" s="1" t="str">
        <f t="shared" si="39"/>
        <v>&lt;63 micron</v>
      </c>
      <c r="L629">
        <v>33</v>
      </c>
      <c r="M629">
        <v>1.96</v>
      </c>
      <c r="N629">
        <v>7.7</v>
      </c>
      <c r="O629">
        <v>0.7</v>
      </c>
      <c r="P629">
        <v>1</v>
      </c>
      <c r="Q629">
        <v>35.299999999999997</v>
      </c>
      <c r="R629">
        <v>0.15</v>
      </c>
      <c r="S629">
        <v>0.06</v>
      </c>
      <c r="T629">
        <v>0.04</v>
      </c>
      <c r="U629">
        <v>17</v>
      </c>
      <c r="V629">
        <v>55.1</v>
      </c>
      <c r="W629">
        <v>17.579999999999998</v>
      </c>
      <c r="X629">
        <v>2.84</v>
      </c>
      <c r="Y629">
        <v>5.2</v>
      </c>
      <c r="Z629">
        <v>62</v>
      </c>
      <c r="AA629">
        <v>0.06</v>
      </c>
      <c r="AB629">
        <v>38.200000000000003</v>
      </c>
      <c r="AC629">
        <v>0.7</v>
      </c>
      <c r="AD629">
        <v>499</v>
      </c>
      <c r="AE629">
        <v>0.38</v>
      </c>
      <c r="AF629">
        <v>3.0000000000000001E-3</v>
      </c>
      <c r="AG629">
        <v>54.6</v>
      </c>
      <c r="AH629">
        <v>6.8000000000000005E-2</v>
      </c>
      <c r="AI629">
        <v>17.28</v>
      </c>
      <c r="AJ629">
        <v>0.01</v>
      </c>
      <c r="AK629">
        <v>0.43</v>
      </c>
      <c r="AL629">
        <v>1.8</v>
      </c>
      <c r="AM629">
        <v>0.2</v>
      </c>
      <c r="AN629">
        <v>8</v>
      </c>
      <c r="AO629">
        <v>0.01</v>
      </c>
      <c r="AP629">
        <v>6.7</v>
      </c>
      <c r="AQ629">
        <v>70</v>
      </c>
      <c r="AR629">
        <v>0.05</v>
      </c>
      <c r="AS629">
        <v>0.8</v>
      </c>
      <c r="AT629">
        <v>20</v>
      </c>
      <c r="AU629">
        <v>0.1</v>
      </c>
      <c r="AV629">
        <v>52.6</v>
      </c>
      <c r="AW629">
        <v>15</v>
      </c>
    </row>
    <row r="630" spans="1:49" hidden="1" x14ac:dyDescent="0.3">
      <c r="A630" t="s">
        <v>2501</v>
      </c>
      <c r="B630" t="s">
        <v>2502</v>
      </c>
      <c r="C630" s="1" t="str">
        <f t="shared" si="36"/>
        <v>13:0041</v>
      </c>
      <c r="D630" s="1" t="str">
        <f t="shared" si="37"/>
        <v>13:0013</v>
      </c>
      <c r="E630" t="s">
        <v>2503</v>
      </c>
      <c r="F630" t="s">
        <v>2504</v>
      </c>
      <c r="H630">
        <v>47.756700199999997</v>
      </c>
      <c r="I630">
        <v>-67.885931400000004</v>
      </c>
      <c r="J630" s="1" t="str">
        <f t="shared" si="38"/>
        <v>Basal till</v>
      </c>
      <c r="K630" s="1" t="str">
        <f t="shared" si="39"/>
        <v>&lt;63 micron</v>
      </c>
      <c r="L630">
        <v>6</v>
      </c>
      <c r="M630">
        <v>1.54</v>
      </c>
      <c r="N630">
        <v>4.0999999999999996</v>
      </c>
      <c r="O630">
        <v>0.1</v>
      </c>
      <c r="P630">
        <v>1</v>
      </c>
      <c r="Q630">
        <v>32.4</v>
      </c>
      <c r="R630">
        <v>0.1</v>
      </c>
      <c r="S630">
        <v>0.02</v>
      </c>
      <c r="T630">
        <v>0.05</v>
      </c>
      <c r="U630">
        <v>13.3</v>
      </c>
      <c r="V630">
        <v>42.6</v>
      </c>
      <c r="W630">
        <v>15.4</v>
      </c>
      <c r="X630">
        <v>2.4300000000000002</v>
      </c>
      <c r="Y630">
        <v>4.4000000000000004</v>
      </c>
      <c r="Z630">
        <v>26</v>
      </c>
      <c r="AA630">
        <v>0.05</v>
      </c>
      <c r="AB630">
        <v>31</v>
      </c>
      <c r="AC630">
        <v>0.61</v>
      </c>
      <c r="AD630">
        <v>413</v>
      </c>
      <c r="AE630">
        <v>0.27</v>
      </c>
      <c r="AF630">
        <v>3.0000000000000001E-3</v>
      </c>
      <c r="AG630">
        <v>47.1</v>
      </c>
      <c r="AH630">
        <v>4.8000000000000001E-2</v>
      </c>
      <c r="AI630">
        <v>12.15</v>
      </c>
      <c r="AJ630">
        <v>0.02</v>
      </c>
      <c r="AK630">
        <v>0.24</v>
      </c>
      <c r="AL630">
        <v>1.8</v>
      </c>
      <c r="AM630">
        <v>0.2</v>
      </c>
      <c r="AN630">
        <v>3.1</v>
      </c>
      <c r="AO630">
        <v>0.01</v>
      </c>
      <c r="AP630">
        <v>6.2</v>
      </c>
      <c r="AQ630">
        <v>130</v>
      </c>
      <c r="AR630">
        <v>0.04</v>
      </c>
      <c r="AS630">
        <v>0.7</v>
      </c>
      <c r="AT630">
        <v>20</v>
      </c>
      <c r="AU630">
        <v>0.1</v>
      </c>
      <c r="AV630">
        <v>48.2</v>
      </c>
      <c r="AW630">
        <v>15</v>
      </c>
    </row>
    <row r="631" spans="1:49" hidden="1" x14ac:dyDescent="0.3">
      <c r="A631" t="s">
        <v>2505</v>
      </c>
      <c r="B631" t="s">
        <v>2506</v>
      </c>
      <c r="C631" s="1" t="str">
        <f t="shared" si="36"/>
        <v>13:0041</v>
      </c>
      <c r="D631" s="1" t="str">
        <f t="shared" si="37"/>
        <v>13:0013</v>
      </c>
      <c r="E631" t="s">
        <v>2507</v>
      </c>
      <c r="F631" t="s">
        <v>2508</v>
      </c>
      <c r="H631">
        <v>47.773115099999998</v>
      </c>
      <c r="I631">
        <v>-67.8760908</v>
      </c>
      <c r="J631" s="1" t="str">
        <f t="shared" si="38"/>
        <v>Basal till</v>
      </c>
      <c r="K631" s="1" t="str">
        <f t="shared" si="39"/>
        <v>&lt;63 micron</v>
      </c>
      <c r="L631">
        <v>6</v>
      </c>
      <c r="M631">
        <v>1.95</v>
      </c>
      <c r="N631">
        <v>3.6</v>
      </c>
      <c r="O631">
        <v>0.5</v>
      </c>
      <c r="P631">
        <v>2</v>
      </c>
      <c r="Q631">
        <v>38.4</v>
      </c>
      <c r="R631">
        <v>0.11</v>
      </c>
      <c r="S631">
        <v>0.02</v>
      </c>
      <c r="T631">
        <v>0.05</v>
      </c>
      <c r="U631">
        <v>12.2</v>
      </c>
      <c r="V631">
        <v>50</v>
      </c>
      <c r="W631">
        <v>16.2</v>
      </c>
      <c r="X631">
        <v>2.61</v>
      </c>
      <c r="Y631">
        <v>4.8</v>
      </c>
      <c r="Z631">
        <v>34</v>
      </c>
      <c r="AA631">
        <v>0.05</v>
      </c>
      <c r="AB631">
        <v>27.1</v>
      </c>
      <c r="AC631">
        <v>0.65</v>
      </c>
      <c r="AD631">
        <v>218</v>
      </c>
      <c r="AE631">
        <v>0.28000000000000003</v>
      </c>
      <c r="AF631">
        <v>2E-3</v>
      </c>
      <c r="AG631">
        <v>49.7</v>
      </c>
      <c r="AH631">
        <v>3.1E-2</v>
      </c>
      <c r="AI631">
        <v>11.53</v>
      </c>
      <c r="AJ631">
        <v>5.0000000000000001E-3</v>
      </c>
      <c r="AK631">
        <v>0.28000000000000003</v>
      </c>
      <c r="AL631">
        <v>2.1</v>
      </c>
      <c r="AM631">
        <v>0.05</v>
      </c>
      <c r="AN631">
        <v>2.1</v>
      </c>
      <c r="AO631">
        <v>0.01</v>
      </c>
      <c r="AP631">
        <v>5.8</v>
      </c>
      <c r="AQ631">
        <v>150</v>
      </c>
      <c r="AR631">
        <v>0.05</v>
      </c>
      <c r="AS631">
        <v>0.6</v>
      </c>
      <c r="AT631">
        <v>21</v>
      </c>
      <c r="AU631">
        <v>0.1</v>
      </c>
      <c r="AV631">
        <v>52.9</v>
      </c>
      <c r="AW631">
        <v>15</v>
      </c>
    </row>
    <row r="632" spans="1:49" hidden="1" x14ac:dyDescent="0.3">
      <c r="A632" t="s">
        <v>2509</v>
      </c>
      <c r="B632" t="s">
        <v>2510</v>
      </c>
      <c r="C632" s="1" t="str">
        <f t="shared" si="36"/>
        <v>13:0041</v>
      </c>
      <c r="D632" s="1" t="str">
        <f t="shared" si="37"/>
        <v>13:0013</v>
      </c>
      <c r="E632" t="s">
        <v>2511</v>
      </c>
      <c r="F632" t="s">
        <v>2512</v>
      </c>
      <c r="H632">
        <v>47.775737200000002</v>
      </c>
      <c r="I632">
        <v>-67.897818400000006</v>
      </c>
      <c r="J632" s="1" t="str">
        <f t="shared" si="38"/>
        <v>Basal till</v>
      </c>
      <c r="K632" s="1" t="str">
        <f t="shared" si="39"/>
        <v>&lt;63 micron</v>
      </c>
      <c r="L632">
        <v>11</v>
      </c>
      <c r="M632">
        <v>2.2599999999999998</v>
      </c>
      <c r="N632">
        <v>4.5999999999999996</v>
      </c>
      <c r="O632">
        <v>0.4</v>
      </c>
      <c r="P632">
        <v>2</v>
      </c>
      <c r="Q632">
        <v>34.6</v>
      </c>
      <c r="R632">
        <v>0.12</v>
      </c>
      <c r="S632">
        <v>0.02</v>
      </c>
      <c r="T632">
        <v>7.0000000000000007E-2</v>
      </c>
      <c r="U632">
        <v>11.7</v>
      </c>
      <c r="V632">
        <v>50.3</v>
      </c>
      <c r="W632">
        <v>19.3</v>
      </c>
      <c r="X632">
        <v>2.52</v>
      </c>
      <c r="Y632">
        <v>4.5999999999999996</v>
      </c>
      <c r="Z632">
        <v>84</v>
      </c>
      <c r="AA632">
        <v>0.04</v>
      </c>
      <c r="AB632">
        <v>28</v>
      </c>
      <c r="AC632">
        <v>0.63</v>
      </c>
      <c r="AD632">
        <v>209</v>
      </c>
      <c r="AE632">
        <v>0.4</v>
      </c>
      <c r="AF632">
        <v>3.0000000000000001E-3</v>
      </c>
      <c r="AG632">
        <v>51.1</v>
      </c>
      <c r="AH632">
        <v>4.7E-2</v>
      </c>
      <c r="AI632">
        <v>14.81</v>
      </c>
      <c r="AJ632">
        <v>0.04</v>
      </c>
      <c r="AK632">
        <v>0.24</v>
      </c>
      <c r="AL632">
        <v>1.9</v>
      </c>
      <c r="AM632">
        <v>0.2</v>
      </c>
      <c r="AN632">
        <v>2.7</v>
      </c>
      <c r="AO632">
        <v>0.01</v>
      </c>
      <c r="AP632">
        <v>6</v>
      </c>
      <c r="AQ632">
        <v>80</v>
      </c>
      <c r="AR632">
        <v>0.06</v>
      </c>
      <c r="AS632">
        <v>0.6</v>
      </c>
      <c r="AT632">
        <v>21</v>
      </c>
      <c r="AU632">
        <v>0.1</v>
      </c>
      <c r="AV632">
        <v>62</v>
      </c>
      <c r="AW632">
        <v>15</v>
      </c>
    </row>
    <row r="633" spans="1:49" hidden="1" x14ac:dyDescent="0.3">
      <c r="A633" t="s">
        <v>2513</v>
      </c>
      <c r="B633" t="s">
        <v>2514</v>
      </c>
      <c r="C633" s="1" t="str">
        <f t="shared" si="36"/>
        <v>13:0041</v>
      </c>
      <c r="D633" s="1" t="str">
        <f t="shared" si="37"/>
        <v>13:0013</v>
      </c>
      <c r="E633" t="s">
        <v>2515</v>
      </c>
      <c r="F633" t="s">
        <v>2516</v>
      </c>
      <c r="H633">
        <v>47.783819100000002</v>
      </c>
      <c r="I633">
        <v>-67.862977099999995</v>
      </c>
      <c r="J633" s="1" t="str">
        <f t="shared" si="38"/>
        <v>Basal till</v>
      </c>
      <c r="K633" s="1" t="str">
        <f t="shared" si="39"/>
        <v>&lt;63 micron</v>
      </c>
      <c r="L633">
        <v>39</v>
      </c>
      <c r="M633">
        <v>2.86</v>
      </c>
      <c r="N633">
        <v>11.2</v>
      </c>
      <c r="O633">
        <v>0.6</v>
      </c>
      <c r="P633">
        <v>2</v>
      </c>
      <c r="Q633">
        <v>41.4</v>
      </c>
      <c r="R633">
        <v>0.17</v>
      </c>
      <c r="S633">
        <v>0.02</v>
      </c>
      <c r="T633">
        <v>0.09</v>
      </c>
      <c r="U633">
        <v>14.2</v>
      </c>
      <c r="V633">
        <v>67.2</v>
      </c>
      <c r="W633">
        <v>21.2</v>
      </c>
      <c r="X633">
        <v>3.7</v>
      </c>
      <c r="Y633">
        <v>5.7</v>
      </c>
      <c r="Z633">
        <v>88</v>
      </c>
      <c r="AA633">
        <v>0.05</v>
      </c>
      <c r="AB633">
        <v>29.6</v>
      </c>
      <c r="AC633">
        <v>0.74</v>
      </c>
      <c r="AD633">
        <v>345</v>
      </c>
      <c r="AE633">
        <v>0.56999999999999995</v>
      </c>
      <c r="AF633">
        <v>2E-3</v>
      </c>
      <c r="AG633">
        <v>60.2</v>
      </c>
      <c r="AH633">
        <v>8.5000000000000006E-2</v>
      </c>
      <c r="AI633">
        <v>16.91</v>
      </c>
      <c r="AJ633">
        <v>0.02</v>
      </c>
      <c r="AK633">
        <v>0.61</v>
      </c>
      <c r="AL633">
        <v>2.4</v>
      </c>
      <c r="AM633">
        <v>0.6</v>
      </c>
      <c r="AN633">
        <v>3.3</v>
      </c>
      <c r="AO633">
        <v>0.01</v>
      </c>
      <c r="AP633">
        <v>6</v>
      </c>
      <c r="AQ633">
        <v>30</v>
      </c>
      <c r="AR633">
        <v>0.08</v>
      </c>
      <c r="AS633">
        <v>0.7</v>
      </c>
      <c r="AT633">
        <v>23</v>
      </c>
      <c r="AU633">
        <v>0.1</v>
      </c>
      <c r="AV633">
        <v>85.7</v>
      </c>
      <c r="AW633">
        <v>15</v>
      </c>
    </row>
    <row r="634" spans="1:49" hidden="1" x14ac:dyDescent="0.3">
      <c r="A634" t="s">
        <v>2517</v>
      </c>
      <c r="B634" t="s">
        <v>2518</v>
      </c>
      <c r="C634" s="1" t="str">
        <f t="shared" si="36"/>
        <v>13:0041</v>
      </c>
      <c r="D634" s="1" t="str">
        <f t="shared" si="37"/>
        <v>13:0013</v>
      </c>
      <c r="E634" t="s">
        <v>2519</v>
      </c>
      <c r="F634" t="s">
        <v>2520</v>
      </c>
      <c r="H634">
        <v>47.835740899999998</v>
      </c>
      <c r="I634">
        <v>-67.896708500000003</v>
      </c>
      <c r="J634" s="1" t="str">
        <f t="shared" si="38"/>
        <v>Basal till</v>
      </c>
      <c r="K634" s="1" t="str">
        <f t="shared" si="39"/>
        <v>&lt;63 micron</v>
      </c>
      <c r="L634">
        <v>19</v>
      </c>
      <c r="M634">
        <v>1.9</v>
      </c>
      <c r="N634">
        <v>5.7</v>
      </c>
      <c r="O634">
        <v>1.3</v>
      </c>
      <c r="P634">
        <v>1</v>
      </c>
      <c r="Q634">
        <v>39.299999999999997</v>
      </c>
      <c r="R634">
        <v>0.14000000000000001</v>
      </c>
      <c r="S634">
        <v>0.02</v>
      </c>
      <c r="T634">
        <v>0.08</v>
      </c>
      <c r="U634">
        <v>14.5</v>
      </c>
      <c r="V634">
        <v>53.1</v>
      </c>
      <c r="W634">
        <v>17.39</v>
      </c>
      <c r="X634">
        <v>2.69</v>
      </c>
      <c r="Y634">
        <v>4.5</v>
      </c>
      <c r="Z634">
        <v>34</v>
      </c>
      <c r="AA634">
        <v>0.05</v>
      </c>
      <c r="AB634">
        <v>30.5</v>
      </c>
      <c r="AC634">
        <v>0.72</v>
      </c>
      <c r="AD634">
        <v>244</v>
      </c>
      <c r="AE634">
        <v>0.31</v>
      </c>
      <c r="AF634">
        <v>2E-3</v>
      </c>
      <c r="AG634">
        <v>59.6</v>
      </c>
      <c r="AH634">
        <v>4.9000000000000002E-2</v>
      </c>
      <c r="AI634">
        <v>11.29</v>
      </c>
      <c r="AJ634">
        <v>0.03</v>
      </c>
      <c r="AK634">
        <v>0.35</v>
      </c>
      <c r="AL634">
        <v>1.9</v>
      </c>
      <c r="AM634">
        <v>0.2</v>
      </c>
      <c r="AN634">
        <v>2.9</v>
      </c>
      <c r="AO634">
        <v>0.02</v>
      </c>
      <c r="AP634">
        <v>5.8</v>
      </c>
      <c r="AQ634">
        <v>80</v>
      </c>
      <c r="AR634">
        <v>0.06</v>
      </c>
      <c r="AS634">
        <v>0.6</v>
      </c>
      <c r="AT634">
        <v>17</v>
      </c>
      <c r="AU634">
        <v>0.1</v>
      </c>
      <c r="AV634">
        <v>54</v>
      </c>
      <c r="AW634">
        <v>15</v>
      </c>
    </row>
    <row r="635" spans="1:49" hidden="1" x14ac:dyDescent="0.3">
      <c r="A635" t="s">
        <v>2521</v>
      </c>
      <c r="B635" t="s">
        <v>2522</v>
      </c>
      <c r="C635" s="1" t="str">
        <f t="shared" si="36"/>
        <v>13:0041</v>
      </c>
      <c r="D635" s="1" t="str">
        <f t="shared" si="37"/>
        <v>13:0013</v>
      </c>
      <c r="E635" t="s">
        <v>2523</v>
      </c>
      <c r="F635" t="s">
        <v>2524</v>
      </c>
      <c r="H635">
        <v>47.803335300000001</v>
      </c>
      <c r="I635">
        <v>-67.886857699999993</v>
      </c>
      <c r="J635" s="1" t="str">
        <f t="shared" si="38"/>
        <v>Basal till</v>
      </c>
      <c r="K635" s="1" t="str">
        <f t="shared" si="39"/>
        <v>&lt;63 micron</v>
      </c>
      <c r="L635">
        <v>17</v>
      </c>
      <c r="M635">
        <v>2.83</v>
      </c>
      <c r="N635">
        <v>10.6</v>
      </c>
      <c r="O635">
        <v>0.3</v>
      </c>
      <c r="P635">
        <v>2</v>
      </c>
      <c r="Q635">
        <v>96.3</v>
      </c>
      <c r="R635">
        <v>0.18</v>
      </c>
      <c r="S635">
        <v>0.01</v>
      </c>
      <c r="T635">
        <v>0.08</v>
      </c>
      <c r="U635">
        <v>16.100000000000001</v>
      </c>
      <c r="V635">
        <v>68.7</v>
      </c>
      <c r="W635">
        <v>25.53</v>
      </c>
      <c r="X635">
        <v>3.69</v>
      </c>
      <c r="Y635">
        <v>6</v>
      </c>
      <c r="Z635">
        <v>83</v>
      </c>
      <c r="AA635">
        <v>0.06</v>
      </c>
      <c r="AB635">
        <v>40.6</v>
      </c>
      <c r="AC635">
        <v>0.8</v>
      </c>
      <c r="AD635">
        <v>287</v>
      </c>
      <c r="AE635">
        <v>0.5</v>
      </c>
      <c r="AF635">
        <v>2E-3</v>
      </c>
      <c r="AG635">
        <v>67.599999999999994</v>
      </c>
      <c r="AH635">
        <v>3.5999999999999997E-2</v>
      </c>
      <c r="AI635">
        <v>18.59</v>
      </c>
      <c r="AJ635">
        <v>0.03</v>
      </c>
      <c r="AK635">
        <v>0.62</v>
      </c>
      <c r="AL635">
        <v>3.1</v>
      </c>
      <c r="AM635">
        <v>0.2</v>
      </c>
      <c r="AN635">
        <v>3.8</v>
      </c>
      <c r="AO635">
        <v>0.02</v>
      </c>
      <c r="AP635">
        <v>8.1999999999999993</v>
      </c>
      <c r="AQ635">
        <v>140</v>
      </c>
      <c r="AR635">
        <v>0.1</v>
      </c>
      <c r="AS635">
        <v>1.4</v>
      </c>
      <c r="AT635">
        <v>27</v>
      </c>
      <c r="AU635">
        <v>0.1</v>
      </c>
      <c r="AV635">
        <v>78.7</v>
      </c>
      <c r="AW635">
        <v>15</v>
      </c>
    </row>
    <row r="636" spans="1:49" hidden="1" x14ac:dyDescent="0.3">
      <c r="A636" t="s">
        <v>2525</v>
      </c>
      <c r="B636" t="s">
        <v>2526</v>
      </c>
      <c r="C636" s="1" t="str">
        <f t="shared" si="36"/>
        <v>13:0041</v>
      </c>
      <c r="D636" s="1" t="str">
        <f t="shared" si="37"/>
        <v>13:0013</v>
      </c>
      <c r="E636" t="s">
        <v>2527</v>
      </c>
      <c r="F636" t="s">
        <v>2528</v>
      </c>
      <c r="H636">
        <v>47.798528500000003</v>
      </c>
      <c r="I636">
        <v>-67.862789699999993</v>
      </c>
      <c r="J636" s="1" t="str">
        <f t="shared" si="38"/>
        <v>Basal till</v>
      </c>
      <c r="K636" s="1" t="str">
        <f t="shared" si="39"/>
        <v>&lt;63 micron</v>
      </c>
      <c r="L636">
        <v>15</v>
      </c>
      <c r="M636">
        <v>1.89</v>
      </c>
      <c r="N636">
        <v>6.8</v>
      </c>
      <c r="O636">
        <v>0.2</v>
      </c>
      <c r="P636">
        <v>1</v>
      </c>
      <c r="Q636">
        <v>32.4</v>
      </c>
      <c r="R636">
        <v>0.14000000000000001</v>
      </c>
      <c r="S636">
        <v>0.03</v>
      </c>
      <c r="T636">
        <v>7.0000000000000007E-2</v>
      </c>
      <c r="U636">
        <v>14.8</v>
      </c>
      <c r="V636">
        <v>53.9</v>
      </c>
      <c r="W636">
        <v>19.5</v>
      </c>
      <c r="X636">
        <v>3.05</v>
      </c>
      <c r="Y636">
        <v>4.5</v>
      </c>
      <c r="Z636">
        <v>50</v>
      </c>
      <c r="AA636">
        <v>0.05</v>
      </c>
      <c r="AB636">
        <v>36.6</v>
      </c>
      <c r="AC636">
        <v>0.71</v>
      </c>
      <c r="AD636">
        <v>348</v>
      </c>
      <c r="AE636">
        <v>0.27</v>
      </c>
      <c r="AF636">
        <v>3.0000000000000001E-3</v>
      </c>
      <c r="AG636">
        <v>59</v>
      </c>
      <c r="AH636">
        <v>5.6000000000000001E-2</v>
      </c>
      <c r="AI636">
        <v>16.18</v>
      </c>
      <c r="AJ636">
        <v>0.05</v>
      </c>
      <c r="AK636">
        <v>0.37</v>
      </c>
      <c r="AL636">
        <v>1.9</v>
      </c>
      <c r="AM636">
        <v>0.1</v>
      </c>
      <c r="AN636">
        <v>4.8</v>
      </c>
      <c r="AO636">
        <v>0.01</v>
      </c>
      <c r="AP636">
        <v>6.5</v>
      </c>
      <c r="AQ636">
        <v>110</v>
      </c>
      <c r="AR636">
        <v>0.04</v>
      </c>
      <c r="AS636">
        <v>0.7</v>
      </c>
      <c r="AT636">
        <v>18</v>
      </c>
      <c r="AU636">
        <v>0.1</v>
      </c>
      <c r="AV636">
        <v>60.9</v>
      </c>
      <c r="AW636">
        <v>15</v>
      </c>
    </row>
    <row r="637" spans="1:49" hidden="1" x14ac:dyDescent="0.3">
      <c r="A637" t="s">
        <v>2529</v>
      </c>
      <c r="B637" t="s">
        <v>2530</v>
      </c>
      <c r="C637" s="1" t="str">
        <f t="shared" si="36"/>
        <v>13:0041</v>
      </c>
      <c r="D637" s="1" t="str">
        <f t="shared" si="37"/>
        <v>13:0013</v>
      </c>
      <c r="E637" t="s">
        <v>2531</v>
      </c>
      <c r="F637" t="s">
        <v>2532</v>
      </c>
      <c r="H637">
        <v>47.791981999999997</v>
      </c>
      <c r="I637">
        <v>-67.841582200000005</v>
      </c>
      <c r="J637" s="1" t="str">
        <f t="shared" si="38"/>
        <v>Basal till</v>
      </c>
      <c r="K637" s="1" t="str">
        <f t="shared" si="39"/>
        <v>&lt;63 micron</v>
      </c>
      <c r="L637">
        <v>29</v>
      </c>
      <c r="M637">
        <v>2.17</v>
      </c>
      <c r="N637">
        <v>7</v>
      </c>
      <c r="O637">
        <v>0.3</v>
      </c>
      <c r="P637">
        <v>2</v>
      </c>
      <c r="Q637">
        <v>40.700000000000003</v>
      </c>
      <c r="R637">
        <v>0.13</v>
      </c>
      <c r="S637">
        <v>0.01</v>
      </c>
      <c r="T637">
        <v>0.09</v>
      </c>
      <c r="U637">
        <v>11.9</v>
      </c>
      <c r="V637">
        <v>59.7</v>
      </c>
      <c r="W637">
        <v>17.02</v>
      </c>
      <c r="X637">
        <v>3.06</v>
      </c>
      <c r="Y637">
        <v>4.5999999999999996</v>
      </c>
      <c r="Z637">
        <v>66</v>
      </c>
      <c r="AA637">
        <v>0.05</v>
      </c>
      <c r="AB637">
        <v>35.1</v>
      </c>
      <c r="AC637">
        <v>0.67</v>
      </c>
      <c r="AD637">
        <v>248</v>
      </c>
      <c r="AE637">
        <v>0.35</v>
      </c>
      <c r="AF637">
        <v>2E-3</v>
      </c>
      <c r="AG637">
        <v>57.8</v>
      </c>
      <c r="AH637">
        <v>6.9000000000000006E-2</v>
      </c>
      <c r="AI637">
        <v>11.65</v>
      </c>
      <c r="AJ637">
        <v>0.04</v>
      </c>
      <c r="AK637">
        <v>0.33</v>
      </c>
      <c r="AL637">
        <v>2</v>
      </c>
      <c r="AM637">
        <v>0.2</v>
      </c>
      <c r="AN637">
        <v>2.9</v>
      </c>
      <c r="AO637">
        <v>0.01</v>
      </c>
      <c r="AP637">
        <v>6.9</v>
      </c>
      <c r="AQ637">
        <v>30</v>
      </c>
      <c r="AR637">
        <v>0.05</v>
      </c>
      <c r="AS637">
        <v>0.6</v>
      </c>
      <c r="AT637">
        <v>17</v>
      </c>
      <c r="AU637">
        <v>0.1</v>
      </c>
      <c r="AV637">
        <v>75.8</v>
      </c>
      <c r="AW637">
        <v>15</v>
      </c>
    </row>
    <row r="638" spans="1:49" hidden="1" x14ac:dyDescent="0.3">
      <c r="A638" t="s">
        <v>2533</v>
      </c>
      <c r="B638" t="s">
        <v>2534</v>
      </c>
      <c r="C638" s="1" t="str">
        <f t="shared" si="36"/>
        <v>13:0041</v>
      </c>
      <c r="D638" s="1" t="str">
        <f t="shared" si="37"/>
        <v>13:0013</v>
      </c>
      <c r="E638" t="s">
        <v>2535</v>
      </c>
      <c r="F638" t="s">
        <v>2536</v>
      </c>
      <c r="H638">
        <v>47.806542499999999</v>
      </c>
      <c r="I638">
        <v>-67.827621899999997</v>
      </c>
      <c r="J638" s="1" t="str">
        <f t="shared" si="38"/>
        <v>Basal till</v>
      </c>
      <c r="K638" s="1" t="str">
        <f t="shared" si="39"/>
        <v>&lt;63 micron</v>
      </c>
      <c r="L638">
        <v>14</v>
      </c>
      <c r="M638">
        <v>2.36</v>
      </c>
      <c r="N638">
        <v>6.2</v>
      </c>
      <c r="O638">
        <v>4.4000000000000004</v>
      </c>
      <c r="P638">
        <v>1</v>
      </c>
      <c r="Q638">
        <v>42.6</v>
      </c>
      <c r="R638">
        <v>0.13</v>
      </c>
      <c r="S638">
        <v>0.02</v>
      </c>
      <c r="T638">
        <v>0.06</v>
      </c>
      <c r="U638">
        <v>22.3</v>
      </c>
      <c r="V638">
        <v>48.2</v>
      </c>
      <c r="W638">
        <v>18.850000000000001</v>
      </c>
      <c r="X638">
        <v>2.67</v>
      </c>
      <c r="Y638">
        <v>4</v>
      </c>
      <c r="Z638">
        <v>71</v>
      </c>
      <c r="AA638">
        <v>0.05</v>
      </c>
      <c r="AB638">
        <v>29.3</v>
      </c>
      <c r="AC638">
        <v>0.45</v>
      </c>
      <c r="AD638">
        <v>553</v>
      </c>
      <c r="AE638">
        <v>0.37</v>
      </c>
      <c r="AF638">
        <v>2E-3</v>
      </c>
      <c r="AG638">
        <v>51.9</v>
      </c>
      <c r="AH638">
        <v>4.5999999999999999E-2</v>
      </c>
      <c r="AI638">
        <v>17.43</v>
      </c>
      <c r="AJ638">
        <v>0.04</v>
      </c>
      <c r="AK638">
        <v>0.39</v>
      </c>
      <c r="AL638">
        <v>2.5</v>
      </c>
      <c r="AM638">
        <v>0.3</v>
      </c>
      <c r="AN638">
        <v>2.5</v>
      </c>
      <c r="AO638">
        <v>0.01</v>
      </c>
      <c r="AP638">
        <v>6.2</v>
      </c>
      <c r="AQ638">
        <v>70</v>
      </c>
      <c r="AR638">
        <v>0.06</v>
      </c>
      <c r="AS638">
        <v>0.9</v>
      </c>
      <c r="AT638">
        <v>20</v>
      </c>
      <c r="AU638">
        <v>0.1</v>
      </c>
      <c r="AV638">
        <v>49.1</v>
      </c>
      <c r="AW638">
        <v>15</v>
      </c>
    </row>
    <row r="639" spans="1:49" hidden="1" x14ac:dyDescent="0.3">
      <c r="A639" t="s">
        <v>2537</v>
      </c>
      <c r="B639" t="s">
        <v>2538</v>
      </c>
      <c r="C639" s="1" t="str">
        <f t="shared" si="36"/>
        <v>13:0041</v>
      </c>
      <c r="D639" s="1" t="str">
        <f t="shared" si="37"/>
        <v>13:0013</v>
      </c>
      <c r="E639" t="s">
        <v>2539</v>
      </c>
      <c r="F639" t="s">
        <v>2540</v>
      </c>
      <c r="H639">
        <v>47.803357400000003</v>
      </c>
      <c r="I639">
        <v>-67.798913099999993</v>
      </c>
      <c r="J639" s="1" t="str">
        <f t="shared" si="38"/>
        <v>Basal till</v>
      </c>
      <c r="K639" s="1" t="str">
        <f t="shared" si="39"/>
        <v>&lt;63 micron</v>
      </c>
      <c r="L639">
        <v>15</v>
      </c>
      <c r="M639">
        <v>2.2000000000000002</v>
      </c>
      <c r="N639">
        <v>7.5</v>
      </c>
      <c r="O639">
        <v>0.4</v>
      </c>
      <c r="P639">
        <v>2</v>
      </c>
      <c r="Q639">
        <v>52.9</v>
      </c>
      <c r="R639">
        <v>0.15</v>
      </c>
      <c r="S639">
        <v>0.01</v>
      </c>
      <c r="T639">
        <v>0.05</v>
      </c>
      <c r="U639">
        <v>16.399999999999999</v>
      </c>
      <c r="V639">
        <v>57.7</v>
      </c>
      <c r="W639">
        <v>20.399999999999999</v>
      </c>
      <c r="X639">
        <v>3.16</v>
      </c>
      <c r="Y639">
        <v>4.9000000000000004</v>
      </c>
      <c r="Z639">
        <v>56</v>
      </c>
      <c r="AA639">
        <v>0.08</v>
      </c>
      <c r="AB639">
        <v>33.5</v>
      </c>
      <c r="AC639">
        <v>0.73</v>
      </c>
      <c r="AD639">
        <v>362</v>
      </c>
      <c r="AE639">
        <v>0.3</v>
      </c>
      <c r="AF639">
        <v>2E-3</v>
      </c>
      <c r="AG639">
        <v>64.099999999999994</v>
      </c>
      <c r="AH639">
        <v>3.7999999999999999E-2</v>
      </c>
      <c r="AI639">
        <v>17.77</v>
      </c>
      <c r="AJ639">
        <v>0.04</v>
      </c>
      <c r="AK639">
        <v>0.61</v>
      </c>
      <c r="AL639">
        <v>2.2000000000000002</v>
      </c>
      <c r="AM639">
        <v>0.1</v>
      </c>
      <c r="AN639">
        <v>2.8</v>
      </c>
      <c r="AO639">
        <v>0.01</v>
      </c>
      <c r="AP639">
        <v>6.4</v>
      </c>
      <c r="AQ639">
        <v>180</v>
      </c>
      <c r="AR639">
        <v>0.05</v>
      </c>
      <c r="AS639">
        <v>0.8</v>
      </c>
      <c r="AT639">
        <v>22</v>
      </c>
      <c r="AU639">
        <v>0.1</v>
      </c>
      <c r="AV639">
        <v>61</v>
      </c>
      <c r="AW639">
        <v>15</v>
      </c>
    </row>
    <row r="640" spans="1:49" hidden="1" x14ac:dyDescent="0.3">
      <c r="A640" t="s">
        <v>2541</v>
      </c>
      <c r="B640" t="s">
        <v>2542</v>
      </c>
      <c r="C640" s="1" t="str">
        <f t="shared" si="36"/>
        <v>13:0041</v>
      </c>
      <c r="D640" s="1" t="str">
        <f t="shared" si="37"/>
        <v>13:0013</v>
      </c>
      <c r="E640" t="s">
        <v>2543</v>
      </c>
      <c r="F640" t="s">
        <v>2544</v>
      </c>
      <c r="H640">
        <v>47.790974800000001</v>
      </c>
      <c r="I640">
        <v>-67.809973600000006</v>
      </c>
      <c r="J640" s="1" t="str">
        <f t="shared" si="38"/>
        <v>Basal till</v>
      </c>
      <c r="K640" s="1" t="str">
        <f t="shared" si="39"/>
        <v>&lt;63 micron</v>
      </c>
      <c r="L640">
        <v>20</v>
      </c>
      <c r="M640">
        <v>2.1</v>
      </c>
      <c r="N640">
        <v>8.1</v>
      </c>
      <c r="O640">
        <v>0.1</v>
      </c>
      <c r="P640">
        <v>1</v>
      </c>
      <c r="Q640">
        <v>46.6</v>
      </c>
      <c r="R640">
        <v>0.13</v>
      </c>
      <c r="S640">
        <v>0.01</v>
      </c>
      <c r="T640">
        <v>0.06</v>
      </c>
      <c r="U640">
        <v>13.7</v>
      </c>
      <c r="V640">
        <v>60.4</v>
      </c>
      <c r="W640">
        <v>20.16</v>
      </c>
      <c r="X640">
        <v>3.27</v>
      </c>
      <c r="Y640">
        <v>4.8</v>
      </c>
      <c r="Z640">
        <v>60</v>
      </c>
      <c r="AA640">
        <v>7.0000000000000007E-2</v>
      </c>
      <c r="AB640">
        <v>37.9</v>
      </c>
      <c r="AC640">
        <v>0.76</v>
      </c>
      <c r="AD640">
        <v>263</v>
      </c>
      <c r="AE640">
        <v>0.27</v>
      </c>
      <c r="AF640">
        <v>2E-3</v>
      </c>
      <c r="AG640">
        <v>63.6</v>
      </c>
      <c r="AH640">
        <v>6.0999999999999999E-2</v>
      </c>
      <c r="AI640">
        <v>13.29</v>
      </c>
      <c r="AJ640">
        <v>0.04</v>
      </c>
      <c r="AK640">
        <v>0.37</v>
      </c>
      <c r="AL640">
        <v>2</v>
      </c>
      <c r="AM640">
        <v>0.2</v>
      </c>
      <c r="AN640">
        <v>3.4</v>
      </c>
      <c r="AO640">
        <v>0.02</v>
      </c>
      <c r="AP640">
        <v>6.9</v>
      </c>
      <c r="AQ640">
        <v>70</v>
      </c>
      <c r="AR640">
        <v>0.05</v>
      </c>
      <c r="AS640">
        <v>0.7</v>
      </c>
      <c r="AT640">
        <v>18</v>
      </c>
      <c r="AU640">
        <v>0.1</v>
      </c>
      <c r="AV640">
        <v>68.400000000000006</v>
      </c>
      <c r="AW640">
        <v>15</v>
      </c>
    </row>
    <row r="641" spans="1:49" hidden="1" x14ac:dyDescent="0.3">
      <c r="A641" t="s">
        <v>2545</v>
      </c>
      <c r="B641" t="s">
        <v>2546</v>
      </c>
      <c r="C641" s="1" t="str">
        <f t="shared" si="36"/>
        <v>13:0041</v>
      </c>
      <c r="D641" s="1" t="str">
        <f t="shared" si="37"/>
        <v>13:0013</v>
      </c>
      <c r="E641" t="s">
        <v>2543</v>
      </c>
      <c r="F641" t="s">
        <v>2547</v>
      </c>
      <c r="H641">
        <v>47.790974800000001</v>
      </c>
      <c r="I641">
        <v>-67.809973600000006</v>
      </c>
      <c r="J641" s="1" t="str">
        <f t="shared" si="38"/>
        <v>Basal till</v>
      </c>
      <c r="K641" s="1" t="str">
        <f t="shared" si="39"/>
        <v>&lt;63 micron</v>
      </c>
      <c r="L641">
        <v>22</v>
      </c>
      <c r="M641">
        <v>2.2400000000000002</v>
      </c>
      <c r="N641">
        <v>8</v>
      </c>
      <c r="O641">
        <v>0.1</v>
      </c>
      <c r="P641">
        <v>0.5</v>
      </c>
      <c r="Q641">
        <v>45.9</v>
      </c>
      <c r="R641">
        <v>0.13</v>
      </c>
      <c r="S641">
        <v>0.01</v>
      </c>
      <c r="T641">
        <v>7.0000000000000007E-2</v>
      </c>
      <c r="U641">
        <v>13.7</v>
      </c>
      <c r="V641">
        <v>59</v>
      </c>
      <c r="W641">
        <v>20.27</v>
      </c>
      <c r="X641">
        <v>3.45</v>
      </c>
      <c r="Y641">
        <v>4.7</v>
      </c>
      <c r="Z641">
        <v>56</v>
      </c>
      <c r="AA641">
        <v>7.0000000000000007E-2</v>
      </c>
      <c r="AB641">
        <v>37.799999999999997</v>
      </c>
      <c r="AC641">
        <v>0.81</v>
      </c>
      <c r="AD641">
        <v>277</v>
      </c>
      <c r="AE641">
        <v>0.27</v>
      </c>
      <c r="AF641">
        <v>2E-3</v>
      </c>
      <c r="AG641">
        <v>62.6</v>
      </c>
      <c r="AH641">
        <v>6.4000000000000001E-2</v>
      </c>
      <c r="AI641">
        <v>13.82</v>
      </c>
      <c r="AJ641">
        <v>0.01</v>
      </c>
      <c r="AK641">
        <v>0.38</v>
      </c>
      <c r="AL641">
        <v>2</v>
      </c>
      <c r="AM641">
        <v>0.3</v>
      </c>
      <c r="AN641">
        <v>3.5</v>
      </c>
      <c r="AO641">
        <v>0.01</v>
      </c>
      <c r="AP641">
        <v>7.2</v>
      </c>
      <c r="AQ641">
        <v>80</v>
      </c>
      <c r="AR641">
        <v>0.05</v>
      </c>
      <c r="AS641">
        <v>0.6</v>
      </c>
      <c r="AT641">
        <v>20</v>
      </c>
      <c r="AU641">
        <v>0.1</v>
      </c>
      <c r="AV641">
        <v>70.900000000000006</v>
      </c>
      <c r="AW641">
        <v>15</v>
      </c>
    </row>
    <row r="642" spans="1:49" hidden="1" x14ac:dyDescent="0.3">
      <c r="A642" t="s">
        <v>2548</v>
      </c>
      <c r="B642" t="s">
        <v>2549</v>
      </c>
      <c r="C642" s="1" t="str">
        <f t="shared" ref="C642:C705" si="40">HYPERLINK("http://geochem.nrcan.gc.ca/cdogs/content/bdl/bdl130041_e.htm", "13:0041")</f>
        <v>13:0041</v>
      </c>
      <c r="D642" s="1" t="str">
        <f t="shared" ref="D642:D705" si="41">HYPERLINK("http://geochem.nrcan.gc.ca/cdogs/content/svy/svy130013_e.htm", "13:0013")</f>
        <v>13:0013</v>
      </c>
      <c r="E642" t="s">
        <v>2550</v>
      </c>
      <c r="F642" t="s">
        <v>2551</v>
      </c>
      <c r="H642">
        <v>47.792031899999998</v>
      </c>
      <c r="I642">
        <v>-67.791443099999995</v>
      </c>
      <c r="J642" s="1" t="str">
        <f t="shared" ref="J642:J705" si="42">HYPERLINK("http://geochem.nrcan.gc.ca/cdogs/content/kwd/kwd020045_e.htm", "Basal till")</f>
        <v>Basal till</v>
      </c>
      <c r="K642" s="1" t="str">
        <f t="shared" ref="K642:K705" si="43">HYPERLINK("http://geochem.nrcan.gc.ca/cdogs/content/kwd/kwd080004_e.htm", "&lt;63 micron")</f>
        <v>&lt;63 micron</v>
      </c>
      <c r="L642">
        <v>18</v>
      </c>
      <c r="M642">
        <v>2.61</v>
      </c>
      <c r="N642">
        <v>5.4</v>
      </c>
      <c r="O642">
        <v>0.2</v>
      </c>
      <c r="P642">
        <v>1</v>
      </c>
      <c r="Q642">
        <v>49.4</v>
      </c>
      <c r="R642">
        <v>0.11</v>
      </c>
      <c r="S642">
        <v>0.01</v>
      </c>
      <c r="T642">
        <v>0.06</v>
      </c>
      <c r="U642">
        <v>12.2</v>
      </c>
      <c r="V642">
        <v>55.4</v>
      </c>
      <c r="W642">
        <v>17.57</v>
      </c>
      <c r="X642">
        <v>2.66</v>
      </c>
      <c r="Y642">
        <v>4.4000000000000004</v>
      </c>
      <c r="Z642">
        <v>82</v>
      </c>
      <c r="AA642">
        <v>0.04</v>
      </c>
      <c r="AB642">
        <v>33.5</v>
      </c>
      <c r="AC642">
        <v>0.53</v>
      </c>
      <c r="AD642">
        <v>174</v>
      </c>
      <c r="AE642">
        <v>0.38</v>
      </c>
      <c r="AF642">
        <v>2E-3</v>
      </c>
      <c r="AG642">
        <v>46.3</v>
      </c>
      <c r="AH642">
        <v>4.4999999999999998E-2</v>
      </c>
      <c r="AI642">
        <v>12.33</v>
      </c>
      <c r="AJ642">
        <v>0.05</v>
      </c>
      <c r="AK642">
        <v>0.31</v>
      </c>
      <c r="AL642">
        <v>2.4</v>
      </c>
      <c r="AM642">
        <v>0.3</v>
      </c>
      <c r="AN642">
        <v>2.5</v>
      </c>
      <c r="AO642">
        <v>0.01</v>
      </c>
      <c r="AP642">
        <v>7.3</v>
      </c>
      <c r="AQ642">
        <v>40</v>
      </c>
      <c r="AR642">
        <v>0.08</v>
      </c>
      <c r="AS642">
        <v>0.7</v>
      </c>
      <c r="AT642">
        <v>18</v>
      </c>
      <c r="AU642">
        <v>0.1</v>
      </c>
      <c r="AV642">
        <v>50.9</v>
      </c>
      <c r="AW642">
        <v>15</v>
      </c>
    </row>
    <row r="643" spans="1:49" hidden="1" x14ac:dyDescent="0.3">
      <c r="A643" t="s">
        <v>2552</v>
      </c>
      <c r="B643" t="s">
        <v>2553</v>
      </c>
      <c r="C643" s="1" t="str">
        <f t="shared" si="40"/>
        <v>13:0041</v>
      </c>
      <c r="D643" s="1" t="str">
        <f t="shared" si="41"/>
        <v>13:0013</v>
      </c>
      <c r="E643" t="s">
        <v>2554</v>
      </c>
      <c r="F643" t="s">
        <v>2555</v>
      </c>
      <c r="H643">
        <v>47.779568900000001</v>
      </c>
      <c r="I643">
        <v>-67.926157700000005</v>
      </c>
      <c r="J643" s="1" t="str">
        <f t="shared" si="42"/>
        <v>Basal till</v>
      </c>
      <c r="K643" s="1" t="str">
        <f t="shared" si="43"/>
        <v>&lt;63 micron</v>
      </c>
      <c r="L643">
        <v>21</v>
      </c>
      <c r="M643">
        <v>1.98</v>
      </c>
      <c r="N643">
        <v>5.2</v>
      </c>
      <c r="O643">
        <v>0.9</v>
      </c>
      <c r="P643">
        <v>1</v>
      </c>
      <c r="Q643">
        <v>40.4</v>
      </c>
      <c r="R643">
        <v>0.12</v>
      </c>
      <c r="S643">
        <v>0.02</v>
      </c>
      <c r="T643">
        <v>0.1</v>
      </c>
      <c r="U643">
        <v>13.8</v>
      </c>
      <c r="V643">
        <v>54.6</v>
      </c>
      <c r="W643">
        <v>17.77</v>
      </c>
      <c r="X643">
        <v>2.87</v>
      </c>
      <c r="Y643">
        <v>4.7</v>
      </c>
      <c r="Z643">
        <v>45</v>
      </c>
      <c r="AA643">
        <v>0.05</v>
      </c>
      <c r="AB643">
        <v>31.8</v>
      </c>
      <c r="AC643">
        <v>0.77</v>
      </c>
      <c r="AD643">
        <v>255</v>
      </c>
      <c r="AE643">
        <v>0.28999999999999998</v>
      </c>
      <c r="AF643">
        <v>3.0000000000000001E-3</v>
      </c>
      <c r="AG643">
        <v>61.3</v>
      </c>
      <c r="AH643">
        <v>5.8999999999999997E-2</v>
      </c>
      <c r="AI643">
        <v>11.45</v>
      </c>
      <c r="AJ643">
        <v>0.03</v>
      </c>
      <c r="AK643">
        <v>0.25</v>
      </c>
      <c r="AL643">
        <v>1.8</v>
      </c>
      <c r="AM643">
        <v>0.05</v>
      </c>
      <c r="AN643">
        <v>2.9</v>
      </c>
      <c r="AO643">
        <v>0.01</v>
      </c>
      <c r="AP643">
        <v>6.3</v>
      </c>
      <c r="AQ643">
        <v>60</v>
      </c>
      <c r="AR643">
        <v>0.04</v>
      </c>
      <c r="AS643">
        <v>0.5</v>
      </c>
      <c r="AT643">
        <v>18</v>
      </c>
      <c r="AU643">
        <v>0.1</v>
      </c>
      <c r="AV643">
        <v>63.6</v>
      </c>
      <c r="AW643">
        <v>15</v>
      </c>
    </row>
    <row r="644" spans="1:49" hidden="1" x14ac:dyDescent="0.3">
      <c r="A644" t="s">
        <v>2556</v>
      </c>
      <c r="B644" t="s">
        <v>2557</v>
      </c>
      <c r="C644" s="1" t="str">
        <f t="shared" si="40"/>
        <v>13:0041</v>
      </c>
      <c r="D644" s="1" t="str">
        <f t="shared" si="41"/>
        <v>13:0013</v>
      </c>
      <c r="E644" t="s">
        <v>2558</v>
      </c>
      <c r="F644" t="s">
        <v>2559</v>
      </c>
      <c r="H644">
        <v>47.790781000000003</v>
      </c>
      <c r="I644">
        <v>-67.9119338</v>
      </c>
      <c r="J644" s="1" t="str">
        <f t="shared" si="42"/>
        <v>Basal till</v>
      </c>
      <c r="K644" s="1" t="str">
        <f t="shared" si="43"/>
        <v>&lt;63 micron</v>
      </c>
      <c r="L644">
        <v>7</v>
      </c>
      <c r="M644">
        <v>1.88</v>
      </c>
      <c r="N644">
        <v>3.8</v>
      </c>
      <c r="O644">
        <v>0.6</v>
      </c>
      <c r="P644">
        <v>0.5</v>
      </c>
      <c r="Q644">
        <v>29.6</v>
      </c>
      <c r="R644">
        <v>0.09</v>
      </c>
      <c r="S644">
        <v>0.01</v>
      </c>
      <c r="T644">
        <v>0.05</v>
      </c>
      <c r="U644">
        <v>11</v>
      </c>
      <c r="V644">
        <v>43.5</v>
      </c>
      <c r="W644">
        <v>13.5</v>
      </c>
      <c r="X644">
        <v>2.39</v>
      </c>
      <c r="Y644">
        <v>4</v>
      </c>
      <c r="Z644">
        <v>34</v>
      </c>
      <c r="AA644">
        <v>0.04</v>
      </c>
      <c r="AB644">
        <v>28.9</v>
      </c>
      <c r="AC644">
        <v>0.66</v>
      </c>
      <c r="AD644">
        <v>168</v>
      </c>
      <c r="AE644">
        <v>0.24</v>
      </c>
      <c r="AF644">
        <v>2E-3</v>
      </c>
      <c r="AG644">
        <v>49.2</v>
      </c>
      <c r="AH644">
        <v>0.03</v>
      </c>
      <c r="AI644">
        <v>9.68</v>
      </c>
      <c r="AJ644">
        <v>0.02</v>
      </c>
      <c r="AK644">
        <v>0.18</v>
      </c>
      <c r="AL644">
        <v>1.9</v>
      </c>
      <c r="AM644">
        <v>0.2</v>
      </c>
      <c r="AN644">
        <v>2.2000000000000002</v>
      </c>
      <c r="AO644">
        <v>0.01</v>
      </c>
      <c r="AP644">
        <v>5.7</v>
      </c>
      <c r="AQ644">
        <v>70</v>
      </c>
      <c r="AR644">
        <v>0.05</v>
      </c>
      <c r="AS644">
        <v>0.5</v>
      </c>
      <c r="AT644">
        <v>18</v>
      </c>
      <c r="AU644">
        <v>0.1</v>
      </c>
      <c r="AV644">
        <v>48.3</v>
      </c>
      <c r="AW644">
        <v>15</v>
      </c>
    </row>
    <row r="645" spans="1:49" hidden="1" x14ac:dyDescent="0.3">
      <c r="A645" t="s">
        <v>2560</v>
      </c>
      <c r="B645" t="s">
        <v>2561</v>
      </c>
      <c r="C645" s="1" t="str">
        <f t="shared" si="40"/>
        <v>13:0041</v>
      </c>
      <c r="D645" s="1" t="str">
        <f t="shared" si="41"/>
        <v>13:0013</v>
      </c>
      <c r="E645" t="s">
        <v>2562</v>
      </c>
      <c r="F645" t="s">
        <v>2563</v>
      </c>
      <c r="H645">
        <v>47.7881219</v>
      </c>
      <c r="I645">
        <v>-67.886101199999999</v>
      </c>
      <c r="J645" s="1" t="str">
        <f t="shared" si="42"/>
        <v>Basal till</v>
      </c>
      <c r="K645" s="1" t="str">
        <f t="shared" si="43"/>
        <v>&lt;63 micron</v>
      </c>
      <c r="L645">
        <v>8</v>
      </c>
      <c r="M645">
        <v>1.91</v>
      </c>
      <c r="N645">
        <v>5.3</v>
      </c>
      <c r="O645">
        <v>0.5</v>
      </c>
      <c r="P645">
        <v>1</v>
      </c>
      <c r="Q645">
        <v>35.6</v>
      </c>
      <c r="R645">
        <v>0.13</v>
      </c>
      <c r="S645">
        <v>0.02</v>
      </c>
      <c r="T645">
        <v>0.06</v>
      </c>
      <c r="U645">
        <v>14</v>
      </c>
      <c r="V645">
        <v>50.8</v>
      </c>
      <c r="W645">
        <v>16.48</v>
      </c>
      <c r="X645">
        <v>2.81</v>
      </c>
      <c r="Y645">
        <v>4.4000000000000004</v>
      </c>
      <c r="Z645">
        <v>41</v>
      </c>
      <c r="AA645">
        <v>0.05</v>
      </c>
      <c r="AB645">
        <v>32.799999999999997</v>
      </c>
      <c r="AC645">
        <v>0.74</v>
      </c>
      <c r="AD645">
        <v>388</v>
      </c>
      <c r="AE645">
        <v>0.41</v>
      </c>
      <c r="AF645">
        <v>2E-3</v>
      </c>
      <c r="AG645">
        <v>51.1</v>
      </c>
      <c r="AH645">
        <v>5.3999999999999999E-2</v>
      </c>
      <c r="AI645">
        <v>12.52</v>
      </c>
      <c r="AJ645">
        <v>0.01</v>
      </c>
      <c r="AK645">
        <v>0.23</v>
      </c>
      <c r="AL645">
        <v>1.9</v>
      </c>
      <c r="AM645">
        <v>0.3</v>
      </c>
      <c r="AN645">
        <v>2.6</v>
      </c>
      <c r="AO645">
        <v>0.01</v>
      </c>
      <c r="AP645">
        <v>6.1</v>
      </c>
      <c r="AQ645">
        <v>60</v>
      </c>
      <c r="AR645">
        <v>0.04</v>
      </c>
      <c r="AS645">
        <v>0.7</v>
      </c>
      <c r="AT645">
        <v>21</v>
      </c>
      <c r="AU645">
        <v>0.1</v>
      </c>
      <c r="AV645">
        <v>51.1</v>
      </c>
      <c r="AW645">
        <v>15</v>
      </c>
    </row>
    <row r="646" spans="1:49" hidden="1" x14ac:dyDescent="0.3">
      <c r="A646" t="s">
        <v>2564</v>
      </c>
      <c r="B646" t="s">
        <v>2565</v>
      </c>
      <c r="C646" s="1" t="str">
        <f t="shared" si="40"/>
        <v>13:0041</v>
      </c>
      <c r="D646" s="1" t="str">
        <f t="shared" si="41"/>
        <v>13:0013</v>
      </c>
      <c r="E646" t="s">
        <v>2566</v>
      </c>
      <c r="F646" t="s">
        <v>2567</v>
      </c>
      <c r="H646">
        <v>47.761996400000001</v>
      </c>
      <c r="I646">
        <v>-67.864467000000005</v>
      </c>
      <c r="J646" s="1" t="str">
        <f t="shared" si="42"/>
        <v>Basal till</v>
      </c>
      <c r="K646" s="1" t="str">
        <f t="shared" si="43"/>
        <v>&lt;63 micron</v>
      </c>
      <c r="L646">
        <v>7</v>
      </c>
      <c r="M646">
        <v>1.77</v>
      </c>
      <c r="N646">
        <v>4</v>
      </c>
      <c r="O646">
        <v>0.7</v>
      </c>
      <c r="P646">
        <v>0.5</v>
      </c>
      <c r="Q646">
        <v>33.299999999999997</v>
      </c>
      <c r="R646">
        <v>0.1</v>
      </c>
      <c r="S646">
        <v>0.02</v>
      </c>
      <c r="T646">
        <v>0.04</v>
      </c>
      <c r="U646">
        <v>13.5</v>
      </c>
      <c r="V646">
        <v>41.9</v>
      </c>
      <c r="W646">
        <v>16.45</v>
      </c>
      <c r="X646">
        <v>2.54</v>
      </c>
      <c r="Y646">
        <v>4.2</v>
      </c>
      <c r="Z646">
        <v>26</v>
      </c>
      <c r="AA646">
        <v>0.05</v>
      </c>
      <c r="AB646">
        <v>29.1</v>
      </c>
      <c r="AC646">
        <v>0.64</v>
      </c>
      <c r="AD646">
        <v>352</v>
      </c>
      <c r="AE646">
        <v>0.23</v>
      </c>
      <c r="AF646">
        <v>2E-3</v>
      </c>
      <c r="AG646">
        <v>51.9</v>
      </c>
      <c r="AH646">
        <v>0.04</v>
      </c>
      <c r="AI646">
        <v>11.98</v>
      </c>
      <c r="AJ646">
        <v>5.0000000000000001E-3</v>
      </c>
      <c r="AK646">
        <v>0.24</v>
      </c>
      <c r="AL646">
        <v>1.6</v>
      </c>
      <c r="AM646">
        <v>0.05</v>
      </c>
      <c r="AN646">
        <v>2.7</v>
      </c>
      <c r="AO646">
        <v>0.01</v>
      </c>
      <c r="AP646">
        <v>5.8</v>
      </c>
      <c r="AQ646">
        <v>90</v>
      </c>
      <c r="AR646">
        <v>0.04</v>
      </c>
      <c r="AS646">
        <v>0.6</v>
      </c>
      <c r="AT646">
        <v>19</v>
      </c>
      <c r="AU646">
        <v>0.1</v>
      </c>
      <c r="AV646">
        <v>50.2</v>
      </c>
      <c r="AW646">
        <v>15</v>
      </c>
    </row>
    <row r="647" spans="1:49" hidden="1" x14ac:dyDescent="0.3">
      <c r="A647" t="s">
        <v>2568</v>
      </c>
      <c r="B647" t="s">
        <v>2569</v>
      </c>
      <c r="C647" s="1" t="str">
        <f t="shared" si="40"/>
        <v>13:0041</v>
      </c>
      <c r="D647" s="1" t="str">
        <f t="shared" si="41"/>
        <v>13:0013</v>
      </c>
      <c r="E647" t="s">
        <v>2570</v>
      </c>
      <c r="F647" t="s">
        <v>2571</v>
      </c>
      <c r="H647">
        <v>47.752451800000003</v>
      </c>
      <c r="I647">
        <v>-67.849304399999994</v>
      </c>
      <c r="J647" s="1" t="str">
        <f t="shared" si="42"/>
        <v>Basal till</v>
      </c>
      <c r="K647" s="1" t="str">
        <f t="shared" si="43"/>
        <v>&lt;63 micron</v>
      </c>
      <c r="L647">
        <v>17</v>
      </c>
      <c r="M647">
        <v>2.57</v>
      </c>
      <c r="N647">
        <v>6.2</v>
      </c>
      <c r="O647">
        <v>0.6</v>
      </c>
      <c r="P647">
        <v>1</v>
      </c>
      <c r="Q647">
        <v>28.9</v>
      </c>
      <c r="R647">
        <v>0.12</v>
      </c>
      <c r="S647">
        <v>0.02</v>
      </c>
      <c r="T647">
        <v>0.04</v>
      </c>
      <c r="U647">
        <v>15.3</v>
      </c>
      <c r="V647">
        <v>51.1</v>
      </c>
      <c r="W647">
        <v>21.11</v>
      </c>
      <c r="X647">
        <v>3</v>
      </c>
      <c r="Y647">
        <v>4.5999999999999996</v>
      </c>
      <c r="Z647">
        <v>59</v>
      </c>
      <c r="AA647">
        <v>0.04</v>
      </c>
      <c r="AB647">
        <v>23.4</v>
      </c>
      <c r="AC647">
        <v>0.65</v>
      </c>
      <c r="AD647">
        <v>475</v>
      </c>
      <c r="AE647">
        <v>0.41</v>
      </c>
      <c r="AF647">
        <v>2E-3</v>
      </c>
      <c r="AG647">
        <v>53.2</v>
      </c>
      <c r="AH647">
        <v>6.5000000000000002E-2</v>
      </c>
      <c r="AI647">
        <v>17.63</v>
      </c>
      <c r="AJ647">
        <v>0.01</v>
      </c>
      <c r="AK647">
        <v>0.28000000000000003</v>
      </c>
      <c r="AL647">
        <v>1.9</v>
      </c>
      <c r="AM647">
        <v>0.3</v>
      </c>
      <c r="AN647">
        <v>2.6</v>
      </c>
      <c r="AO647">
        <v>0.01</v>
      </c>
      <c r="AP647">
        <v>5.3</v>
      </c>
      <c r="AQ647">
        <v>70</v>
      </c>
      <c r="AR647">
        <v>0.05</v>
      </c>
      <c r="AS647">
        <v>0.8</v>
      </c>
      <c r="AT647">
        <v>24</v>
      </c>
      <c r="AU647">
        <v>0.1</v>
      </c>
      <c r="AV647">
        <v>54.5</v>
      </c>
      <c r="AW647">
        <v>15</v>
      </c>
    </row>
    <row r="648" spans="1:49" hidden="1" x14ac:dyDescent="0.3">
      <c r="A648" t="s">
        <v>2572</v>
      </c>
      <c r="B648" t="s">
        <v>2573</v>
      </c>
      <c r="C648" s="1" t="str">
        <f t="shared" si="40"/>
        <v>13:0041</v>
      </c>
      <c r="D648" s="1" t="str">
        <f t="shared" si="41"/>
        <v>13:0013</v>
      </c>
      <c r="E648" t="s">
        <v>2574</v>
      </c>
      <c r="F648" t="s">
        <v>2575</v>
      </c>
      <c r="H648">
        <v>47.774593199999998</v>
      </c>
      <c r="I648">
        <v>-67.841955200000001</v>
      </c>
      <c r="J648" s="1" t="str">
        <f t="shared" si="42"/>
        <v>Basal till</v>
      </c>
      <c r="K648" s="1" t="str">
        <f t="shared" si="43"/>
        <v>&lt;63 micron</v>
      </c>
      <c r="L648">
        <v>27</v>
      </c>
      <c r="M648">
        <v>1.83</v>
      </c>
      <c r="N648">
        <v>7.6</v>
      </c>
      <c r="O648">
        <v>1.4</v>
      </c>
      <c r="P648">
        <v>1</v>
      </c>
      <c r="Q648">
        <v>37</v>
      </c>
      <c r="R648">
        <v>0.15</v>
      </c>
      <c r="S648">
        <v>0.04</v>
      </c>
      <c r="T648">
        <v>0.06</v>
      </c>
      <c r="U648">
        <v>21</v>
      </c>
      <c r="V648">
        <v>50.6</v>
      </c>
      <c r="W648">
        <v>21.13</v>
      </c>
      <c r="X648">
        <v>2.99</v>
      </c>
      <c r="Y648">
        <v>4</v>
      </c>
      <c r="Z648">
        <v>48</v>
      </c>
      <c r="AA648">
        <v>0.05</v>
      </c>
      <c r="AB648">
        <v>33.299999999999997</v>
      </c>
      <c r="AC648">
        <v>0.67</v>
      </c>
      <c r="AD648">
        <v>607</v>
      </c>
      <c r="AE648">
        <v>0.31</v>
      </c>
      <c r="AF648">
        <v>2E-3</v>
      </c>
      <c r="AG648">
        <v>61</v>
      </c>
      <c r="AH648">
        <v>7.0000000000000007E-2</v>
      </c>
      <c r="AI648">
        <v>15.91</v>
      </c>
      <c r="AJ648">
        <v>5.0000000000000001E-3</v>
      </c>
      <c r="AK648">
        <v>0.41</v>
      </c>
      <c r="AL648">
        <v>2.1</v>
      </c>
      <c r="AM648">
        <v>0.1</v>
      </c>
      <c r="AN648">
        <v>5.4</v>
      </c>
      <c r="AO648">
        <v>0.01</v>
      </c>
      <c r="AP648">
        <v>6.8</v>
      </c>
      <c r="AQ648">
        <v>30</v>
      </c>
      <c r="AR648">
        <v>0.04</v>
      </c>
      <c r="AS648">
        <v>0.8</v>
      </c>
      <c r="AT648">
        <v>19</v>
      </c>
      <c r="AU648">
        <v>0.1</v>
      </c>
      <c r="AV648">
        <v>56.2</v>
      </c>
      <c r="AW648">
        <v>15</v>
      </c>
    </row>
    <row r="649" spans="1:49" hidden="1" x14ac:dyDescent="0.3">
      <c r="A649" t="s">
        <v>2576</v>
      </c>
      <c r="B649" t="s">
        <v>2577</v>
      </c>
      <c r="C649" s="1" t="str">
        <f t="shared" si="40"/>
        <v>13:0041</v>
      </c>
      <c r="D649" s="1" t="str">
        <f t="shared" si="41"/>
        <v>13:0013</v>
      </c>
      <c r="E649" t="s">
        <v>2578</v>
      </c>
      <c r="F649" t="s">
        <v>2579</v>
      </c>
      <c r="H649">
        <v>47.762527400000003</v>
      </c>
      <c r="I649">
        <v>-67.841969500000005</v>
      </c>
      <c r="J649" s="1" t="str">
        <f t="shared" si="42"/>
        <v>Basal till</v>
      </c>
      <c r="K649" s="1" t="str">
        <f t="shared" si="43"/>
        <v>&lt;63 micron</v>
      </c>
      <c r="L649">
        <v>33</v>
      </c>
      <c r="M649">
        <v>2.77</v>
      </c>
      <c r="N649">
        <v>8.5</v>
      </c>
      <c r="O649">
        <v>0.6</v>
      </c>
      <c r="P649">
        <v>1</v>
      </c>
      <c r="Q649">
        <v>67.3</v>
      </c>
      <c r="R649">
        <v>0.16</v>
      </c>
      <c r="S649">
        <v>0.01</v>
      </c>
      <c r="T649">
        <v>0.06</v>
      </c>
      <c r="U649">
        <v>18.5</v>
      </c>
      <c r="V649">
        <v>60.9</v>
      </c>
      <c r="W649">
        <v>23.73</v>
      </c>
      <c r="X649">
        <v>3.56</v>
      </c>
      <c r="Y649">
        <v>5.6</v>
      </c>
      <c r="Z649">
        <v>125</v>
      </c>
      <c r="AA649">
        <v>0.06</v>
      </c>
      <c r="AB649">
        <v>33.9</v>
      </c>
      <c r="AC649">
        <v>0.69</v>
      </c>
      <c r="AD649">
        <v>313</v>
      </c>
      <c r="AE649">
        <v>0.37</v>
      </c>
      <c r="AF649">
        <v>3.0000000000000001E-3</v>
      </c>
      <c r="AG649">
        <v>76.099999999999994</v>
      </c>
      <c r="AH649">
        <v>0.06</v>
      </c>
      <c r="AI649">
        <v>19.14</v>
      </c>
      <c r="AJ649">
        <v>0.01</v>
      </c>
      <c r="AK649">
        <v>0.48</v>
      </c>
      <c r="AL649">
        <v>2.9</v>
      </c>
      <c r="AM649">
        <v>0.3</v>
      </c>
      <c r="AN649">
        <v>4.2</v>
      </c>
      <c r="AO649">
        <v>0.01</v>
      </c>
      <c r="AP649">
        <v>7.5</v>
      </c>
      <c r="AQ649">
        <v>70</v>
      </c>
      <c r="AR649">
        <v>0.08</v>
      </c>
      <c r="AS649">
        <v>1.1000000000000001</v>
      </c>
      <c r="AT649">
        <v>28</v>
      </c>
      <c r="AU649">
        <v>0.1</v>
      </c>
      <c r="AV649">
        <v>85.7</v>
      </c>
      <c r="AW649">
        <v>15</v>
      </c>
    </row>
    <row r="650" spans="1:49" hidden="1" x14ac:dyDescent="0.3">
      <c r="A650" t="s">
        <v>2580</v>
      </c>
      <c r="B650" t="s">
        <v>2581</v>
      </c>
      <c r="C650" s="1" t="str">
        <f t="shared" si="40"/>
        <v>13:0041</v>
      </c>
      <c r="D650" s="1" t="str">
        <f t="shared" si="41"/>
        <v>13:0013</v>
      </c>
      <c r="E650" t="s">
        <v>2578</v>
      </c>
      <c r="F650" t="s">
        <v>2582</v>
      </c>
      <c r="H650">
        <v>47.762527400000003</v>
      </c>
      <c r="I650">
        <v>-67.841969500000005</v>
      </c>
      <c r="J650" s="1" t="str">
        <f t="shared" si="42"/>
        <v>Basal till</v>
      </c>
      <c r="K650" s="1" t="str">
        <f t="shared" si="43"/>
        <v>&lt;63 micron</v>
      </c>
      <c r="L650">
        <v>41</v>
      </c>
      <c r="M650">
        <v>2.86</v>
      </c>
      <c r="N650">
        <v>8.6999999999999993</v>
      </c>
      <c r="O650">
        <v>0.7</v>
      </c>
      <c r="P650">
        <v>1</v>
      </c>
      <c r="Q650">
        <v>68.2</v>
      </c>
      <c r="R650">
        <v>0.16</v>
      </c>
      <c r="S650">
        <v>0.01</v>
      </c>
      <c r="T650">
        <v>0.09</v>
      </c>
      <c r="U650">
        <v>17.600000000000001</v>
      </c>
      <c r="V650">
        <v>56.2</v>
      </c>
      <c r="W650">
        <v>23.41</v>
      </c>
      <c r="X650">
        <v>3.61</v>
      </c>
      <c r="Y650">
        <v>5.6</v>
      </c>
      <c r="Z650">
        <v>132</v>
      </c>
      <c r="AA650">
        <v>0.06</v>
      </c>
      <c r="AB650">
        <v>33.700000000000003</v>
      </c>
      <c r="AC650">
        <v>0.69</v>
      </c>
      <c r="AD650">
        <v>320</v>
      </c>
      <c r="AE650">
        <v>0.44</v>
      </c>
      <c r="AF650">
        <v>2E-3</v>
      </c>
      <c r="AG650">
        <v>71</v>
      </c>
      <c r="AH650">
        <v>6.6000000000000003E-2</v>
      </c>
      <c r="AI650">
        <v>17.989999999999998</v>
      </c>
      <c r="AJ650">
        <v>0.02</v>
      </c>
      <c r="AK650">
        <v>0.49</v>
      </c>
      <c r="AL650">
        <v>3</v>
      </c>
      <c r="AM650">
        <v>0.4</v>
      </c>
      <c r="AN650">
        <v>4</v>
      </c>
      <c r="AO650">
        <v>0.02</v>
      </c>
      <c r="AP650">
        <v>7.5</v>
      </c>
      <c r="AQ650">
        <v>70</v>
      </c>
      <c r="AR650">
        <v>0.08</v>
      </c>
      <c r="AS650">
        <v>1</v>
      </c>
      <c r="AT650">
        <v>28</v>
      </c>
      <c r="AU650">
        <v>0.1</v>
      </c>
      <c r="AV650">
        <v>89.5</v>
      </c>
      <c r="AW650">
        <v>15</v>
      </c>
    </row>
    <row r="651" spans="1:49" hidden="1" x14ac:dyDescent="0.3">
      <c r="A651" t="s">
        <v>2583</v>
      </c>
      <c r="B651" t="s">
        <v>2584</v>
      </c>
      <c r="C651" s="1" t="str">
        <f t="shared" si="40"/>
        <v>13:0041</v>
      </c>
      <c r="D651" s="1" t="str">
        <f t="shared" si="41"/>
        <v>13:0013</v>
      </c>
      <c r="E651" t="s">
        <v>2585</v>
      </c>
      <c r="F651" t="s">
        <v>2586</v>
      </c>
      <c r="H651">
        <v>47.773979300000001</v>
      </c>
      <c r="I651">
        <v>-67.819664799999998</v>
      </c>
      <c r="J651" s="1" t="str">
        <f t="shared" si="42"/>
        <v>Basal till</v>
      </c>
      <c r="K651" s="1" t="str">
        <f t="shared" si="43"/>
        <v>&lt;63 micron</v>
      </c>
      <c r="L651">
        <v>41</v>
      </c>
      <c r="M651">
        <v>1.86</v>
      </c>
      <c r="N651">
        <v>5.5</v>
      </c>
      <c r="O651">
        <v>0.8</v>
      </c>
      <c r="P651">
        <v>1</v>
      </c>
      <c r="Q651">
        <v>27.2</v>
      </c>
      <c r="R651">
        <v>0.12</v>
      </c>
      <c r="S651">
        <v>0.02</v>
      </c>
      <c r="T651">
        <v>0.06</v>
      </c>
      <c r="U651">
        <v>17.100000000000001</v>
      </c>
      <c r="V651">
        <v>47.8</v>
      </c>
      <c r="W651">
        <v>18.54</v>
      </c>
      <c r="X651">
        <v>2.62</v>
      </c>
      <c r="Y651">
        <v>4.5999999999999996</v>
      </c>
      <c r="Z651">
        <v>29</v>
      </c>
      <c r="AA651">
        <v>0.05</v>
      </c>
      <c r="AB651">
        <v>26.9</v>
      </c>
      <c r="AC651">
        <v>0.66</v>
      </c>
      <c r="AD651">
        <v>382</v>
      </c>
      <c r="AE651">
        <v>0.27</v>
      </c>
      <c r="AF651">
        <v>2E-3</v>
      </c>
      <c r="AG651">
        <v>52.7</v>
      </c>
      <c r="AH651">
        <v>4.8000000000000001E-2</v>
      </c>
      <c r="AI651">
        <v>15.81</v>
      </c>
      <c r="AJ651">
        <v>0.01</v>
      </c>
      <c r="AK651">
        <v>0.28999999999999998</v>
      </c>
      <c r="AL651">
        <v>2</v>
      </c>
      <c r="AM651">
        <v>0.05</v>
      </c>
      <c r="AN651">
        <v>2.7</v>
      </c>
      <c r="AO651">
        <v>0.01</v>
      </c>
      <c r="AP651">
        <v>5.4</v>
      </c>
      <c r="AQ651">
        <v>60</v>
      </c>
      <c r="AR651">
        <v>0.04</v>
      </c>
      <c r="AS651">
        <v>0.7</v>
      </c>
      <c r="AT651">
        <v>22</v>
      </c>
      <c r="AU651">
        <v>0.1</v>
      </c>
      <c r="AV651">
        <v>55.6</v>
      </c>
      <c r="AW651">
        <v>15</v>
      </c>
    </row>
    <row r="652" spans="1:49" hidden="1" x14ac:dyDescent="0.3">
      <c r="A652" t="s">
        <v>2587</v>
      </c>
      <c r="B652" t="s">
        <v>2588</v>
      </c>
      <c r="C652" s="1" t="str">
        <f t="shared" si="40"/>
        <v>13:0041</v>
      </c>
      <c r="D652" s="1" t="str">
        <f t="shared" si="41"/>
        <v>13:0013</v>
      </c>
      <c r="E652" t="s">
        <v>2589</v>
      </c>
      <c r="F652" t="s">
        <v>2590</v>
      </c>
      <c r="H652">
        <v>47.757767899999997</v>
      </c>
      <c r="I652">
        <v>-67.816415399999997</v>
      </c>
      <c r="J652" s="1" t="str">
        <f t="shared" si="42"/>
        <v>Basal till</v>
      </c>
      <c r="K652" s="1" t="str">
        <f t="shared" si="43"/>
        <v>&lt;63 micron</v>
      </c>
      <c r="L652">
        <v>12</v>
      </c>
      <c r="M652">
        <v>2.62</v>
      </c>
      <c r="N652">
        <v>6.7</v>
      </c>
      <c r="O652">
        <v>0.4</v>
      </c>
      <c r="P652">
        <v>2</v>
      </c>
      <c r="Q652">
        <v>39.200000000000003</v>
      </c>
      <c r="R652">
        <v>0.15</v>
      </c>
      <c r="S652">
        <v>0.01</v>
      </c>
      <c r="T652">
        <v>0.06</v>
      </c>
      <c r="U652">
        <v>16.8</v>
      </c>
      <c r="V652">
        <v>58.8</v>
      </c>
      <c r="W652">
        <v>25.35</v>
      </c>
      <c r="X652">
        <v>3.17</v>
      </c>
      <c r="Y652">
        <v>5.5</v>
      </c>
      <c r="Z652">
        <v>53</v>
      </c>
      <c r="AA652">
        <v>0.05</v>
      </c>
      <c r="AB652">
        <v>29.1</v>
      </c>
      <c r="AC652">
        <v>0.77</v>
      </c>
      <c r="AD652">
        <v>335</v>
      </c>
      <c r="AE652">
        <v>0.44</v>
      </c>
      <c r="AF652">
        <v>2E-3</v>
      </c>
      <c r="AG652">
        <v>61.5</v>
      </c>
      <c r="AH652">
        <v>4.2000000000000003E-2</v>
      </c>
      <c r="AI652">
        <v>19.559999999999999</v>
      </c>
      <c r="AJ652">
        <v>0.02</v>
      </c>
      <c r="AK652">
        <v>0.31</v>
      </c>
      <c r="AL652">
        <v>2.1</v>
      </c>
      <c r="AM652">
        <v>0.2</v>
      </c>
      <c r="AN652">
        <v>2.5</v>
      </c>
      <c r="AO652">
        <v>0.01</v>
      </c>
      <c r="AP652">
        <v>6.1</v>
      </c>
      <c r="AQ652">
        <v>80</v>
      </c>
      <c r="AR652">
        <v>7.0000000000000007E-2</v>
      </c>
      <c r="AS652">
        <v>1</v>
      </c>
      <c r="AT652">
        <v>26</v>
      </c>
      <c r="AU652">
        <v>0.1</v>
      </c>
      <c r="AV652">
        <v>71.599999999999994</v>
      </c>
      <c r="AW652">
        <v>15</v>
      </c>
    </row>
    <row r="653" spans="1:49" hidden="1" x14ac:dyDescent="0.3">
      <c r="A653" t="s">
        <v>2591</v>
      </c>
      <c r="B653" t="s">
        <v>2592</v>
      </c>
      <c r="C653" s="1" t="str">
        <f t="shared" si="40"/>
        <v>13:0041</v>
      </c>
      <c r="D653" s="1" t="str">
        <f t="shared" si="41"/>
        <v>13:0013</v>
      </c>
      <c r="E653" t="s">
        <v>2593</v>
      </c>
      <c r="F653" t="s">
        <v>2594</v>
      </c>
      <c r="H653">
        <v>47.778485199999999</v>
      </c>
      <c r="I653">
        <v>-67.794373500000006</v>
      </c>
      <c r="J653" s="1" t="str">
        <f t="shared" si="42"/>
        <v>Basal till</v>
      </c>
      <c r="K653" s="1" t="str">
        <f t="shared" si="43"/>
        <v>&lt;63 micron</v>
      </c>
      <c r="L653">
        <v>12</v>
      </c>
      <c r="M653">
        <v>2.23</v>
      </c>
      <c r="N653">
        <v>5.5</v>
      </c>
      <c r="O653">
        <v>0.4</v>
      </c>
      <c r="P653">
        <v>1</v>
      </c>
      <c r="Q653">
        <v>41.5</v>
      </c>
      <c r="R653">
        <v>0.11</v>
      </c>
      <c r="S653">
        <v>0.01</v>
      </c>
      <c r="T653">
        <v>0.05</v>
      </c>
      <c r="U653">
        <v>13</v>
      </c>
      <c r="V653">
        <v>51.3</v>
      </c>
      <c r="W653">
        <v>18.68</v>
      </c>
      <c r="X653">
        <v>2.99</v>
      </c>
      <c r="Y653">
        <v>4.7</v>
      </c>
      <c r="Z653">
        <v>64</v>
      </c>
      <c r="AA653">
        <v>0.04</v>
      </c>
      <c r="AB653">
        <v>30.3</v>
      </c>
      <c r="AC653">
        <v>0.76</v>
      </c>
      <c r="AD653">
        <v>230</v>
      </c>
      <c r="AE653">
        <v>0.33</v>
      </c>
      <c r="AF653">
        <v>2E-3</v>
      </c>
      <c r="AG653">
        <v>58.8</v>
      </c>
      <c r="AH653">
        <v>4.1000000000000002E-2</v>
      </c>
      <c r="AI653">
        <v>12.15</v>
      </c>
      <c r="AJ653">
        <v>5.0000000000000001E-3</v>
      </c>
      <c r="AK653">
        <v>0.28000000000000003</v>
      </c>
      <c r="AL653">
        <v>1.9</v>
      </c>
      <c r="AM653">
        <v>0.2</v>
      </c>
      <c r="AN653">
        <v>2.6</v>
      </c>
      <c r="AO653">
        <v>0.01</v>
      </c>
      <c r="AP653">
        <v>6.2</v>
      </c>
      <c r="AQ653">
        <v>50</v>
      </c>
      <c r="AR653">
        <v>0.05</v>
      </c>
      <c r="AS653">
        <v>0.7</v>
      </c>
      <c r="AT653">
        <v>21</v>
      </c>
      <c r="AU653">
        <v>0.1</v>
      </c>
      <c r="AV653">
        <v>59.5</v>
      </c>
      <c r="AW653">
        <v>15</v>
      </c>
    </row>
    <row r="654" spans="1:49" hidden="1" x14ac:dyDescent="0.3">
      <c r="A654" t="s">
        <v>2595</v>
      </c>
      <c r="B654" t="s">
        <v>2596</v>
      </c>
      <c r="C654" s="1" t="str">
        <f t="shared" si="40"/>
        <v>13:0041</v>
      </c>
      <c r="D654" s="1" t="str">
        <f t="shared" si="41"/>
        <v>13:0013</v>
      </c>
      <c r="E654" t="s">
        <v>2597</v>
      </c>
      <c r="F654" t="s">
        <v>2598</v>
      </c>
      <c r="H654">
        <v>47.769289200000003</v>
      </c>
      <c r="I654">
        <v>-67.773124899999999</v>
      </c>
      <c r="J654" s="1" t="str">
        <f t="shared" si="42"/>
        <v>Basal till</v>
      </c>
      <c r="K654" s="1" t="str">
        <f t="shared" si="43"/>
        <v>&lt;63 micron</v>
      </c>
      <c r="L654">
        <v>23</v>
      </c>
      <c r="M654">
        <v>2.2400000000000002</v>
      </c>
      <c r="N654">
        <v>6.3</v>
      </c>
      <c r="O654">
        <v>0.5</v>
      </c>
      <c r="P654">
        <v>1</v>
      </c>
      <c r="Q654">
        <v>36.200000000000003</v>
      </c>
      <c r="R654">
        <v>0.13</v>
      </c>
      <c r="S654">
        <v>0.02</v>
      </c>
      <c r="T654">
        <v>0.05</v>
      </c>
      <c r="U654">
        <v>14.4</v>
      </c>
      <c r="V654">
        <v>53.9</v>
      </c>
      <c r="W654">
        <v>17.489999999999998</v>
      </c>
      <c r="X654">
        <v>3.33</v>
      </c>
      <c r="Y654">
        <v>4.7</v>
      </c>
      <c r="Z654">
        <v>52</v>
      </c>
      <c r="AA654">
        <v>0.05</v>
      </c>
      <c r="AB654">
        <v>34.6</v>
      </c>
      <c r="AC654">
        <v>0.8</v>
      </c>
      <c r="AD654">
        <v>326</v>
      </c>
      <c r="AE654">
        <v>0.25</v>
      </c>
      <c r="AF654">
        <v>2E-3</v>
      </c>
      <c r="AG654">
        <v>58.4</v>
      </c>
      <c r="AH654">
        <v>6.2E-2</v>
      </c>
      <c r="AI654">
        <v>12.53</v>
      </c>
      <c r="AJ654">
        <v>0.01</v>
      </c>
      <c r="AK654">
        <v>0.32</v>
      </c>
      <c r="AL654">
        <v>1.9</v>
      </c>
      <c r="AM654">
        <v>0.2</v>
      </c>
      <c r="AN654">
        <v>3.3</v>
      </c>
      <c r="AO654">
        <v>0.01</v>
      </c>
      <c r="AP654">
        <v>6.7</v>
      </c>
      <c r="AQ654">
        <v>40</v>
      </c>
      <c r="AR654">
        <v>0.05</v>
      </c>
      <c r="AS654">
        <v>0.7</v>
      </c>
      <c r="AT654">
        <v>22</v>
      </c>
      <c r="AU654">
        <v>0.1</v>
      </c>
      <c r="AV654">
        <v>69</v>
      </c>
      <c r="AW654">
        <v>15</v>
      </c>
    </row>
    <row r="655" spans="1:49" hidden="1" x14ac:dyDescent="0.3">
      <c r="A655" t="s">
        <v>2599</v>
      </c>
      <c r="B655" t="s">
        <v>2600</v>
      </c>
      <c r="C655" s="1" t="str">
        <f t="shared" si="40"/>
        <v>13:0041</v>
      </c>
      <c r="D655" s="1" t="str">
        <f t="shared" si="41"/>
        <v>13:0013</v>
      </c>
      <c r="E655" t="s">
        <v>2601</v>
      </c>
      <c r="F655" t="s">
        <v>2602</v>
      </c>
      <c r="H655">
        <v>47.756290700000001</v>
      </c>
      <c r="I655">
        <v>-67.763369699999998</v>
      </c>
      <c r="J655" s="1" t="str">
        <f t="shared" si="42"/>
        <v>Basal till</v>
      </c>
      <c r="K655" s="1" t="str">
        <f t="shared" si="43"/>
        <v>&lt;63 micron</v>
      </c>
      <c r="L655">
        <v>8</v>
      </c>
      <c r="M655">
        <v>2.5499999999999998</v>
      </c>
      <c r="N655">
        <v>7.5</v>
      </c>
      <c r="O655">
        <v>0.3</v>
      </c>
      <c r="P655">
        <v>1</v>
      </c>
      <c r="Q655">
        <v>48.4</v>
      </c>
      <c r="R655">
        <v>0.17</v>
      </c>
      <c r="S655">
        <v>0.01</v>
      </c>
      <c r="T655">
        <v>0.06</v>
      </c>
      <c r="U655">
        <v>23.3</v>
      </c>
      <c r="V655">
        <v>62.1</v>
      </c>
      <c r="W655">
        <v>24.23</v>
      </c>
      <c r="X655">
        <v>3.4</v>
      </c>
      <c r="Y655">
        <v>5.8</v>
      </c>
      <c r="Z655">
        <v>51</v>
      </c>
      <c r="AA655">
        <v>7.0000000000000007E-2</v>
      </c>
      <c r="AB655">
        <v>31.8</v>
      </c>
      <c r="AC655">
        <v>0.91</v>
      </c>
      <c r="AD655">
        <v>682</v>
      </c>
      <c r="AE655">
        <v>0.31</v>
      </c>
      <c r="AF655">
        <v>3.0000000000000001E-3</v>
      </c>
      <c r="AG655">
        <v>68</v>
      </c>
      <c r="AH655">
        <v>6.3E-2</v>
      </c>
      <c r="AI655">
        <v>21.93</v>
      </c>
      <c r="AJ655">
        <v>5.0000000000000001E-3</v>
      </c>
      <c r="AK655">
        <v>0.31</v>
      </c>
      <c r="AL655">
        <v>2.9</v>
      </c>
      <c r="AM655">
        <v>0.05</v>
      </c>
      <c r="AN655">
        <v>3.2</v>
      </c>
      <c r="AO655">
        <v>0.01</v>
      </c>
      <c r="AP655">
        <v>7.3</v>
      </c>
      <c r="AQ655">
        <v>40</v>
      </c>
      <c r="AR655">
        <v>0.06</v>
      </c>
      <c r="AS655">
        <v>1.1000000000000001</v>
      </c>
      <c r="AT655">
        <v>25</v>
      </c>
      <c r="AU655">
        <v>0.1</v>
      </c>
      <c r="AV655">
        <v>62.6</v>
      </c>
      <c r="AW655">
        <v>15</v>
      </c>
    </row>
    <row r="656" spans="1:49" hidden="1" x14ac:dyDescent="0.3">
      <c r="A656" t="s">
        <v>2603</v>
      </c>
      <c r="B656" t="s">
        <v>2604</v>
      </c>
      <c r="C656" s="1" t="str">
        <f t="shared" si="40"/>
        <v>13:0041</v>
      </c>
      <c r="D656" s="1" t="str">
        <f t="shared" si="41"/>
        <v>13:0013</v>
      </c>
      <c r="E656" t="s">
        <v>2605</v>
      </c>
      <c r="F656" t="s">
        <v>2606</v>
      </c>
      <c r="H656">
        <v>47.759104299999997</v>
      </c>
      <c r="I656">
        <v>-67.782464899999994</v>
      </c>
      <c r="J656" s="1" t="str">
        <f t="shared" si="42"/>
        <v>Basal till</v>
      </c>
      <c r="K656" s="1" t="str">
        <f t="shared" si="43"/>
        <v>&lt;63 micron</v>
      </c>
      <c r="L656">
        <v>21</v>
      </c>
      <c r="M656">
        <v>2.64</v>
      </c>
      <c r="N656">
        <v>4.8</v>
      </c>
      <c r="O656">
        <v>0.4</v>
      </c>
      <c r="P656">
        <v>2</v>
      </c>
      <c r="Q656">
        <v>47.9</v>
      </c>
      <c r="R656">
        <v>0.12</v>
      </c>
      <c r="S656">
        <v>0.01</v>
      </c>
      <c r="T656">
        <v>0.05</v>
      </c>
      <c r="U656">
        <v>13.3</v>
      </c>
      <c r="V656">
        <v>55.7</v>
      </c>
      <c r="W656">
        <v>18.440000000000001</v>
      </c>
      <c r="X656">
        <v>2.98</v>
      </c>
      <c r="Y656">
        <v>5.5</v>
      </c>
      <c r="Z656">
        <v>58</v>
      </c>
      <c r="AA656">
        <v>0.04</v>
      </c>
      <c r="AB656">
        <v>29.1</v>
      </c>
      <c r="AC656">
        <v>0.75</v>
      </c>
      <c r="AD656">
        <v>205</v>
      </c>
      <c r="AE656">
        <v>0.31</v>
      </c>
      <c r="AF656">
        <v>2E-3</v>
      </c>
      <c r="AG656">
        <v>59</v>
      </c>
      <c r="AH656">
        <v>3.7999999999999999E-2</v>
      </c>
      <c r="AI656">
        <v>15.23</v>
      </c>
      <c r="AJ656">
        <v>0.01</v>
      </c>
      <c r="AK656">
        <v>0.21</v>
      </c>
      <c r="AL656">
        <v>2</v>
      </c>
      <c r="AM656">
        <v>0.2</v>
      </c>
      <c r="AN656">
        <v>2.4</v>
      </c>
      <c r="AO656">
        <v>0.02</v>
      </c>
      <c r="AP656">
        <v>5.9</v>
      </c>
      <c r="AQ656">
        <v>20</v>
      </c>
      <c r="AR656">
        <v>0.06</v>
      </c>
      <c r="AS656">
        <v>0.7</v>
      </c>
      <c r="AT656">
        <v>27</v>
      </c>
      <c r="AU656">
        <v>0.1</v>
      </c>
      <c r="AV656">
        <v>69.900000000000006</v>
      </c>
      <c r="AW656">
        <v>15</v>
      </c>
    </row>
    <row r="657" spans="1:49" hidden="1" x14ac:dyDescent="0.3">
      <c r="A657" t="s">
        <v>2607</v>
      </c>
      <c r="B657" t="s">
        <v>2608</v>
      </c>
      <c r="C657" s="1" t="str">
        <f t="shared" si="40"/>
        <v>13:0041</v>
      </c>
      <c r="D657" s="1" t="str">
        <f t="shared" si="41"/>
        <v>13:0013</v>
      </c>
      <c r="E657" t="s">
        <v>2609</v>
      </c>
      <c r="F657" t="s">
        <v>2610</v>
      </c>
      <c r="H657">
        <v>47.769776</v>
      </c>
      <c r="I657">
        <v>-67.757324299999993</v>
      </c>
      <c r="J657" s="1" t="str">
        <f t="shared" si="42"/>
        <v>Basal till</v>
      </c>
      <c r="K657" s="1" t="str">
        <f t="shared" si="43"/>
        <v>&lt;63 micron</v>
      </c>
      <c r="L657">
        <v>10</v>
      </c>
      <c r="M657">
        <v>2.3199999999999998</v>
      </c>
      <c r="N657">
        <v>8</v>
      </c>
      <c r="O657">
        <v>0.7</v>
      </c>
      <c r="P657">
        <v>1</v>
      </c>
      <c r="Q657">
        <v>46.6</v>
      </c>
      <c r="R657">
        <v>0.16</v>
      </c>
      <c r="S657">
        <v>0.02</v>
      </c>
      <c r="T657">
        <v>0.05</v>
      </c>
      <c r="U657">
        <v>18.100000000000001</v>
      </c>
      <c r="V657">
        <v>59.5</v>
      </c>
      <c r="W657">
        <v>23.35</v>
      </c>
      <c r="X657">
        <v>3.63</v>
      </c>
      <c r="Y657">
        <v>5.6</v>
      </c>
      <c r="Z657">
        <v>44</v>
      </c>
      <c r="AA657">
        <v>7.0000000000000007E-2</v>
      </c>
      <c r="AB657">
        <v>35.1</v>
      </c>
      <c r="AC657">
        <v>0.91</v>
      </c>
      <c r="AD657">
        <v>529</v>
      </c>
      <c r="AE657">
        <v>0.34</v>
      </c>
      <c r="AF657">
        <v>2E-3</v>
      </c>
      <c r="AG657">
        <v>68.7</v>
      </c>
      <c r="AH657">
        <v>5.8000000000000003E-2</v>
      </c>
      <c r="AI657">
        <v>17.52</v>
      </c>
      <c r="AJ657">
        <v>0.02</v>
      </c>
      <c r="AK657">
        <v>0.37</v>
      </c>
      <c r="AL657">
        <v>2.2999999999999998</v>
      </c>
      <c r="AM657">
        <v>0.1</v>
      </c>
      <c r="AN657">
        <v>4.2</v>
      </c>
      <c r="AO657">
        <v>0.01</v>
      </c>
      <c r="AP657">
        <v>6.8</v>
      </c>
      <c r="AQ657">
        <v>30</v>
      </c>
      <c r="AR657">
        <v>0.05</v>
      </c>
      <c r="AS657">
        <v>0.8</v>
      </c>
      <c r="AT657">
        <v>25</v>
      </c>
      <c r="AU657">
        <v>0.1</v>
      </c>
      <c r="AV657">
        <v>68.3</v>
      </c>
      <c r="AW657">
        <v>15</v>
      </c>
    </row>
    <row r="658" spans="1:49" hidden="1" x14ac:dyDescent="0.3">
      <c r="A658" t="s">
        <v>2611</v>
      </c>
      <c r="B658" t="s">
        <v>2612</v>
      </c>
      <c r="C658" s="1" t="str">
        <f t="shared" si="40"/>
        <v>13:0041</v>
      </c>
      <c r="D658" s="1" t="str">
        <f t="shared" si="41"/>
        <v>13:0013</v>
      </c>
      <c r="E658" t="s">
        <v>2613</v>
      </c>
      <c r="F658" t="s">
        <v>2614</v>
      </c>
      <c r="H658">
        <v>47.755512400000001</v>
      </c>
      <c r="I658">
        <v>-67.734887499999999</v>
      </c>
      <c r="J658" s="1" t="str">
        <f t="shared" si="42"/>
        <v>Basal till</v>
      </c>
      <c r="K658" s="1" t="str">
        <f t="shared" si="43"/>
        <v>&lt;63 micron</v>
      </c>
      <c r="L658">
        <v>9</v>
      </c>
      <c r="M658">
        <v>2.13</v>
      </c>
      <c r="N658">
        <v>5.5</v>
      </c>
      <c r="O658">
        <v>0.8</v>
      </c>
      <c r="P658">
        <v>1</v>
      </c>
      <c r="Q658">
        <v>36.1</v>
      </c>
      <c r="R658">
        <v>0.13</v>
      </c>
      <c r="S658">
        <v>0.03</v>
      </c>
      <c r="T658">
        <v>0.05</v>
      </c>
      <c r="U658">
        <v>16.399999999999999</v>
      </c>
      <c r="V658">
        <v>51.1</v>
      </c>
      <c r="W658">
        <v>20.05</v>
      </c>
      <c r="X658">
        <v>2.91</v>
      </c>
      <c r="Y658">
        <v>4.7</v>
      </c>
      <c r="Z658">
        <v>34</v>
      </c>
      <c r="AA658">
        <v>0.06</v>
      </c>
      <c r="AB658">
        <v>29.8</v>
      </c>
      <c r="AC658">
        <v>0.8</v>
      </c>
      <c r="AD658">
        <v>618</v>
      </c>
      <c r="AE658">
        <v>0.3</v>
      </c>
      <c r="AF658">
        <v>2E-3</v>
      </c>
      <c r="AG658">
        <v>53.9</v>
      </c>
      <c r="AH658">
        <v>5.8000000000000003E-2</v>
      </c>
      <c r="AI658">
        <v>16.54</v>
      </c>
      <c r="AJ658">
        <v>5.0000000000000001E-3</v>
      </c>
      <c r="AK658">
        <v>0.31</v>
      </c>
      <c r="AL658">
        <v>1.8</v>
      </c>
      <c r="AM658">
        <v>0.1</v>
      </c>
      <c r="AN658">
        <v>3.5</v>
      </c>
      <c r="AO658">
        <v>0.01</v>
      </c>
      <c r="AP658">
        <v>5.6</v>
      </c>
      <c r="AQ658">
        <v>80</v>
      </c>
      <c r="AR658">
        <v>0.04</v>
      </c>
      <c r="AS658">
        <v>0.9</v>
      </c>
      <c r="AT658">
        <v>22</v>
      </c>
      <c r="AU658">
        <v>0.1</v>
      </c>
      <c r="AV658">
        <v>55.8</v>
      </c>
      <c r="AW658">
        <v>15</v>
      </c>
    </row>
    <row r="659" spans="1:49" hidden="1" x14ac:dyDescent="0.3">
      <c r="A659" t="s">
        <v>2615</v>
      </c>
      <c r="B659" t="s">
        <v>2616</v>
      </c>
      <c r="C659" s="1" t="str">
        <f t="shared" si="40"/>
        <v>13:0041</v>
      </c>
      <c r="D659" s="1" t="str">
        <f t="shared" si="41"/>
        <v>13:0013</v>
      </c>
      <c r="E659" t="s">
        <v>2617</v>
      </c>
      <c r="F659" t="s">
        <v>2618</v>
      </c>
      <c r="H659">
        <v>47.792328400000002</v>
      </c>
      <c r="I659">
        <v>-67.7702326</v>
      </c>
      <c r="J659" s="1" t="str">
        <f t="shared" si="42"/>
        <v>Basal till</v>
      </c>
      <c r="K659" s="1" t="str">
        <f t="shared" si="43"/>
        <v>&lt;63 micron</v>
      </c>
      <c r="L659">
        <v>6</v>
      </c>
      <c r="M659">
        <v>1.99</v>
      </c>
      <c r="N659">
        <v>5.8</v>
      </c>
      <c r="O659">
        <v>0.3</v>
      </c>
      <c r="P659">
        <v>1</v>
      </c>
      <c r="Q659">
        <v>40.799999999999997</v>
      </c>
      <c r="R659">
        <v>0.14000000000000001</v>
      </c>
      <c r="S659">
        <v>0.01</v>
      </c>
      <c r="T659">
        <v>0.06</v>
      </c>
      <c r="U659">
        <v>16.600000000000001</v>
      </c>
      <c r="V659">
        <v>46.5</v>
      </c>
      <c r="W659">
        <v>20.190000000000001</v>
      </c>
      <c r="X659">
        <v>3</v>
      </c>
      <c r="Y659">
        <v>4.4000000000000004</v>
      </c>
      <c r="Z659">
        <v>43</v>
      </c>
      <c r="AA659">
        <v>0.06</v>
      </c>
      <c r="AB659">
        <v>31.6</v>
      </c>
      <c r="AC659">
        <v>0.73</v>
      </c>
      <c r="AD659">
        <v>502</v>
      </c>
      <c r="AE659">
        <v>0.27</v>
      </c>
      <c r="AF659">
        <v>2E-3</v>
      </c>
      <c r="AG659">
        <v>54.2</v>
      </c>
      <c r="AH659">
        <v>4.8000000000000001E-2</v>
      </c>
      <c r="AI659">
        <v>16.14</v>
      </c>
      <c r="AJ659">
        <v>0.01</v>
      </c>
      <c r="AK659">
        <v>0.35</v>
      </c>
      <c r="AL659">
        <v>2.2000000000000002</v>
      </c>
      <c r="AM659">
        <v>0.2</v>
      </c>
      <c r="AN659">
        <v>3.1</v>
      </c>
      <c r="AO659">
        <v>0.01</v>
      </c>
      <c r="AP659">
        <v>6.2</v>
      </c>
      <c r="AQ659">
        <v>110</v>
      </c>
      <c r="AR659">
        <v>0.05</v>
      </c>
      <c r="AS659">
        <v>1</v>
      </c>
      <c r="AT659">
        <v>22</v>
      </c>
      <c r="AU659">
        <v>0.1</v>
      </c>
      <c r="AV659">
        <v>53.5</v>
      </c>
      <c r="AW659">
        <v>15</v>
      </c>
    </row>
    <row r="660" spans="1:49" hidden="1" x14ac:dyDescent="0.3">
      <c r="A660" t="s">
        <v>2619</v>
      </c>
      <c r="B660" t="s">
        <v>2620</v>
      </c>
      <c r="C660" s="1" t="str">
        <f t="shared" si="40"/>
        <v>13:0041</v>
      </c>
      <c r="D660" s="1" t="str">
        <f t="shared" si="41"/>
        <v>13:0013</v>
      </c>
      <c r="E660" t="s">
        <v>2621</v>
      </c>
      <c r="F660" t="s">
        <v>2622</v>
      </c>
      <c r="H660">
        <v>47.8708606</v>
      </c>
      <c r="I660">
        <v>-67.6929272</v>
      </c>
      <c r="J660" s="1" t="str">
        <f t="shared" si="42"/>
        <v>Basal till</v>
      </c>
      <c r="K660" s="1" t="str">
        <f t="shared" si="43"/>
        <v>&lt;63 micron</v>
      </c>
      <c r="L660">
        <v>13</v>
      </c>
      <c r="M660">
        <v>2.12</v>
      </c>
      <c r="N660">
        <v>6.9</v>
      </c>
      <c r="O660">
        <v>0.7</v>
      </c>
      <c r="P660">
        <v>1</v>
      </c>
      <c r="Q660">
        <v>39.700000000000003</v>
      </c>
      <c r="R660">
        <v>0.14000000000000001</v>
      </c>
      <c r="S660">
        <v>0.01</v>
      </c>
      <c r="T660">
        <v>0.1</v>
      </c>
      <c r="U660">
        <v>15.7</v>
      </c>
      <c r="V660">
        <v>55.1</v>
      </c>
      <c r="W660">
        <v>23.27</v>
      </c>
      <c r="X660">
        <v>3.3</v>
      </c>
      <c r="Y660">
        <v>4.7</v>
      </c>
      <c r="Z660">
        <v>47</v>
      </c>
      <c r="AA660">
        <v>0.06</v>
      </c>
      <c r="AB660">
        <v>34.799999999999997</v>
      </c>
      <c r="AC660">
        <v>0.92</v>
      </c>
      <c r="AD660">
        <v>332</v>
      </c>
      <c r="AE660">
        <v>0.28000000000000003</v>
      </c>
      <c r="AF660">
        <v>2E-3</v>
      </c>
      <c r="AG660">
        <v>65.2</v>
      </c>
      <c r="AH660">
        <v>5.5E-2</v>
      </c>
      <c r="AI660">
        <v>11.95</v>
      </c>
      <c r="AJ660">
        <v>5.0000000000000001E-3</v>
      </c>
      <c r="AK660">
        <v>0.46</v>
      </c>
      <c r="AL660">
        <v>2.2999999999999998</v>
      </c>
      <c r="AM660">
        <v>0.1</v>
      </c>
      <c r="AN660">
        <v>3.2</v>
      </c>
      <c r="AO660">
        <v>0.01</v>
      </c>
      <c r="AP660">
        <v>7.1</v>
      </c>
      <c r="AQ660">
        <v>5</v>
      </c>
      <c r="AR660">
        <v>0.04</v>
      </c>
      <c r="AS660">
        <v>0.9</v>
      </c>
      <c r="AT660">
        <v>21</v>
      </c>
      <c r="AU660">
        <v>0.1</v>
      </c>
      <c r="AV660">
        <v>65.8</v>
      </c>
      <c r="AW660">
        <v>15</v>
      </c>
    </row>
    <row r="661" spans="1:49" hidden="1" x14ac:dyDescent="0.3">
      <c r="A661" t="s">
        <v>2623</v>
      </c>
      <c r="B661" t="s">
        <v>2624</v>
      </c>
      <c r="C661" s="1" t="str">
        <f t="shared" si="40"/>
        <v>13:0041</v>
      </c>
      <c r="D661" s="1" t="str">
        <f t="shared" si="41"/>
        <v>13:0013</v>
      </c>
      <c r="E661" t="s">
        <v>2625</v>
      </c>
      <c r="F661" t="s">
        <v>2626</v>
      </c>
      <c r="H661">
        <v>47.864836400000002</v>
      </c>
      <c r="I661">
        <v>-67.714820099999997</v>
      </c>
      <c r="J661" s="1" t="str">
        <f t="shared" si="42"/>
        <v>Basal till</v>
      </c>
      <c r="K661" s="1" t="str">
        <f t="shared" si="43"/>
        <v>&lt;63 micron</v>
      </c>
      <c r="L661">
        <v>33</v>
      </c>
      <c r="M661">
        <v>3.05</v>
      </c>
      <c r="N661">
        <v>8.6999999999999993</v>
      </c>
      <c r="O661">
        <v>1.1000000000000001</v>
      </c>
      <c r="P661">
        <v>1</v>
      </c>
      <c r="Q661">
        <v>64</v>
      </c>
      <c r="R661">
        <v>0.18</v>
      </c>
      <c r="S661">
        <v>0.02</v>
      </c>
      <c r="T661">
        <v>0.09</v>
      </c>
      <c r="U661">
        <v>18.899999999999999</v>
      </c>
      <c r="V661">
        <v>59.9</v>
      </c>
      <c r="W661">
        <v>26</v>
      </c>
      <c r="X661">
        <v>3.33</v>
      </c>
      <c r="Y661">
        <v>5.9</v>
      </c>
      <c r="Z661">
        <v>77</v>
      </c>
      <c r="AA661">
        <v>0.06</v>
      </c>
      <c r="AB661">
        <v>27.5</v>
      </c>
      <c r="AC661">
        <v>0.83</v>
      </c>
      <c r="AD661">
        <v>263</v>
      </c>
      <c r="AE661">
        <v>0.48</v>
      </c>
      <c r="AF661">
        <v>2E-3</v>
      </c>
      <c r="AG661">
        <v>70.8</v>
      </c>
      <c r="AH661">
        <v>0.05</v>
      </c>
      <c r="AI661">
        <v>19.34</v>
      </c>
      <c r="AJ661">
        <v>0.02</v>
      </c>
      <c r="AK661">
        <v>0.56000000000000005</v>
      </c>
      <c r="AL661">
        <v>2.5</v>
      </c>
      <c r="AM661">
        <v>0.3</v>
      </c>
      <c r="AN661">
        <v>3.3</v>
      </c>
      <c r="AO661">
        <v>0.02</v>
      </c>
      <c r="AP661">
        <v>5.8</v>
      </c>
      <c r="AQ661">
        <v>30</v>
      </c>
      <c r="AR661">
        <v>0.08</v>
      </c>
      <c r="AS661">
        <v>1</v>
      </c>
      <c r="AT661">
        <v>26</v>
      </c>
      <c r="AU661">
        <v>0.1</v>
      </c>
      <c r="AV661">
        <v>70.3</v>
      </c>
      <c r="AW661">
        <v>15</v>
      </c>
    </row>
    <row r="662" spans="1:49" hidden="1" x14ac:dyDescent="0.3">
      <c r="A662" t="s">
        <v>2627</v>
      </c>
      <c r="B662" t="s">
        <v>2628</v>
      </c>
      <c r="C662" s="1" t="str">
        <f t="shared" si="40"/>
        <v>13:0041</v>
      </c>
      <c r="D662" s="1" t="str">
        <f t="shared" si="41"/>
        <v>13:0013</v>
      </c>
      <c r="E662" t="s">
        <v>2629</v>
      </c>
      <c r="F662" t="s">
        <v>2630</v>
      </c>
      <c r="H662">
        <v>47.873278999999997</v>
      </c>
      <c r="I662">
        <v>-67.736958000000001</v>
      </c>
      <c r="J662" s="1" t="str">
        <f t="shared" si="42"/>
        <v>Basal till</v>
      </c>
      <c r="K662" s="1" t="str">
        <f t="shared" si="43"/>
        <v>&lt;63 micron</v>
      </c>
      <c r="L662">
        <v>20</v>
      </c>
      <c r="M662">
        <v>2.79</v>
      </c>
      <c r="N662">
        <v>6.8</v>
      </c>
      <c r="O662">
        <v>0.4</v>
      </c>
      <c r="P662">
        <v>2</v>
      </c>
      <c r="Q662">
        <v>60.2</v>
      </c>
      <c r="R662">
        <v>0.14000000000000001</v>
      </c>
      <c r="S662">
        <v>0.01</v>
      </c>
      <c r="T662">
        <v>0.06</v>
      </c>
      <c r="U662">
        <v>13.7</v>
      </c>
      <c r="V662">
        <v>57.7</v>
      </c>
      <c r="W662">
        <v>21.27</v>
      </c>
      <c r="X662">
        <v>3.07</v>
      </c>
      <c r="Y662">
        <v>5</v>
      </c>
      <c r="Z662">
        <v>64</v>
      </c>
      <c r="AA662">
        <v>0.05</v>
      </c>
      <c r="AB662">
        <v>28.9</v>
      </c>
      <c r="AC662">
        <v>0.72</v>
      </c>
      <c r="AD662">
        <v>211</v>
      </c>
      <c r="AE662">
        <v>0.37</v>
      </c>
      <c r="AF662">
        <v>2E-3</v>
      </c>
      <c r="AG662">
        <v>59.7</v>
      </c>
      <c r="AH662">
        <v>6.2E-2</v>
      </c>
      <c r="AI662">
        <v>14.26</v>
      </c>
      <c r="AJ662">
        <v>0.01</v>
      </c>
      <c r="AK662">
        <v>0.33</v>
      </c>
      <c r="AL662">
        <v>2.4</v>
      </c>
      <c r="AM662">
        <v>0.3</v>
      </c>
      <c r="AN662">
        <v>3</v>
      </c>
      <c r="AO662">
        <v>0.02</v>
      </c>
      <c r="AP662">
        <v>6.5</v>
      </c>
      <c r="AQ662">
        <v>5</v>
      </c>
      <c r="AR662">
        <v>7.0000000000000007E-2</v>
      </c>
      <c r="AS662">
        <v>0.8</v>
      </c>
      <c r="AT662">
        <v>24</v>
      </c>
      <c r="AU662">
        <v>0.1</v>
      </c>
      <c r="AV662">
        <v>59.9</v>
      </c>
      <c r="AW662">
        <v>15</v>
      </c>
    </row>
    <row r="663" spans="1:49" hidden="1" x14ac:dyDescent="0.3">
      <c r="A663" t="s">
        <v>2631</v>
      </c>
      <c r="B663" t="s">
        <v>2632</v>
      </c>
      <c r="C663" s="1" t="str">
        <f t="shared" si="40"/>
        <v>13:0041</v>
      </c>
      <c r="D663" s="1" t="str">
        <f t="shared" si="41"/>
        <v>13:0013</v>
      </c>
      <c r="E663" t="s">
        <v>2633</v>
      </c>
      <c r="F663" t="s">
        <v>2634</v>
      </c>
      <c r="H663">
        <v>47.846029999999999</v>
      </c>
      <c r="I663">
        <v>-67.722756500000003</v>
      </c>
      <c r="J663" s="1" t="str">
        <f t="shared" si="42"/>
        <v>Basal till</v>
      </c>
      <c r="K663" s="1" t="str">
        <f t="shared" si="43"/>
        <v>&lt;63 micron</v>
      </c>
      <c r="L663">
        <v>14</v>
      </c>
      <c r="M663">
        <v>2.39</v>
      </c>
      <c r="N663">
        <v>5</v>
      </c>
      <c r="O663">
        <v>0.2</v>
      </c>
      <c r="P663">
        <v>1</v>
      </c>
      <c r="Q663">
        <v>68.8</v>
      </c>
      <c r="R663">
        <v>0.1</v>
      </c>
      <c r="S663">
        <v>0.01</v>
      </c>
      <c r="T663">
        <v>0.06</v>
      </c>
      <c r="U663">
        <v>15</v>
      </c>
      <c r="V663">
        <v>56.2</v>
      </c>
      <c r="W663">
        <v>19.739999999999998</v>
      </c>
      <c r="X663">
        <v>2.88</v>
      </c>
      <c r="Y663">
        <v>4.9000000000000004</v>
      </c>
      <c r="Z663">
        <v>54</v>
      </c>
      <c r="AA663">
        <v>0.05</v>
      </c>
      <c r="AB663">
        <v>28.7</v>
      </c>
      <c r="AC663">
        <v>0.78</v>
      </c>
      <c r="AD663">
        <v>161</v>
      </c>
      <c r="AE663">
        <v>0.25</v>
      </c>
      <c r="AF663">
        <v>2E-3</v>
      </c>
      <c r="AG663">
        <v>65</v>
      </c>
      <c r="AH663">
        <v>2.5000000000000001E-2</v>
      </c>
      <c r="AI663">
        <v>10.96</v>
      </c>
      <c r="AJ663">
        <v>0.01</v>
      </c>
      <c r="AK663">
        <v>0.28000000000000003</v>
      </c>
      <c r="AL663">
        <v>2</v>
      </c>
      <c r="AM663">
        <v>0.1</v>
      </c>
      <c r="AN663">
        <v>2.7</v>
      </c>
      <c r="AO663">
        <v>0.02</v>
      </c>
      <c r="AP663">
        <v>5.7</v>
      </c>
      <c r="AQ663">
        <v>5</v>
      </c>
      <c r="AR663">
        <v>7.0000000000000007E-2</v>
      </c>
      <c r="AS663">
        <v>0.5</v>
      </c>
      <c r="AT663">
        <v>22</v>
      </c>
      <c r="AU663">
        <v>0.1</v>
      </c>
      <c r="AV663">
        <v>52.8</v>
      </c>
      <c r="AW663">
        <v>15</v>
      </c>
    </row>
    <row r="664" spans="1:49" hidden="1" x14ac:dyDescent="0.3">
      <c r="A664" t="s">
        <v>2635</v>
      </c>
      <c r="B664" t="s">
        <v>2636</v>
      </c>
      <c r="C664" s="1" t="str">
        <f t="shared" si="40"/>
        <v>13:0041</v>
      </c>
      <c r="D664" s="1" t="str">
        <f t="shared" si="41"/>
        <v>13:0013</v>
      </c>
      <c r="E664" t="s">
        <v>2637</v>
      </c>
      <c r="F664" t="s">
        <v>2638</v>
      </c>
      <c r="H664">
        <v>47.857735599999998</v>
      </c>
      <c r="I664">
        <v>-67.741466700000004</v>
      </c>
      <c r="J664" s="1" t="str">
        <f t="shared" si="42"/>
        <v>Basal till</v>
      </c>
      <c r="K664" s="1" t="str">
        <f t="shared" si="43"/>
        <v>&lt;63 micron</v>
      </c>
      <c r="L664">
        <v>18</v>
      </c>
      <c r="M664">
        <v>2.56</v>
      </c>
      <c r="N664">
        <v>6.8</v>
      </c>
      <c r="O664">
        <v>0.6</v>
      </c>
      <c r="P664">
        <v>1</v>
      </c>
      <c r="Q664">
        <v>35.1</v>
      </c>
      <c r="R664">
        <v>0.14000000000000001</v>
      </c>
      <c r="S664">
        <v>0.01</v>
      </c>
      <c r="T664">
        <v>7.0000000000000007E-2</v>
      </c>
      <c r="U664">
        <v>12.8</v>
      </c>
      <c r="V664">
        <v>54</v>
      </c>
      <c r="W664">
        <v>23.47</v>
      </c>
      <c r="X664">
        <v>3.2</v>
      </c>
      <c r="Y664">
        <v>4.9000000000000004</v>
      </c>
      <c r="Z664">
        <v>76</v>
      </c>
      <c r="AA664">
        <v>0.05</v>
      </c>
      <c r="AB664">
        <v>27.7</v>
      </c>
      <c r="AC664">
        <v>0.8</v>
      </c>
      <c r="AD664">
        <v>359</v>
      </c>
      <c r="AE664">
        <v>0.31</v>
      </c>
      <c r="AF664">
        <v>2E-3</v>
      </c>
      <c r="AG664">
        <v>58.2</v>
      </c>
      <c r="AH664">
        <v>5.2999999999999999E-2</v>
      </c>
      <c r="AI664">
        <v>17.489999999999998</v>
      </c>
      <c r="AJ664">
        <v>0.04</v>
      </c>
      <c r="AK664">
        <v>0.34</v>
      </c>
      <c r="AL664">
        <v>2.2000000000000002</v>
      </c>
      <c r="AM664">
        <v>0.2</v>
      </c>
      <c r="AN664">
        <v>2.7</v>
      </c>
      <c r="AO664">
        <v>0.02</v>
      </c>
      <c r="AP664">
        <v>5.7</v>
      </c>
      <c r="AQ664">
        <v>5</v>
      </c>
      <c r="AR664">
        <v>0.06</v>
      </c>
      <c r="AS664">
        <v>0.9</v>
      </c>
      <c r="AT664">
        <v>20</v>
      </c>
      <c r="AU664">
        <v>0.1</v>
      </c>
      <c r="AV664">
        <v>71.900000000000006</v>
      </c>
      <c r="AW664">
        <v>15</v>
      </c>
    </row>
    <row r="665" spans="1:49" hidden="1" x14ac:dyDescent="0.3">
      <c r="A665" t="s">
        <v>2639</v>
      </c>
      <c r="B665" t="s">
        <v>2640</v>
      </c>
      <c r="C665" s="1" t="str">
        <f t="shared" si="40"/>
        <v>13:0041</v>
      </c>
      <c r="D665" s="1" t="str">
        <f t="shared" si="41"/>
        <v>13:0013</v>
      </c>
      <c r="E665" t="s">
        <v>2641</v>
      </c>
      <c r="F665" t="s">
        <v>2642</v>
      </c>
      <c r="H665">
        <v>47.858711999999997</v>
      </c>
      <c r="I665">
        <v>-67.765093699999994</v>
      </c>
      <c r="J665" s="1" t="str">
        <f t="shared" si="42"/>
        <v>Basal till</v>
      </c>
      <c r="K665" s="1" t="str">
        <f t="shared" si="43"/>
        <v>&lt;63 micron</v>
      </c>
      <c r="L665">
        <v>11</v>
      </c>
      <c r="M665">
        <v>2.74</v>
      </c>
      <c r="N665">
        <v>7.7</v>
      </c>
      <c r="O665">
        <v>0.2</v>
      </c>
      <c r="P665">
        <v>2</v>
      </c>
      <c r="Q665">
        <v>59.6</v>
      </c>
      <c r="R665">
        <v>0.15</v>
      </c>
      <c r="S665">
        <v>0.01</v>
      </c>
      <c r="T665">
        <v>7.0000000000000007E-2</v>
      </c>
      <c r="U665">
        <v>20.8</v>
      </c>
      <c r="V665">
        <v>67</v>
      </c>
      <c r="W665">
        <v>23.88</v>
      </c>
      <c r="X665">
        <v>3.37</v>
      </c>
      <c r="Y665">
        <v>5.4</v>
      </c>
      <c r="Z665">
        <v>68</v>
      </c>
      <c r="AA665">
        <v>0.06</v>
      </c>
      <c r="AB665">
        <v>35.200000000000003</v>
      </c>
      <c r="AC665">
        <v>0.87</v>
      </c>
      <c r="AD665">
        <v>498</v>
      </c>
      <c r="AE665">
        <v>0.32</v>
      </c>
      <c r="AF665">
        <v>2E-3</v>
      </c>
      <c r="AG665">
        <v>77.900000000000006</v>
      </c>
      <c r="AH665">
        <v>4.8000000000000001E-2</v>
      </c>
      <c r="AI665">
        <v>20.77</v>
      </c>
      <c r="AJ665">
        <v>0.03</v>
      </c>
      <c r="AK665">
        <v>0.35</v>
      </c>
      <c r="AL665">
        <v>2.8</v>
      </c>
      <c r="AM665">
        <v>0.1</v>
      </c>
      <c r="AN665">
        <v>2.9</v>
      </c>
      <c r="AO665">
        <v>0.02</v>
      </c>
      <c r="AP665">
        <v>7.7</v>
      </c>
      <c r="AQ665">
        <v>10</v>
      </c>
      <c r="AR665">
        <v>0.08</v>
      </c>
      <c r="AS665">
        <v>0.7</v>
      </c>
      <c r="AT665">
        <v>23</v>
      </c>
      <c r="AU665">
        <v>0.1</v>
      </c>
      <c r="AV665">
        <v>75</v>
      </c>
      <c r="AW665">
        <v>15</v>
      </c>
    </row>
    <row r="666" spans="1:49" hidden="1" x14ac:dyDescent="0.3">
      <c r="A666" t="s">
        <v>2643</v>
      </c>
      <c r="B666" t="s">
        <v>2644</v>
      </c>
      <c r="C666" s="1" t="str">
        <f t="shared" si="40"/>
        <v>13:0041</v>
      </c>
      <c r="D666" s="1" t="str">
        <f t="shared" si="41"/>
        <v>13:0013</v>
      </c>
      <c r="E666" t="s">
        <v>2645</v>
      </c>
      <c r="F666" t="s">
        <v>2646</v>
      </c>
      <c r="H666">
        <v>47.873500499999999</v>
      </c>
      <c r="I666">
        <v>-67.768112400000007</v>
      </c>
      <c r="J666" s="1" t="str">
        <f t="shared" si="42"/>
        <v>Basal till</v>
      </c>
      <c r="K666" s="1" t="str">
        <f t="shared" si="43"/>
        <v>&lt;63 micron</v>
      </c>
      <c r="L666">
        <v>11</v>
      </c>
      <c r="M666">
        <v>2.65</v>
      </c>
      <c r="N666">
        <v>7.1</v>
      </c>
      <c r="O666">
        <v>0.1</v>
      </c>
      <c r="P666">
        <v>1</v>
      </c>
      <c r="Q666">
        <v>35.4</v>
      </c>
      <c r="R666">
        <v>0.13</v>
      </c>
      <c r="S666">
        <v>0.01</v>
      </c>
      <c r="T666">
        <v>0.04</v>
      </c>
      <c r="U666">
        <v>17.399999999999999</v>
      </c>
      <c r="V666">
        <v>61.8</v>
      </c>
      <c r="W666">
        <v>18</v>
      </c>
      <c r="X666">
        <v>2.97</v>
      </c>
      <c r="Y666">
        <v>4.5</v>
      </c>
      <c r="Z666">
        <v>57</v>
      </c>
      <c r="AA666">
        <v>0.04</v>
      </c>
      <c r="AB666">
        <v>27.3</v>
      </c>
      <c r="AC666">
        <v>0.67</v>
      </c>
      <c r="AD666">
        <v>340</v>
      </c>
      <c r="AE666">
        <v>0.28000000000000003</v>
      </c>
      <c r="AF666">
        <v>2E-3</v>
      </c>
      <c r="AG666">
        <v>61.8</v>
      </c>
      <c r="AH666">
        <v>6.7000000000000004E-2</v>
      </c>
      <c r="AI666">
        <v>14.19</v>
      </c>
      <c r="AJ666">
        <v>0.03</v>
      </c>
      <c r="AK666">
        <v>0.26</v>
      </c>
      <c r="AL666">
        <v>3.1</v>
      </c>
      <c r="AM666">
        <v>0.2</v>
      </c>
      <c r="AN666">
        <v>2.2999999999999998</v>
      </c>
      <c r="AO666">
        <v>0.01</v>
      </c>
      <c r="AP666">
        <v>6.5</v>
      </c>
      <c r="AQ666">
        <v>5</v>
      </c>
      <c r="AR666">
        <v>0.06</v>
      </c>
      <c r="AS666">
        <v>0.7</v>
      </c>
      <c r="AT666">
        <v>20</v>
      </c>
      <c r="AU666">
        <v>0.1</v>
      </c>
      <c r="AV666">
        <v>52.4</v>
      </c>
      <c r="AW666">
        <v>15</v>
      </c>
    </row>
    <row r="667" spans="1:49" hidden="1" x14ac:dyDescent="0.3">
      <c r="A667" t="s">
        <v>2647</v>
      </c>
      <c r="B667" t="s">
        <v>2648</v>
      </c>
      <c r="C667" s="1" t="str">
        <f t="shared" si="40"/>
        <v>13:0041</v>
      </c>
      <c r="D667" s="1" t="str">
        <f t="shared" si="41"/>
        <v>13:0013</v>
      </c>
      <c r="E667" t="s">
        <v>2649</v>
      </c>
      <c r="F667" t="s">
        <v>2650</v>
      </c>
      <c r="H667">
        <v>47.879252899999997</v>
      </c>
      <c r="I667">
        <v>-67.790392100000005</v>
      </c>
      <c r="J667" s="1" t="str">
        <f t="shared" si="42"/>
        <v>Basal till</v>
      </c>
      <c r="K667" s="1" t="str">
        <f t="shared" si="43"/>
        <v>&lt;63 micron</v>
      </c>
      <c r="L667">
        <v>8</v>
      </c>
      <c r="M667">
        <v>2.21</v>
      </c>
      <c r="N667">
        <v>7.3</v>
      </c>
      <c r="O667">
        <v>0.1</v>
      </c>
      <c r="P667">
        <v>2</v>
      </c>
      <c r="Q667">
        <v>39.200000000000003</v>
      </c>
      <c r="R667">
        <v>0.13</v>
      </c>
      <c r="S667">
        <v>0.01</v>
      </c>
      <c r="T667">
        <v>7.0000000000000007E-2</v>
      </c>
      <c r="U667">
        <v>18.7</v>
      </c>
      <c r="V667">
        <v>49.7</v>
      </c>
      <c r="W667">
        <v>22.36</v>
      </c>
      <c r="X667">
        <v>3.08</v>
      </c>
      <c r="Y667">
        <v>4</v>
      </c>
      <c r="Z667">
        <v>88</v>
      </c>
      <c r="AA667">
        <v>0.05</v>
      </c>
      <c r="AB667">
        <v>29.3</v>
      </c>
      <c r="AC667">
        <v>0.52</v>
      </c>
      <c r="AD667">
        <v>752</v>
      </c>
      <c r="AE667">
        <v>0.31</v>
      </c>
      <c r="AF667">
        <v>2E-3</v>
      </c>
      <c r="AG667">
        <v>56.9</v>
      </c>
      <c r="AH667">
        <v>5.2999999999999999E-2</v>
      </c>
      <c r="AI667">
        <v>17.05</v>
      </c>
      <c r="AJ667">
        <v>0.02</v>
      </c>
      <c r="AK667">
        <v>0.46</v>
      </c>
      <c r="AL667">
        <v>3.1</v>
      </c>
      <c r="AM667">
        <v>0.2</v>
      </c>
      <c r="AN667">
        <v>2.6</v>
      </c>
      <c r="AO667">
        <v>0.01</v>
      </c>
      <c r="AP667">
        <v>6.3</v>
      </c>
      <c r="AQ667">
        <v>5</v>
      </c>
      <c r="AR667">
        <v>0.06</v>
      </c>
      <c r="AS667">
        <v>0.9</v>
      </c>
      <c r="AT667">
        <v>22</v>
      </c>
      <c r="AU667">
        <v>0.1</v>
      </c>
      <c r="AV667">
        <v>67.400000000000006</v>
      </c>
      <c r="AW667">
        <v>15</v>
      </c>
    </row>
    <row r="668" spans="1:49" hidden="1" x14ac:dyDescent="0.3">
      <c r="A668" t="s">
        <v>2651</v>
      </c>
      <c r="B668" t="s">
        <v>2652</v>
      </c>
      <c r="C668" s="1" t="str">
        <f t="shared" si="40"/>
        <v>13:0041</v>
      </c>
      <c r="D668" s="1" t="str">
        <f t="shared" si="41"/>
        <v>13:0013</v>
      </c>
      <c r="E668" t="s">
        <v>2653</v>
      </c>
      <c r="F668" t="s">
        <v>2654</v>
      </c>
      <c r="H668">
        <v>47.897968599999999</v>
      </c>
      <c r="I668">
        <v>-67.798171199999999</v>
      </c>
      <c r="J668" s="1" t="str">
        <f t="shared" si="42"/>
        <v>Basal till</v>
      </c>
      <c r="K668" s="1" t="str">
        <f t="shared" si="43"/>
        <v>&lt;63 micron</v>
      </c>
      <c r="L668">
        <v>20</v>
      </c>
      <c r="M668">
        <v>2.4300000000000002</v>
      </c>
      <c r="N668">
        <v>6.1</v>
      </c>
      <c r="O668">
        <v>0.1</v>
      </c>
      <c r="P668">
        <v>1</v>
      </c>
      <c r="Q668">
        <v>44.3</v>
      </c>
      <c r="R668">
        <v>0.13</v>
      </c>
      <c r="S668">
        <v>0.02</v>
      </c>
      <c r="T668">
        <v>0.06</v>
      </c>
      <c r="U668">
        <v>14.6</v>
      </c>
      <c r="V668">
        <v>47.8</v>
      </c>
      <c r="W668">
        <v>20.309999999999999</v>
      </c>
      <c r="X668">
        <v>2.82</v>
      </c>
      <c r="Y668">
        <v>4.8</v>
      </c>
      <c r="Z668">
        <v>71</v>
      </c>
      <c r="AA668">
        <v>0.05</v>
      </c>
      <c r="AB668">
        <v>25.9</v>
      </c>
      <c r="AC668">
        <v>0.69</v>
      </c>
      <c r="AD668">
        <v>269</v>
      </c>
      <c r="AE668">
        <v>0.31</v>
      </c>
      <c r="AF668">
        <v>3.0000000000000001E-3</v>
      </c>
      <c r="AG668">
        <v>57.1</v>
      </c>
      <c r="AH668">
        <v>4.2999999999999997E-2</v>
      </c>
      <c r="AI668">
        <v>16.25</v>
      </c>
      <c r="AJ668">
        <v>0.02</v>
      </c>
      <c r="AK668">
        <v>0.28000000000000003</v>
      </c>
      <c r="AL668">
        <v>2.2000000000000002</v>
      </c>
      <c r="AM668">
        <v>0.3</v>
      </c>
      <c r="AN668">
        <v>2.5</v>
      </c>
      <c r="AO668">
        <v>0.03</v>
      </c>
      <c r="AP668">
        <v>6</v>
      </c>
      <c r="AQ668">
        <v>60</v>
      </c>
      <c r="AR668">
        <v>0.06</v>
      </c>
      <c r="AS668">
        <v>0.8</v>
      </c>
      <c r="AT668">
        <v>22</v>
      </c>
      <c r="AU668">
        <v>0.1</v>
      </c>
      <c r="AV668">
        <v>72.099999999999994</v>
      </c>
      <c r="AW668">
        <v>15</v>
      </c>
    </row>
    <row r="669" spans="1:49" hidden="1" x14ac:dyDescent="0.3">
      <c r="A669" t="s">
        <v>2655</v>
      </c>
      <c r="B669" t="s">
        <v>2656</v>
      </c>
      <c r="C669" s="1" t="str">
        <f t="shared" si="40"/>
        <v>13:0041</v>
      </c>
      <c r="D669" s="1" t="str">
        <f t="shared" si="41"/>
        <v>13:0013</v>
      </c>
      <c r="E669" t="s">
        <v>2653</v>
      </c>
      <c r="F669" t="s">
        <v>2657</v>
      </c>
      <c r="H669">
        <v>47.897968599999999</v>
      </c>
      <c r="I669">
        <v>-67.798171199999999</v>
      </c>
      <c r="J669" s="1" t="str">
        <f t="shared" si="42"/>
        <v>Basal till</v>
      </c>
      <c r="K669" s="1" t="str">
        <f t="shared" si="43"/>
        <v>&lt;63 micron</v>
      </c>
      <c r="L669">
        <v>15</v>
      </c>
      <c r="M669">
        <v>2.42</v>
      </c>
      <c r="N669">
        <v>5.9</v>
      </c>
      <c r="O669">
        <v>0.1</v>
      </c>
      <c r="P669">
        <v>1</v>
      </c>
      <c r="Q669">
        <v>46.8</v>
      </c>
      <c r="R669">
        <v>0.14000000000000001</v>
      </c>
      <c r="S669">
        <v>0.02</v>
      </c>
      <c r="T669">
        <v>0.05</v>
      </c>
      <c r="U669">
        <v>16.399999999999999</v>
      </c>
      <c r="V669">
        <v>49.8</v>
      </c>
      <c r="W669">
        <v>22.31</v>
      </c>
      <c r="X669">
        <v>3.02</v>
      </c>
      <c r="Y669">
        <v>4.9000000000000004</v>
      </c>
      <c r="Z669">
        <v>83</v>
      </c>
      <c r="AA669">
        <v>0.05</v>
      </c>
      <c r="AB669">
        <v>27.6</v>
      </c>
      <c r="AC669">
        <v>0.74</v>
      </c>
      <c r="AD669">
        <v>329</v>
      </c>
      <c r="AE669">
        <v>0.32</v>
      </c>
      <c r="AF669">
        <v>3.0000000000000001E-3</v>
      </c>
      <c r="AG669">
        <v>63</v>
      </c>
      <c r="AH669">
        <v>4.3999999999999997E-2</v>
      </c>
      <c r="AI669">
        <v>16.72</v>
      </c>
      <c r="AJ669">
        <v>0.02</v>
      </c>
      <c r="AK669">
        <v>0.28999999999999998</v>
      </c>
      <c r="AL669">
        <v>2.1</v>
      </c>
      <c r="AM669">
        <v>0.1</v>
      </c>
      <c r="AN669">
        <v>2.8</v>
      </c>
      <c r="AO669">
        <v>0.02</v>
      </c>
      <c r="AP669">
        <v>6.4</v>
      </c>
      <c r="AQ669">
        <v>40</v>
      </c>
      <c r="AR669">
        <v>0.06</v>
      </c>
      <c r="AS669">
        <v>0.9</v>
      </c>
      <c r="AT669">
        <v>24</v>
      </c>
      <c r="AU669">
        <v>0.1</v>
      </c>
      <c r="AV669">
        <v>75.400000000000006</v>
      </c>
      <c r="AW669">
        <v>15</v>
      </c>
    </row>
    <row r="670" spans="1:49" hidden="1" x14ac:dyDescent="0.3">
      <c r="A670" t="s">
        <v>2658</v>
      </c>
      <c r="B670" t="s">
        <v>2659</v>
      </c>
      <c r="C670" s="1" t="str">
        <f t="shared" si="40"/>
        <v>13:0041</v>
      </c>
      <c r="D670" s="1" t="str">
        <f t="shared" si="41"/>
        <v>13:0013</v>
      </c>
      <c r="E670" t="s">
        <v>2660</v>
      </c>
      <c r="F670" t="s">
        <v>2661</v>
      </c>
      <c r="H670">
        <v>47.888955699999997</v>
      </c>
      <c r="I670">
        <v>-67.8131348</v>
      </c>
      <c r="J670" s="1" t="str">
        <f t="shared" si="42"/>
        <v>Basal till</v>
      </c>
      <c r="K670" s="1" t="str">
        <f t="shared" si="43"/>
        <v>&lt;63 micron</v>
      </c>
      <c r="L670">
        <v>19</v>
      </c>
      <c r="M670">
        <v>2.74</v>
      </c>
      <c r="N670">
        <v>6.7</v>
      </c>
      <c r="O670">
        <v>0.2</v>
      </c>
      <c r="P670">
        <v>1</v>
      </c>
      <c r="Q670">
        <v>72.8</v>
      </c>
      <c r="R670">
        <v>0.12</v>
      </c>
      <c r="S670">
        <v>0.02</v>
      </c>
      <c r="T670">
        <v>0.05</v>
      </c>
      <c r="U670">
        <v>14.1</v>
      </c>
      <c r="V670">
        <v>55.6</v>
      </c>
      <c r="W670">
        <v>20.260000000000002</v>
      </c>
      <c r="X670">
        <v>3.44</v>
      </c>
      <c r="Y670">
        <v>5.3</v>
      </c>
      <c r="Z670">
        <v>45</v>
      </c>
      <c r="AA670">
        <v>0.05</v>
      </c>
      <c r="AB670">
        <v>24.4</v>
      </c>
      <c r="AC670">
        <v>0.71</v>
      </c>
      <c r="AD670">
        <v>207</v>
      </c>
      <c r="AE670">
        <v>0.46</v>
      </c>
      <c r="AF670">
        <v>2E-3</v>
      </c>
      <c r="AG670">
        <v>64.3</v>
      </c>
      <c r="AH670">
        <v>5.3999999999999999E-2</v>
      </c>
      <c r="AI670">
        <v>11.26</v>
      </c>
      <c r="AJ670">
        <v>0.03</v>
      </c>
      <c r="AK670">
        <v>0.42</v>
      </c>
      <c r="AL670">
        <v>2.1</v>
      </c>
      <c r="AM670">
        <v>0.2</v>
      </c>
      <c r="AN670">
        <v>3</v>
      </c>
      <c r="AO670">
        <v>0.01</v>
      </c>
      <c r="AP670">
        <v>5.7</v>
      </c>
      <c r="AQ670">
        <v>5</v>
      </c>
      <c r="AR670">
        <v>0.06</v>
      </c>
      <c r="AS670">
        <v>0.7</v>
      </c>
      <c r="AT670">
        <v>24</v>
      </c>
      <c r="AU670">
        <v>0.1</v>
      </c>
      <c r="AV670">
        <v>82.3</v>
      </c>
      <c r="AW670">
        <v>15</v>
      </c>
    </row>
    <row r="671" spans="1:49" hidden="1" x14ac:dyDescent="0.3">
      <c r="A671" t="s">
        <v>2662</v>
      </c>
      <c r="B671" t="s">
        <v>2663</v>
      </c>
      <c r="C671" s="1" t="str">
        <f t="shared" si="40"/>
        <v>13:0041</v>
      </c>
      <c r="D671" s="1" t="str">
        <f t="shared" si="41"/>
        <v>13:0013</v>
      </c>
      <c r="E671" t="s">
        <v>2664</v>
      </c>
      <c r="F671" t="s">
        <v>2665</v>
      </c>
      <c r="H671">
        <v>47.849793200000001</v>
      </c>
      <c r="I671">
        <v>-67.781733700000004</v>
      </c>
      <c r="J671" s="1" t="str">
        <f t="shared" si="42"/>
        <v>Basal till</v>
      </c>
      <c r="K671" s="1" t="str">
        <f t="shared" si="43"/>
        <v>&lt;63 micron</v>
      </c>
      <c r="L671">
        <v>23</v>
      </c>
      <c r="M671">
        <v>2.31</v>
      </c>
      <c r="N671">
        <v>9.1999999999999993</v>
      </c>
      <c r="O671">
        <v>0.2</v>
      </c>
      <c r="P671">
        <v>1</v>
      </c>
      <c r="Q671">
        <v>56.9</v>
      </c>
      <c r="R671">
        <v>0.18</v>
      </c>
      <c r="S671">
        <v>0.02</v>
      </c>
      <c r="T671">
        <v>0.06</v>
      </c>
      <c r="U671">
        <v>18.2</v>
      </c>
      <c r="V671">
        <v>61.4</v>
      </c>
      <c r="W671">
        <v>21.55</v>
      </c>
      <c r="X671">
        <v>3.76</v>
      </c>
      <c r="Y671">
        <v>5.3</v>
      </c>
      <c r="Z671">
        <v>51</v>
      </c>
      <c r="AA671">
        <v>7.0000000000000007E-2</v>
      </c>
      <c r="AB671">
        <v>29.4</v>
      </c>
      <c r="AC671">
        <v>0.86</v>
      </c>
      <c r="AD671">
        <v>503</v>
      </c>
      <c r="AE671">
        <v>0.32</v>
      </c>
      <c r="AF671">
        <v>2E-3</v>
      </c>
      <c r="AG671">
        <v>73</v>
      </c>
      <c r="AH671">
        <v>7.6999999999999999E-2</v>
      </c>
      <c r="AI671">
        <v>19.57</v>
      </c>
      <c r="AJ671">
        <v>0.02</v>
      </c>
      <c r="AK671">
        <v>0.4</v>
      </c>
      <c r="AL671">
        <v>2.2999999999999998</v>
      </c>
      <c r="AM671">
        <v>0.05</v>
      </c>
      <c r="AN671">
        <v>3.5</v>
      </c>
      <c r="AO671">
        <v>0.01</v>
      </c>
      <c r="AP671">
        <v>6.7</v>
      </c>
      <c r="AQ671">
        <v>5</v>
      </c>
      <c r="AR671">
        <v>0.06</v>
      </c>
      <c r="AS671">
        <v>0.6</v>
      </c>
      <c r="AT671">
        <v>24</v>
      </c>
      <c r="AU671">
        <v>0.1</v>
      </c>
      <c r="AV671">
        <v>72.5</v>
      </c>
      <c r="AW671">
        <v>15</v>
      </c>
    </row>
    <row r="672" spans="1:49" hidden="1" x14ac:dyDescent="0.3">
      <c r="A672" t="s">
        <v>2666</v>
      </c>
      <c r="B672" t="s">
        <v>2667</v>
      </c>
      <c r="C672" s="1" t="str">
        <f t="shared" si="40"/>
        <v>13:0041</v>
      </c>
      <c r="D672" s="1" t="str">
        <f t="shared" si="41"/>
        <v>13:0013</v>
      </c>
      <c r="E672" t="s">
        <v>2668</v>
      </c>
      <c r="F672" t="s">
        <v>2669</v>
      </c>
      <c r="H672">
        <v>47.892128499999998</v>
      </c>
      <c r="I672">
        <v>-67.775964999999999</v>
      </c>
      <c r="J672" s="1" t="str">
        <f t="shared" si="42"/>
        <v>Basal till</v>
      </c>
      <c r="K672" s="1" t="str">
        <f t="shared" si="43"/>
        <v>&lt;63 micron</v>
      </c>
      <c r="L672">
        <v>12</v>
      </c>
      <c r="M672">
        <v>1.86</v>
      </c>
      <c r="N672">
        <v>5</v>
      </c>
      <c r="O672">
        <v>0.3</v>
      </c>
      <c r="P672">
        <v>1</v>
      </c>
      <c r="Q672">
        <v>30.8</v>
      </c>
      <c r="R672">
        <v>0.12</v>
      </c>
      <c r="S672">
        <v>0.02</v>
      </c>
      <c r="T672">
        <v>0.05</v>
      </c>
      <c r="U672">
        <v>13.2</v>
      </c>
      <c r="V672">
        <v>48.1</v>
      </c>
      <c r="W672">
        <v>16.34</v>
      </c>
      <c r="X672">
        <v>2.62</v>
      </c>
      <c r="Y672">
        <v>4.4000000000000004</v>
      </c>
      <c r="Z672">
        <v>48</v>
      </c>
      <c r="AA672">
        <v>0.05</v>
      </c>
      <c r="AB672">
        <v>26.9</v>
      </c>
      <c r="AC672">
        <v>0.68</v>
      </c>
      <c r="AD672">
        <v>312</v>
      </c>
      <c r="AE672">
        <v>0.25</v>
      </c>
      <c r="AF672">
        <v>2E-3</v>
      </c>
      <c r="AG672">
        <v>50.2</v>
      </c>
      <c r="AH672">
        <v>2.7E-2</v>
      </c>
      <c r="AI672">
        <v>13.26</v>
      </c>
      <c r="AJ672">
        <v>0.01</v>
      </c>
      <c r="AK672">
        <v>0.31</v>
      </c>
      <c r="AL672">
        <v>1.9</v>
      </c>
      <c r="AM672">
        <v>0.2</v>
      </c>
      <c r="AN672">
        <v>2.7</v>
      </c>
      <c r="AO672">
        <v>0.01</v>
      </c>
      <c r="AP672">
        <v>6.7</v>
      </c>
      <c r="AQ672">
        <v>30</v>
      </c>
      <c r="AR672">
        <v>0.05</v>
      </c>
      <c r="AS672">
        <v>0.7</v>
      </c>
      <c r="AT672">
        <v>19</v>
      </c>
      <c r="AU672">
        <v>0.1</v>
      </c>
      <c r="AV672">
        <v>51.3</v>
      </c>
      <c r="AW672">
        <v>15</v>
      </c>
    </row>
    <row r="673" spans="1:49" hidden="1" x14ac:dyDescent="0.3">
      <c r="A673" t="s">
        <v>2670</v>
      </c>
      <c r="B673" t="s">
        <v>2671</v>
      </c>
      <c r="C673" s="1" t="str">
        <f t="shared" si="40"/>
        <v>13:0041</v>
      </c>
      <c r="D673" s="1" t="str">
        <f t="shared" si="41"/>
        <v>13:0013</v>
      </c>
      <c r="E673" t="s">
        <v>2672</v>
      </c>
      <c r="F673" t="s">
        <v>2673</v>
      </c>
      <c r="H673">
        <v>47.910687299999999</v>
      </c>
      <c r="I673">
        <v>-67.811634299999994</v>
      </c>
      <c r="J673" s="1" t="str">
        <f t="shared" si="42"/>
        <v>Basal till</v>
      </c>
      <c r="K673" s="1" t="str">
        <f t="shared" si="43"/>
        <v>&lt;63 micron</v>
      </c>
      <c r="L673">
        <v>35</v>
      </c>
      <c r="M673">
        <v>3.19</v>
      </c>
      <c r="N673">
        <v>8.8000000000000007</v>
      </c>
      <c r="O673">
        <v>0.1</v>
      </c>
      <c r="P673">
        <v>1</v>
      </c>
      <c r="Q673">
        <v>79.5</v>
      </c>
      <c r="R673">
        <v>0.17</v>
      </c>
      <c r="S673">
        <v>0.02</v>
      </c>
      <c r="T673">
        <v>0.11</v>
      </c>
      <c r="U673">
        <v>16.8</v>
      </c>
      <c r="V673">
        <v>60.1</v>
      </c>
      <c r="W673">
        <v>27.75</v>
      </c>
      <c r="X673">
        <v>3.59</v>
      </c>
      <c r="Y673">
        <v>6.5</v>
      </c>
      <c r="Z673">
        <v>64</v>
      </c>
      <c r="AA673">
        <v>0.06</v>
      </c>
      <c r="AB673">
        <v>30</v>
      </c>
      <c r="AC673">
        <v>0.83</v>
      </c>
      <c r="AD673">
        <v>257</v>
      </c>
      <c r="AE673">
        <v>0.48</v>
      </c>
      <c r="AF673">
        <v>2E-3</v>
      </c>
      <c r="AG673">
        <v>70.8</v>
      </c>
      <c r="AH673">
        <v>6.6000000000000003E-2</v>
      </c>
      <c r="AI673">
        <v>19.38</v>
      </c>
      <c r="AJ673">
        <v>0.04</v>
      </c>
      <c r="AK673">
        <v>0.38</v>
      </c>
      <c r="AL673">
        <v>2.7</v>
      </c>
      <c r="AM673">
        <v>0.3</v>
      </c>
      <c r="AN673">
        <v>3.4</v>
      </c>
      <c r="AO673">
        <v>0.02</v>
      </c>
      <c r="AP673">
        <v>6.2</v>
      </c>
      <c r="AQ673">
        <v>5</v>
      </c>
      <c r="AR673">
        <v>0.09</v>
      </c>
      <c r="AS673">
        <v>0.7</v>
      </c>
      <c r="AT673">
        <v>28</v>
      </c>
      <c r="AU673">
        <v>0.1</v>
      </c>
      <c r="AV673">
        <v>98.3</v>
      </c>
      <c r="AW673">
        <v>15</v>
      </c>
    </row>
    <row r="674" spans="1:49" hidden="1" x14ac:dyDescent="0.3">
      <c r="A674" t="s">
        <v>2674</v>
      </c>
      <c r="B674" t="s">
        <v>2675</v>
      </c>
      <c r="C674" s="1" t="str">
        <f t="shared" si="40"/>
        <v>13:0041</v>
      </c>
      <c r="D674" s="1" t="str">
        <f t="shared" si="41"/>
        <v>13:0013</v>
      </c>
      <c r="E674" t="s">
        <v>2676</v>
      </c>
      <c r="F674" t="s">
        <v>2677</v>
      </c>
      <c r="H674">
        <v>47.922652100000001</v>
      </c>
      <c r="I674">
        <v>-67.829846200000006</v>
      </c>
      <c r="J674" s="1" t="str">
        <f t="shared" si="42"/>
        <v>Basal till</v>
      </c>
      <c r="K674" s="1" t="str">
        <f t="shared" si="43"/>
        <v>&lt;63 micron</v>
      </c>
      <c r="L674">
        <v>35</v>
      </c>
      <c r="M674">
        <v>2.16</v>
      </c>
      <c r="N674">
        <v>6.7</v>
      </c>
      <c r="O674">
        <v>0.1</v>
      </c>
      <c r="P674">
        <v>1</v>
      </c>
      <c r="Q674">
        <v>47.9</v>
      </c>
      <c r="R674">
        <v>0.12</v>
      </c>
      <c r="S674">
        <v>0.01</v>
      </c>
      <c r="T674">
        <v>0.04</v>
      </c>
      <c r="U674">
        <v>13.3</v>
      </c>
      <c r="V674">
        <v>56.1</v>
      </c>
      <c r="W674">
        <v>14.87</v>
      </c>
      <c r="X674">
        <v>3.49</v>
      </c>
      <c r="Y674">
        <v>5.4</v>
      </c>
      <c r="Z674">
        <v>37</v>
      </c>
      <c r="AA674">
        <v>0.05</v>
      </c>
      <c r="AB674">
        <v>31.7</v>
      </c>
      <c r="AC674">
        <v>0.96</v>
      </c>
      <c r="AD674">
        <v>121</v>
      </c>
      <c r="AE674">
        <v>0.3</v>
      </c>
      <c r="AF674">
        <v>2E-3</v>
      </c>
      <c r="AG674">
        <v>71.5</v>
      </c>
      <c r="AH674">
        <v>2.4E-2</v>
      </c>
      <c r="AI674">
        <v>10.01</v>
      </c>
      <c r="AJ674">
        <v>0.03</v>
      </c>
      <c r="AK674">
        <v>0.2</v>
      </c>
      <c r="AL674">
        <v>1.8</v>
      </c>
      <c r="AM674">
        <v>0.05</v>
      </c>
      <c r="AN674">
        <v>3.3</v>
      </c>
      <c r="AO674">
        <v>0.01</v>
      </c>
      <c r="AP674">
        <v>5.4</v>
      </c>
      <c r="AQ674">
        <v>10</v>
      </c>
      <c r="AR674">
        <v>7.0000000000000007E-2</v>
      </c>
      <c r="AS674">
        <v>0.3</v>
      </c>
      <c r="AT674">
        <v>23</v>
      </c>
      <c r="AU674">
        <v>0.1</v>
      </c>
      <c r="AV674">
        <v>60.7</v>
      </c>
      <c r="AW674">
        <v>15</v>
      </c>
    </row>
    <row r="675" spans="1:49" hidden="1" x14ac:dyDescent="0.3">
      <c r="A675" t="s">
        <v>2678</v>
      </c>
      <c r="B675" t="s">
        <v>2679</v>
      </c>
      <c r="C675" s="1" t="str">
        <f t="shared" si="40"/>
        <v>13:0041</v>
      </c>
      <c r="D675" s="1" t="str">
        <f t="shared" si="41"/>
        <v>13:0013</v>
      </c>
      <c r="E675" t="s">
        <v>2680</v>
      </c>
      <c r="F675" t="s">
        <v>2681</v>
      </c>
      <c r="H675">
        <v>47.924607399999999</v>
      </c>
      <c r="I675">
        <v>-67.804796199999998</v>
      </c>
      <c r="J675" s="1" t="str">
        <f t="shared" si="42"/>
        <v>Basal till</v>
      </c>
      <c r="K675" s="1" t="str">
        <f t="shared" si="43"/>
        <v>&lt;63 micron</v>
      </c>
      <c r="L675">
        <v>38</v>
      </c>
      <c r="M675">
        <v>1.63</v>
      </c>
      <c r="N675">
        <v>7.5</v>
      </c>
      <c r="O675">
        <v>0.8</v>
      </c>
      <c r="P675">
        <v>0.5</v>
      </c>
      <c r="Q675">
        <v>54.2</v>
      </c>
      <c r="R675">
        <v>0.11</v>
      </c>
      <c r="S675">
        <v>0.01</v>
      </c>
      <c r="T675">
        <v>7.0000000000000007E-2</v>
      </c>
      <c r="U675">
        <v>10.1</v>
      </c>
      <c r="V675">
        <v>45.5</v>
      </c>
      <c r="W675">
        <v>13.6</v>
      </c>
      <c r="X675">
        <v>2.63</v>
      </c>
      <c r="Y675">
        <v>4</v>
      </c>
      <c r="Z675">
        <v>53</v>
      </c>
      <c r="AA675">
        <v>0.05</v>
      </c>
      <c r="AB675">
        <v>21.9</v>
      </c>
      <c r="AC675">
        <v>0.54</v>
      </c>
      <c r="AD675">
        <v>143</v>
      </c>
      <c r="AE675">
        <v>0.3</v>
      </c>
      <c r="AF675">
        <v>1E-3</v>
      </c>
      <c r="AG675">
        <v>58.4</v>
      </c>
      <c r="AH675">
        <v>3.7999999999999999E-2</v>
      </c>
      <c r="AI675">
        <v>9.6199999999999992</v>
      </c>
      <c r="AJ675">
        <v>0.01</v>
      </c>
      <c r="AK675">
        <v>0.27</v>
      </c>
      <c r="AL675">
        <v>1.8</v>
      </c>
      <c r="AM675">
        <v>0.2</v>
      </c>
      <c r="AN675">
        <v>2.7</v>
      </c>
      <c r="AO675">
        <v>0.03</v>
      </c>
      <c r="AP675">
        <v>5.2</v>
      </c>
      <c r="AQ675">
        <v>5</v>
      </c>
      <c r="AR675">
        <v>0.06</v>
      </c>
      <c r="AS675">
        <v>0.3</v>
      </c>
      <c r="AT675">
        <v>16</v>
      </c>
      <c r="AU675">
        <v>0.1</v>
      </c>
      <c r="AV675">
        <v>60.4</v>
      </c>
      <c r="AW675">
        <v>15</v>
      </c>
    </row>
    <row r="676" spans="1:49" hidden="1" x14ac:dyDescent="0.3">
      <c r="A676" t="s">
        <v>2682</v>
      </c>
      <c r="B676" t="s">
        <v>2683</v>
      </c>
      <c r="C676" s="1" t="str">
        <f t="shared" si="40"/>
        <v>13:0041</v>
      </c>
      <c r="D676" s="1" t="str">
        <f t="shared" si="41"/>
        <v>13:0013</v>
      </c>
      <c r="E676" t="s">
        <v>2680</v>
      </c>
      <c r="F676" t="s">
        <v>2684</v>
      </c>
      <c r="H676">
        <v>47.924607399999999</v>
      </c>
      <c r="I676">
        <v>-67.804796199999998</v>
      </c>
      <c r="J676" s="1" t="str">
        <f t="shared" si="42"/>
        <v>Basal till</v>
      </c>
      <c r="K676" s="1" t="str">
        <f t="shared" si="43"/>
        <v>&lt;63 micron</v>
      </c>
      <c r="L676">
        <v>35</v>
      </c>
      <c r="M676">
        <v>1.8</v>
      </c>
      <c r="N676">
        <v>7.3</v>
      </c>
      <c r="O676">
        <v>0.1</v>
      </c>
      <c r="P676">
        <v>1</v>
      </c>
      <c r="Q676">
        <v>52.4</v>
      </c>
      <c r="R676">
        <v>0.11</v>
      </c>
      <c r="S676">
        <v>0.02</v>
      </c>
      <c r="T676">
        <v>7.0000000000000007E-2</v>
      </c>
      <c r="U676">
        <v>10.6</v>
      </c>
      <c r="V676">
        <v>53.8</v>
      </c>
      <c r="W676">
        <v>13.21</v>
      </c>
      <c r="X676">
        <v>2.81</v>
      </c>
      <c r="Y676">
        <v>4.5</v>
      </c>
      <c r="Z676">
        <v>54</v>
      </c>
      <c r="AA676">
        <v>0.05</v>
      </c>
      <c r="AB676">
        <v>23.8</v>
      </c>
      <c r="AC676">
        <v>0.6</v>
      </c>
      <c r="AD676">
        <v>179</v>
      </c>
      <c r="AE676">
        <v>0.28000000000000003</v>
      </c>
      <c r="AF676">
        <v>2E-3</v>
      </c>
      <c r="AG676">
        <v>65.2</v>
      </c>
      <c r="AH676">
        <v>4.4999999999999998E-2</v>
      </c>
      <c r="AI676">
        <v>10.58</v>
      </c>
      <c r="AJ676">
        <v>0.02</v>
      </c>
      <c r="AK676">
        <v>0.25</v>
      </c>
      <c r="AL676">
        <v>1.7</v>
      </c>
      <c r="AM676">
        <v>0.3</v>
      </c>
      <c r="AN676">
        <v>2.9</v>
      </c>
      <c r="AO676">
        <v>0.01</v>
      </c>
      <c r="AP676">
        <v>4.5999999999999996</v>
      </c>
      <c r="AQ676">
        <v>5</v>
      </c>
      <c r="AR676">
        <v>7.0000000000000007E-2</v>
      </c>
      <c r="AS676">
        <v>0.3</v>
      </c>
      <c r="AT676">
        <v>19</v>
      </c>
      <c r="AU676">
        <v>0.1</v>
      </c>
      <c r="AV676">
        <v>63.1</v>
      </c>
      <c r="AW676">
        <v>15</v>
      </c>
    </row>
    <row r="677" spans="1:49" hidden="1" x14ac:dyDescent="0.3">
      <c r="A677" t="s">
        <v>2685</v>
      </c>
      <c r="B677" t="s">
        <v>2686</v>
      </c>
      <c r="C677" s="1" t="str">
        <f t="shared" si="40"/>
        <v>13:0041</v>
      </c>
      <c r="D677" s="1" t="str">
        <f t="shared" si="41"/>
        <v>13:0013</v>
      </c>
      <c r="E677" t="s">
        <v>2687</v>
      </c>
      <c r="F677" t="s">
        <v>2688</v>
      </c>
      <c r="H677">
        <v>47.9371334</v>
      </c>
      <c r="I677">
        <v>-67.824110000000005</v>
      </c>
      <c r="J677" s="1" t="str">
        <f t="shared" si="42"/>
        <v>Basal till</v>
      </c>
      <c r="K677" s="1" t="str">
        <f t="shared" si="43"/>
        <v>&lt;63 micron</v>
      </c>
      <c r="L677">
        <v>15</v>
      </c>
      <c r="M677">
        <v>1.95</v>
      </c>
      <c r="N677">
        <v>6.2</v>
      </c>
      <c r="O677">
        <v>1.1000000000000001</v>
      </c>
      <c r="P677">
        <v>0.5</v>
      </c>
      <c r="Q677">
        <v>54.6</v>
      </c>
      <c r="R677">
        <v>0.14000000000000001</v>
      </c>
      <c r="S677">
        <v>0.01</v>
      </c>
      <c r="T677">
        <v>0.05</v>
      </c>
      <c r="U677">
        <v>15.1</v>
      </c>
      <c r="V677">
        <v>52.2</v>
      </c>
      <c r="W677">
        <v>19.93</v>
      </c>
      <c r="X677">
        <v>3.01</v>
      </c>
      <c r="Y677">
        <v>4.5999999999999996</v>
      </c>
      <c r="Z677">
        <v>36</v>
      </c>
      <c r="AA677">
        <v>0.05</v>
      </c>
      <c r="AB677">
        <v>33</v>
      </c>
      <c r="AC677">
        <v>0.83</v>
      </c>
      <c r="AD677">
        <v>188</v>
      </c>
      <c r="AE677">
        <v>0.28999999999999998</v>
      </c>
      <c r="AF677">
        <v>2E-3</v>
      </c>
      <c r="AG677">
        <v>64.599999999999994</v>
      </c>
      <c r="AH677">
        <v>2.8000000000000001E-2</v>
      </c>
      <c r="AI677">
        <v>11.67</v>
      </c>
      <c r="AJ677">
        <v>5.0000000000000001E-3</v>
      </c>
      <c r="AK677">
        <v>0.28999999999999998</v>
      </c>
      <c r="AL677">
        <v>1.9</v>
      </c>
      <c r="AM677">
        <v>0.1</v>
      </c>
      <c r="AN677">
        <v>2.9</v>
      </c>
      <c r="AO677">
        <v>0.01</v>
      </c>
      <c r="AP677">
        <v>7.3</v>
      </c>
      <c r="AQ677">
        <v>10</v>
      </c>
      <c r="AR677">
        <v>0.05</v>
      </c>
      <c r="AS677">
        <v>0.4</v>
      </c>
      <c r="AT677">
        <v>19</v>
      </c>
      <c r="AU677">
        <v>0.1</v>
      </c>
      <c r="AV677">
        <v>57.4</v>
      </c>
      <c r="AW677">
        <v>15</v>
      </c>
    </row>
    <row r="678" spans="1:49" hidden="1" x14ac:dyDescent="0.3">
      <c r="A678" t="s">
        <v>2689</v>
      </c>
      <c r="B678" t="s">
        <v>2690</v>
      </c>
      <c r="C678" s="1" t="str">
        <f t="shared" si="40"/>
        <v>13:0041</v>
      </c>
      <c r="D678" s="1" t="str">
        <f t="shared" si="41"/>
        <v>13:0013</v>
      </c>
      <c r="E678" t="s">
        <v>2691</v>
      </c>
      <c r="F678" t="s">
        <v>2692</v>
      </c>
      <c r="H678">
        <v>47.941039099999998</v>
      </c>
      <c r="I678">
        <v>-67.792968400000007</v>
      </c>
      <c r="J678" s="1" t="str">
        <f t="shared" si="42"/>
        <v>Basal till</v>
      </c>
      <c r="K678" s="1" t="str">
        <f t="shared" si="43"/>
        <v>&lt;63 micron</v>
      </c>
      <c r="L678">
        <v>16</v>
      </c>
      <c r="M678">
        <v>2.93</v>
      </c>
      <c r="N678">
        <v>14.3</v>
      </c>
      <c r="O678">
        <v>0.7</v>
      </c>
      <c r="P678">
        <v>1</v>
      </c>
      <c r="Q678">
        <v>73</v>
      </c>
      <c r="R678">
        <v>0.2</v>
      </c>
      <c r="S678">
        <v>0.01</v>
      </c>
      <c r="T678">
        <v>0.11</v>
      </c>
      <c r="U678">
        <v>17</v>
      </c>
      <c r="V678">
        <v>70.599999999999994</v>
      </c>
      <c r="W678">
        <v>30.2</v>
      </c>
      <c r="X678">
        <v>3.89</v>
      </c>
      <c r="Y678">
        <v>6</v>
      </c>
      <c r="Z678">
        <v>54</v>
      </c>
      <c r="AA678">
        <v>7.0000000000000007E-2</v>
      </c>
      <c r="AB678">
        <v>20.100000000000001</v>
      </c>
      <c r="AC678">
        <v>0.95</v>
      </c>
      <c r="AD678">
        <v>326</v>
      </c>
      <c r="AE678">
        <v>0.39</v>
      </c>
      <c r="AF678">
        <v>2E-3</v>
      </c>
      <c r="AG678">
        <v>80.900000000000006</v>
      </c>
      <c r="AH678">
        <v>0.06</v>
      </c>
      <c r="AI678">
        <v>19.16</v>
      </c>
      <c r="AJ678">
        <v>0.02</v>
      </c>
      <c r="AK678">
        <v>0.65</v>
      </c>
      <c r="AL678">
        <v>3.2</v>
      </c>
      <c r="AM678">
        <v>0.2</v>
      </c>
      <c r="AN678">
        <v>2.9</v>
      </c>
      <c r="AO678">
        <v>0.02</v>
      </c>
      <c r="AP678">
        <v>6.3</v>
      </c>
      <c r="AQ678">
        <v>30</v>
      </c>
      <c r="AR678">
        <v>7.0000000000000007E-2</v>
      </c>
      <c r="AS678">
        <v>0.8</v>
      </c>
      <c r="AT678">
        <v>26</v>
      </c>
      <c r="AU678">
        <v>0.1</v>
      </c>
      <c r="AV678">
        <v>109.4</v>
      </c>
      <c r="AW678">
        <v>15</v>
      </c>
    </row>
    <row r="679" spans="1:49" hidden="1" x14ac:dyDescent="0.3">
      <c r="A679" t="s">
        <v>2693</v>
      </c>
      <c r="B679" t="s">
        <v>2694</v>
      </c>
      <c r="C679" s="1" t="str">
        <f t="shared" si="40"/>
        <v>13:0041</v>
      </c>
      <c r="D679" s="1" t="str">
        <f t="shared" si="41"/>
        <v>13:0013</v>
      </c>
      <c r="E679" t="s">
        <v>2691</v>
      </c>
      <c r="F679" t="s">
        <v>2695</v>
      </c>
      <c r="H679">
        <v>47.941039099999998</v>
      </c>
      <c r="I679">
        <v>-67.792968400000007</v>
      </c>
      <c r="J679" s="1" t="str">
        <f t="shared" si="42"/>
        <v>Basal till</v>
      </c>
      <c r="K679" s="1" t="str">
        <f t="shared" si="43"/>
        <v>&lt;63 micron</v>
      </c>
      <c r="L679">
        <v>13</v>
      </c>
      <c r="M679">
        <v>2.84</v>
      </c>
      <c r="N679">
        <v>15.8</v>
      </c>
      <c r="O679">
        <v>1.1000000000000001</v>
      </c>
      <c r="P679">
        <v>1</v>
      </c>
      <c r="Q679">
        <v>75.2</v>
      </c>
      <c r="R679">
        <v>0.21</v>
      </c>
      <c r="S679">
        <v>0.01</v>
      </c>
      <c r="T679">
        <v>0.13</v>
      </c>
      <c r="U679">
        <v>19.899999999999999</v>
      </c>
      <c r="V679">
        <v>69.900000000000006</v>
      </c>
      <c r="W679">
        <v>31.21</v>
      </c>
      <c r="X679">
        <v>3.93</v>
      </c>
      <c r="Y679">
        <v>6.4</v>
      </c>
      <c r="Z679">
        <v>57</v>
      </c>
      <c r="AA679">
        <v>0.09</v>
      </c>
      <c r="AB679">
        <v>21.6</v>
      </c>
      <c r="AC679">
        <v>0.99</v>
      </c>
      <c r="AD679">
        <v>390</v>
      </c>
      <c r="AE679">
        <v>0.42</v>
      </c>
      <c r="AF679">
        <v>2E-3</v>
      </c>
      <c r="AG679">
        <v>84.4</v>
      </c>
      <c r="AH679">
        <v>5.7000000000000002E-2</v>
      </c>
      <c r="AI679">
        <v>20.22</v>
      </c>
      <c r="AJ679">
        <v>5.0000000000000001E-3</v>
      </c>
      <c r="AK679">
        <v>0.68</v>
      </c>
      <c r="AL679">
        <v>3.5</v>
      </c>
      <c r="AM679">
        <v>0.3</v>
      </c>
      <c r="AN679">
        <v>3.3</v>
      </c>
      <c r="AO679">
        <v>0.01</v>
      </c>
      <c r="AP679">
        <v>6.1</v>
      </c>
      <c r="AQ679">
        <v>5</v>
      </c>
      <c r="AR679">
        <v>7.0000000000000007E-2</v>
      </c>
      <c r="AS679">
        <v>1</v>
      </c>
      <c r="AT679">
        <v>29</v>
      </c>
      <c r="AU679">
        <v>0.1</v>
      </c>
      <c r="AV679">
        <v>103.5</v>
      </c>
      <c r="AW679">
        <v>15</v>
      </c>
    </row>
    <row r="680" spans="1:49" hidden="1" x14ac:dyDescent="0.3">
      <c r="A680" t="s">
        <v>2696</v>
      </c>
      <c r="B680" t="s">
        <v>2697</v>
      </c>
      <c r="C680" s="1" t="str">
        <f t="shared" si="40"/>
        <v>13:0041</v>
      </c>
      <c r="D680" s="1" t="str">
        <f t="shared" si="41"/>
        <v>13:0013</v>
      </c>
      <c r="E680" t="s">
        <v>2698</v>
      </c>
      <c r="F680" t="s">
        <v>2699</v>
      </c>
      <c r="H680">
        <v>47.926999600000002</v>
      </c>
      <c r="I680">
        <v>-67.780724699999993</v>
      </c>
      <c r="J680" s="1" t="str">
        <f t="shared" si="42"/>
        <v>Basal till</v>
      </c>
      <c r="K680" s="1" t="str">
        <f t="shared" si="43"/>
        <v>&lt;63 micron</v>
      </c>
      <c r="L680">
        <v>9</v>
      </c>
      <c r="M680">
        <v>1.63</v>
      </c>
      <c r="N680">
        <v>6.4</v>
      </c>
      <c r="O680">
        <v>0.7</v>
      </c>
      <c r="P680">
        <v>1</v>
      </c>
      <c r="Q680">
        <v>40</v>
      </c>
      <c r="R680">
        <v>0.13</v>
      </c>
      <c r="S680">
        <v>0.02</v>
      </c>
      <c r="T680">
        <v>0.06</v>
      </c>
      <c r="U680">
        <v>15.6</v>
      </c>
      <c r="V680">
        <v>42.3</v>
      </c>
      <c r="W680">
        <v>20.51</v>
      </c>
      <c r="X680">
        <v>2.8</v>
      </c>
      <c r="Y680">
        <v>4.3</v>
      </c>
      <c r="Z680">
        <v>22</v>
      </c>
      <c r="AA680">
        <v>0.05</v>
      </c>
      <c r="AB680">
        <v>31.4</v>
      </c>
      <c r="AC680">
        <v>0.81</v>
      </c>
      <c r="AD680">
        <v>540</v>
      </c>
      <c r="AE680">
        <v>0.21</v>
      </c>
      <c r="AF680">
        <v>2E-3</v>
      </c>
      <c r="AG680">
        <v>54.4</v>
      </c>
      <c r="AH680">
        <v>0.04</v>
      </c>
      <c r="AI680">
        <v>12.73</v>
      </c>
      <c r="AJ680">
        <v>5.0000000000000001E-3</v>
      </c>
      <c r="AK680">
        <v>0.39</v>
      </c>
      <c r="AL680">
        <v>2.6</v>
      </c>
      <c r="AM680">
        <v>0.05</v>
      </c>
      <c r="AN680">
        <v>2.7</v>
      </c>
      <c r="AO680">
        <v>0.01</v>
      </c>
      <c r="AP680">
        <v>6.5</v>
      </c>
      <c r="AQ680">
        <v>20</v>
      </c>
      <c r="AR680">
        <v>0.04</v>
      </c>
      <c r="AS680">
        <v>0.7</v>
      </c>
      <c r="AT680">
        <v>18</v>
      </c>
      <c r="AU680">
        <v>0.1</v>
      </c>
      <c r="AV680">
        <v>54</v>
      </c>
      <c r="AW680">
        <v>15</v>
      </c>
    </row>
    <row r="681" spans="1:49" hidden="1" x14ac:dyDescent="0.3">
      <c r="A681" t="s">
        <v>2700</v>
      </c>
      <c r="B681" t="s">
        <v>2701</v>
      </c>
      <c r="C681" s="1" t="str">
        <f t="shared" si="40"/>
        <v>13:0041</v>
      </c>
      <c r="D681" s="1" t="str">
        <f t="shared" si="41"/>
        <v>13:0013</v>
      </c>
      <c r="E681" t="s">
        <v>2702</v>
      </c>
      <c r="F681" t="s">
        <v>2703</v>
      </c>
      <c r="H681">
        <v>47.912838000000001</v>
      </c>
      <c r="I681">
        <v>-67.781619599999999</v>
      </c>
      <c r="J681" s="1" t="str">
        <f t="shared" si="42"/>
        <v>Basal till</v>
      </c>
      <c r="K681" s="1" t="str">
        <f t="shared" si="43"/>
        <v>&lt;63 micron</v>
      </c>
      <c r="L681">
        <v>11</v>
      </c>
      <c r="M681">
        <v>2.3199999999999998</v>
      </c>
      <c r="N681">
        <v>4.9000000000000004</v>
      </c>
      <c r="O681">
        <v>0.8</v>
      </c>
      <c r="P681">
        <v>1</v>
      </c>
      <c r="Q681">
        <v>54</v>
      </c>
      <c r="R681">
        <v>0.12</v>
      </c>
      <c r="S681">
        <v>0.01</v>
      </c>
      <c r="T681">
        <v>7.0000000000000007E-2</v>
      </c>
      <c r="U681">
        <v>12.7</v>
      </c>
      <c r="V681">
        <v>50.6</v>
      </c>
      <c r="W681">
        <v>21.01</v>
      </c>
      <c r="X681">
        <v>2.88</v>
      </c>
      <c r="Y681">
        <v>4.8</v>
      </c>
      <c r="Z681">
        <v>64</v>
      </c>
      <c r="AA681">
        <v>0.04</v>
      </c>
      <c r="AB681">
        <v>26.3</v>
      </c>
      <c r="AC681">
        <v>0.71</v>
      </c>
      <c r="AD681">
        <v>159</v>
      </c>
      <c r="AE681">
        <v>0.31</v>
      </c>
      <c r="AF681">
        <v>2E-3</v>
      </c>
      <c r="AG681">
        <v>61.2</v>
      </c>
      <c r="AH681">
        <v>2.8000000000000001E-2</v>
      </c>
      <c r="AI681">
        <v>12.4</v>
      </c>
      <c r="AJ681">
        <v>0.01</v>
      </c>
      <c r="AK681">
        <v>0.3</v>
      </c>
      <c r="AL681">
        <v>2.1</v>
      </c>
      <c r="AM681">
        <v>0.1</v>
      </c>
      <c r="AN681">
        <v>2.2000000000000002</v>
      </c>
      <c r="AO681">
        <v>0.01</v>
      </c>
      <c r="AP681">
        <v>7.1</v>
      </c>
      <c r="AQ681">
        <v>20</v>
      </c>
      <c r="AR681">
        <v>0.05</v>
      </c>
      <c r="AS681">
        <v>0.6</v>
      </c>
      <c r="AT681">
        <v>22</v>
      </c>
      <c r="AU681">
        <v>0.1</v>
      </c>
      <c r="AV681">
        <v>64.3</v>
      </c>
      <c r="AW681">
        <v>15</v>
      </c>
    </row>
    <row r="682" spans="1:49" hidden="1" x14ac:dyDescent="0.3">
      <c r="A682" t="s">
        <v>2704</v>
      </c>
      <c r="B682" t="s">
        <v>2705</v>
      </c>
      <c r="C682" s="1" t="str">
        <f t="shared" si="40"/>
        <v>13:0041</v>
      </c>
      <c r="D682" s="1" t="str">
        <f t="shared" si="41"/>
        <v>13:0013</v>
      </c>
      <c r="E682" t="s">
        <v>2706</v>
      </c>
      <c r="F682" t="s">
        <v>2707</v>
      </c>
      <c r="H682">
        <v>47.893759799999998</v>
      </c>
      <c r="I682">
        <v>-67.749504000000002</v>
      </c>
      <c r="J682" s="1" t="str">
        <f t="shared" si="42"/>
        <v>Basal till</v>
      </c>
      <c r="K682" s="1" t="str">
        <f t="shared" si="43"/>
        <v>&lt;63 micron</v>
      </c>
      <c r="L682">
        <v>16</v>
      </c>
      <c r="M682">
        <v>2.2599999999999998</v>
      </c>
      <c r="N682">
        <v>7.4</v>
      </c>
      <c r="O682">
        <v>0.6</v>
      </c>
      <c r="P682">
        <v>0.5</v>
      </c>
      <c r="Q682">
        <v>41</v>
      </c>
      <c r="R682">
        <v>0.15</v>
      </c>
      <c r="S682">
        <v>0.02</v>
      </c>
      <c r="T682">
        <v>0.09</v>
      </c>
      <c r="U682">
        <v>25.2</v>
      </c>
      <c r="V682">
        <v>51.3</v>
      </c>
      <c r="W682">
        <v>21.07</v>
      </c>
      <c r="X682">
        <v>2.83</v>
      </c>
      <c r="Y682">
        <v>4.3</v>
      </c>
      <c r="Z682">
        <v>67</v>
      </c>
      <c r="AA682">
        <v>0.05</v>
      </c>
      <c r="AB682">
        <v>27</v>
      </c>
      <c r="AC682">
        <v>0.73</v>
      </c>
      <c r="AD682">
        <v>841</v>
      </c>
      <c r="AE682">
        <v>0.33</v>
      </c>
      <c r="AF682">
        <v>2E-3</v>
      </c>
      <c r="AG682">
        <v>62.9</v>
      </c>
      <c r="AH682">
        <v>4.5999999999999999E-2</v>
      </c>
      <c r="AI682">
        <v>18.93</v>
      </c>
      <c r="AJ682">
        <v>5.0000000000000001E-3</v>
      </c>
      <c r="AK682">
        <v>0.37</v>
      </c>
      <c r="AL682">
        <v>2.4</v>
      </c>
      <c r="AM682">
        <v>0.05</v>
      </c>
      <c r="AN682">
        <v>2.7</v>
      </c>
      <c r="AO682">
        <v>0.01</v>
      </c>
      <c r="AP682">
        <v>6.5</v>
      </c>
      <c r="AQ682">
        <v>5</v>
      </c>
      <c r="AR682">
        <v>0.04</v>
      </c>
      <c r="AS682">
        <v>0.7</v>
      </c>
      <c r="AT682">
        <v>18</v>
      </c>
      <c r="AU682">
        <v>0.1</v>
      </c>
      <c r="AV682">
        <v>62.9</v>
      </c>
      <c r="AW682">
        <v>15</v>
      </c>
    </row>
    <row r="683" spans="1:49" hidden="1" x14ac:dyDescent="0.3">
      <c r="A683" t="s">
        <v>2708</v>
      </c>
      <c r="B683" t="s">
        <v>2709</v>
      </c>
      <c r="C683" s="1" t="str">
        <f t="shared" si="40"/>
        <v>13:0041</v>
      </c>
      <c r="D683" s="1" t="str">
        <f t="shared" si="41"/>
        <v>13:0013</v>
      </c>
      <c r="E683" t="s">
        <v>2710</v>
      </c>
      <c r="F683" t="s">
        <v>2711</v>
      </c>
      <c r="H683">
        <v>47.908674699999999</v>
      </c>
      <c r="I683">
        <v>-67.7583384</v>
      </c>
      <c r="J683" s="1" t="str">
        <f t="shared" si="42"/>
        <v>Basal till</v>
      </c>
      <c r="K683" s="1" t="str">
        <f t="shared" si="43"/>
        <v>&lt;63 micron</v>
      </c>
      <c r="L683">
        <v>20</v>
      </c>
      <c r="M683">
        <v>1.86</v>
      </c>
      <c r="N683">
        <v>4.5999999999999996</v>
      </c>
      <c r="O683">
        <v>0.8</v>
      </c>
      <c r="P683">
        <v>1</v>
      </c>
      <c r="Q683">
        <v>36.299999999999997</v>
      </c>
      <c r="R683">
        <v>0.09</v>
      </c>
      <c r="S683">
        <v>0.01</v>
      </c>
      <c r="T683">
        <v>0.05</v>
      </c>
      <c r="U683">
        <v>9</v>
      </c>
      <c r="V683">
        <v>39.1</v>
      </c>
      <c r="W683">
        <v>14.72</v>
      </c>
      <c r="X683">
        <v>2.29</v>
      </c>
      <c r="Y683">
        <v>3.7</v>
      </c>
      <c r="Z683">
        <v>36</v>
      </c>
      <c r="AA683">
        <v>0.04</v>
      </c>
      <c r="AB683">
        <v>22.8</v>
      </c>
      <c r="AC683">
        <v>0.6</v>
      </c>
      <c r="AD683">
        <v>144</v>
      </c>
      <c r="AE683">
        <v>0.25</v>
      </c>
      <c r="AF683">
        <v>3.0000000000000001E-3</v>
      </c>
      <c r="AG683">
        <v>46.9</v>
      </c>
      <c r="AH683">
        <v>2.8000000000000001E-2</v>
      </c>
      <c r="AI683">
        <v>8.09</v>
      </c>
      <c r="AJ683">
        <v>5.0000000000000001E-3</v>
      </c>
      <c r="AK683">
        <v>0.36</v>
      </c>
      <c r="AL683">
        <v>1.7</v>
      </c>
      <c r="AM683">
        <v>0.05</v>
      </c>
      <c r="AN683">
        <v>1.9</v>
      </c>
      <c r="AO683">
        <v>0.01</v>
      </c>
      <c r="AP683">
        <v>5.8</v>
      </c>
      <c r="AQ683">
        <v>40</v>
      </c>
      <c r="AR683">
        <v>0.04</v>
      </c>
      <c r="AS683">
        <v>0.5</v>
      </c>
      <c r="AT683">
        <v>19</v>
      </c>
      <c r="AU683">
        <v>0.1</v>
      </c>
      <c r="AV683">
        <v>67.900000000000006</v>
      </c>
      <c r="AW683">
        <v>15</v>
      </c>
    </row>
    <row r="684" spans="1:49" hidden="1" x14ac:dyDescent="0.3">
      <c r="A684" t="s">
        <v>2712</v>
      </c>
      <c r="B684" t="s">
        <v>2713</v>
      </c>
      <c r="C684" s="1" t="str">
        <f t="shared" si="40"/>
        <v>13:0041</v>
      </c>
      <c r="D684" s="1" t="str">
        <f t="shared" si="41"/>
        <v>13:0013</v>
      </c>
      <c r="E684" t="s">
        <v>2714</v>
      </c>
      <c r="F684" t="s">
        <v>2715</v>
      </c>
      <c r="H684">
        <v>47.902847100000002</v>
      </c>
      <c r="I684">
        <v>-67.737148700000006</v>
      </c>
      <c r="J684" s="1" t="str">
        <f t="shared" si="42"/>
        <v>Basal till</v>
      </c>
      <c r="K684" s="1" t="str">
        <f t="shared" si="43"/>
        <v>&lt;63 micron</v>
      </c>
      <c r="L684">
        <v>15</v>
      </c>
      <c r="M684">
        <v>2.76</v>
      </c>
      <c r="N684">
        <v>5.4</v>
      </c>
      <c r="O684">
        <v>0.8</v>
      </c>
      <c r="P684">
        <v>1</v>
      </c>
      <c r="Q684">
        <v>62.7</v>
      </c>
      <c r="R684">
        <v>0.12</v>
      </c>
      <c r="S684">
        <v>0.01</v>
      </c>
      <c r="T684">
        <v>0.05</v>
      </c>
      <c r="U684">
        <v>12.5</v>
      </c>
      <c r="V684">
        <v>52.9</v>
      </c>
      <c r="W684">
        <v>20.79</v>
      </c>
      <c r="X684">
        <v>2.77</v>
      </c>
      <c r="Y684">
        <v>4.8</v>
      </c>
      <c r="Z684">
        <v>57</v>
      </c>
      <c r="AA684">
        <v>0.05</v>
      </c>
      <c r="AB684">
        <v>25.5</v>
      </c>
      <c r="AC684">
        <v>0.71</v>
      </c>
      <c r="AD684">
        <v>164</v>
      </c>
      <c r="AE684">
        <v>0.31</v>
      </c>
      <c r="AF684">
        <v>2E-3</v>
      </c>
      <c r="AG684">
        <v>60</v>
      </c>
      <c r="AH684">
        <v>3.2000000000000001E-2</v>
      </c>
      <c r="AI684">
        <v>14.41</v>
      </c>
      <c r="AJ684">
        <v>5.0000000000000001E-3</v>
      </c>
      <c r="AK684">
        <v>0.31</v>
      </c>
      <c r="AL684">
        <v>2.1</v>
      </c>
      <c r="AM684">
        <v>0.1</v>
      </c>
      <c r="AN684">
        <v>2.1</v>
      </c>
      <c r="AO684">
        <v>0.01</v>
      </c>
      <c r="AP684">
        <v>6.6</v>
      </c>
      <c r="AQ684">
        <v>5</v>
      </c>
      <c r="AR684">
        <v>0.06</v>
      </c>
      <c r="AS684">
        <v>0.6</v>
      </c>
      <c r="AT684">
        <v>21</v>
      </c>
      <c r="AU684">
        <v>0.1</v>
      </c>
      <c r="AV684">
        <v>63.7</v>
      </c>
      <c r="AW684">
        <v>15</v>
      </c>
    </row>
    <row r="685" spans="1:49" hidden="1" x14ac:dyDescent="0.3">
      <c r="A685" t="s">
        <v>2716</v>
      </c>
      <c r="B685" t="s">
        <v>2717</v>
      </c>
      <c r="C685" s="1" t="str">
        <f t="shared" si="40"/>
        <v>13:0041</v>
      </c>
      <c r="D685" s="1" t="str">
        <f t="shared" si="41"/>
        <v>13:0013</v>
      </c>
      <c r="E685" t="s">
        <v>2718</v>
      </c>
      <c r="F685" t="s">
        <v>2719</v>
      </c>
      <c r="H685">
        <v>47.993320599999997</v>
      </c>
      <c r="I685">
        <v>-67.982209299999994</v>
      </c>
      <c r="J685" s="1" t="str">
        <f t="shared" si="42"/>
        <v>Basal till</v>
      </c>
      <c r="K685" s="1" t="str">
        <f t="shared" si="43"/>
        <v>&lt;63 micron</v>
      </c>
      <c r="L685">
        <v>9</v>
      </c>
      <c r="M685">
        <v>1.6</v>
      </c>
      <c r="N685">
        <v>5.0999999999999996</v>
      </c>
      <c r="O685">
        <v>0.5</v>
      </c>
      <c r="P685">
        <v>2</v>
      </c>
      <c r="Q685">
        <v>52.8</v>
      </c>
      <c r="R685">
        <v>0.12</v>
      </c>
      <c r="S685">
        <v>0.09</v>
      </c>
      <c r="T685">
        <v>0.05</v>
      </c>
      <c r="U685">
        <v>15.3</v>
      </c>
      <c r="V685">
        <v>40.6</v>
      </c>
      <c r="W685">
        <v>16.170000000000002</v>
      </c>
      <c r="X685">
        <v>2.48</v>
      </c>
      <c r="Y685">
        <v>4.4000000000000004</v>
      </c>
      <c r="Z685">
        <v>29</v>
      </c>
      <c r="AA685">
        <v>7.0000000000000007E-2</v>
      </c>
      <c r="AB685">
        <v>26.7</v>
      </c>
      <c r="AC685">
        <v>0.69</v>
      </c>
      <c r="AD685">
        <v>510</v>
      </c>
      <c r="AE685">
        <v>0.22</v>
      </c>
      <c r="AF685">
        <v>3.0000000000000001E-3</v>
      </c>
      <c r="AG685">
        <v>54.2</v>
      </c>
      <c r="AH685">
        <v>4.1000000000000002E-2</v>
      </c>
      <c r="AI685">
        <v>12.03</v>
      </c>
      <c r="AJ685">
        <v>5.0000000000000001E-3</v>
      </c>
      <c r="AK685">
        <v>0.22</v>
      </c>
      <c r="AL685">
        <v>2.4</v>
      </c>
      <c r="AM685">
        <v>0.05</v>
      </c>
      <c r="AN685">
        <v>8.6999999999999993</v>
      </c>
      <c r="AO685">
        <v>0.01</v>
      </c>
      <c r="AP685">
        <v>5.5</v>
      </c>
      <c r="AQ685">
        <v>5</v>
      </c>
      <c r="AR685">
        <v>0.04</v>
      </c>
      <c r="AS685">
        <v>0.4</v>
      </c>
      <c r="AT685">
        <v>21</v>
      </c>
      <c r="AU685">
        <v>0.1</v>
      </c>
      <c r="AV685">
        <v>49.6</v>
      </c>
      <c r="AW685">
        <v>15</v>
      </c>
    </row>
    <row r="686" spans="1:49" hidden="1" x14ac:dyDescent="0.3">
      <c r="A686" t="s">
        <v>2720</v>
      </c>
      <c r="B686" t="s">
        <v>2721</v>
      </c>
      <c r="C686" s="1" t="str">
        <f t="shared" si="40"/>
        <v>13:0041</v>
      </c>
      <c r="D686" s="1" t="str">
        <f t="shared" si="41"/>
        <v>13:0013</v>
      </c>
      <c r="E686" t="s">
        <v>2722</v>
      </c>
      <c r="F686" t="s">
        <v>2723</v>
      </c>
      <c r="H686">
        <v>47.995546500000003</v>
      </c>
      <c r="I686">
        <v>-67.959511500000005</v>
      </c>
      <c r="J686" s="1" t="str">
        <f t="shared" si="42"/>
        <v>Basal till</v>
      </c>
      <c r="K686" s="1" t="str">
        <f t="shared" si="43"/>
        <v>&lt;63 micron</v>
      </c>
      <c r="L686">
        <v>10</v>
      </c>
      <c r="M686">
        <v>1.28</v>
      </c>
      <c r="N686">
        <v>5.2</v>
      </c>
      <c r="O686">
        <v>0.2</v>
      </c>
      <c r="P686">
        <v>1</v>
      </c>
      <c r="Q686">
        <v>43.2</v>
      </c>
      <c r="R686">
        <v>0.11</v>
      </c>
      <c r="S686">
        <v>0.03</v>
      </c>
      <c r="T686">
        <v>0.05</v>
      </c>
      <c r="U686">
        <v>12.3</v>
      </c>
      <c r="V686">
        <v>35.200000000000003</v>
      </c>
      <c r="W686">
        <v>16.11</v>
      </c>
      <c r="X686">
        <v>2.2400000000000002</v>
      </c>
      <c r="Y686">
        <v>3.7</v>
      </c>
      <c r="Z686">
        <v>23</v>
      </c>
      <c r="AA686">
        <v>0.06</v>
      </c>
      <c r="AB686">
        <v>24.9</v>
      </c>
      <c r="AC686">
        <v>0.67</v>
      </c>
      <c r="AD686">
        <v>336</v>
      </c>
      <c r="AE686">
        <v>0.18</v>
      </c>
      <c r="AF686">
        <v>3.0000000000000001E-3</v>
      </c>
      <c r="AG686">
        <v>49.8</v>
      </c>
      <c r="AH686">
        <v>3.5000000000000003E-2</v>
      </c>
      <c r="AI686">
        <v>9.33</v>
      </c>
      <c r="AJ686">
        <v>5.0000000000000001E-3</v>
      </c>
      <c r="AK686">
        <v>0.17</v>
      </c>
      <c r="AL686">
        <v>3.6</v>
      </c>
      <c r="AM686">
        <v>0.05</v>
      </c>
      <c r="AN686">
        <v>3.3</v>
      </c>
      <c r="AO686">
        <v>0.01</v>
      </c>
      <c r="AP686">
        <v>4.8</v>
      </c>
      <c r="AQ686">
        <v>30</v>
      </c>
      <c r="AR686">
        <v>0.03</v>
      </c>
      <c r="AS686">
        <v>0.4</v>
      </c>
      <c r="AT686">
        <v>21</v>
      </c>
      <c r="AU686">
        <v>0.1</v>
      </c>
      <c r="AV686">
        <v>44.3</v>
      </c>
      <c r="AW686">
        <v>15</v>
      </c>
    </row>
    <row r="687" spans="1:49" hidden="1" x14ac:dyDescent="0.3">
      <c r="A687" t="s">
        <v>2724</v>
      </c>
      <c r="B687" t="s">
        <v>2725</v>
      </c>
      <c r="C687" s="1" t="str">
        <f t="shared" si="40"/>
        <v>13:0041</v>
      </c>
      <c r="D687" s="1" t="str">
        <f t="shared" si="41"/>
        <v>13:0013</v>
      </c>
      <c r="E687" t="s">
        <v>2726</v>
      </c>
      <c r="F687" t="s">
        <v>2727</v>
      </c>
      <c r="H687">
        <v>47.838563200000003</v>
      </c>
      <c r="I687">
        <v>-67.880611599999995</v>
      </c>
      <c r="J687" s="1" t="str">
        <f t="shared" si="42"/>
        <v>Basal till</v>
      </c>
      <c r="K687" s="1" t="str">
        <f t="shared" si="43"/>
        <v>&lt;63 micron</v>
      </c>
      <c r="L687">
        <v>48</v>
      </c>
      <c r="M687">
        <v>1.91</v>
      </c>
      <c r="N687">
        <v>14.8</v>
      </c>
      <c r="O687">
        <v>0.4</v>
      </c>
      <c r="P687">
        <v>1</v>
      </c>
      <c r="Q687">
        <v>54</v>
      </c>
      <c r="R687">
        <v>0.2</v>
      </c>
      <c r="S687">
        <v>0.27</v>
      </c>
      <c r="T687">
        <v>0.06</v>
      </c>
      <c r="U687">
        <v>17.3</v>
      </c>
      <c r="V687">
        <v>87.9</v>
      </c>
      <c r="W687">
        <v>22.36</v>
      </c>
      <c r="X687">
        <v>3.39</v>
      </c>
      <c r="Y687">
        <v>5.8</v>
      </c>
      <c r="Z687">
        <v>77</v>
      </c>
      <c r="AA687">
        <v>0.09</v>
      </c>
      <c r="AB687">
        <v>31.7</v>
      </c>
      <c r="AC687">
        <v>0.84</v>
      </c>
      <c r="AD687">
        <v>475</v>
      </c>
      <c r="AE687">
        <v>0.72</v>
      </c>
      <c r="AF687">
        <v>3.0000000000000001E-3</v>
      </c>
      <c r="AG687">
        <v>67</v>
      </c>
      <c r="AH687">
        <v>3.9E-2</v>
      </c>
      <c r="AI687">
        <v>17.52</v>
      </c>
      <c r="AJ687">
        <v>0.01</v>
      </c>
      <c r="AK687">
        <v>0.48</v>
      </c>
      <c r="AL687">
        <v>4.2</v>
      </c>
      <c r="AM687">
        <v>0.2</v>
      </c>
      <c r="AN687">
        <v>42.2</v>
      </c>
      <c r="AO687">
        <v>0.02</v>
      </c>
      <c r="AP687">
        <v>6</v>
      </c>
      <c r="AQ687">
        <v>5</v>
      </c>
      <c r="AR687">
        <v>0.05</v>
      </c>
      <c r="AS687">
        <v>4.0999999999999996</v>
      </c>
      <c r="AT687">
        <v>24</v>
      </c>
      <c r="AU687">
        <v>0.1</v>
      </c>
      <c r="AV687">
        <v>62.6</v>
      </c>
      <c r="AW687">
        <v>15</v>
      </c>
    </row>
    <row r="688" spans="1:49" hidden="1" x14ac:dyDescent="0.3">
      <c r="A688" t="s">
        <v>2728</v>
      </c>
      <c r="B688" t="s">
        <v>2729</v>
      </c>
      <c r="C688" s="1" t="str">
        <f t="shared" si="40"/>
        <v>13:0041</v>
      </c>
      <c r="D688" s="1" t="str">
        <f t="shared" si="41"/>
        <v>13:0013</v>
      </c>
      <c r="E688" t="s">
        <v>2730</v>
      </c>
      <c r="F688" t="s">
        <v>2731</v>
      </c>
      <c r="H688">
        <v>47.836609000000003</v>
      </c>
      <c r="I688">
        <v>-67.911296699999994</v>
      </c>
      <c r="J688" s="1" t="str">
        <f t="shared" si="42"/>
        <v>Basal till</v>
      </c>
      <c r="K688" s="1" t="str">
        <f t="shared" si="43"/>
        <v>&lt;63 micron</v>
      </c>
      <c r="L688">
        <v>11</v>
      </c>
      <c r="M688">
        <v>2.1</v>
      </c>
      <c r="N688">
        <v>5.6</v>
      </c>
      <c r="O688">
        <v>1</v>
      </c>
      <c r="P688">
        <v>1</v>
      </c>
      <c r="Q688">
        <v>55.9</v>
      </c>
      <c r="R688">
        <v>0.13</v>
      </c>
      <c r="S688">
        <v>0.01</v>
      </c>
      <c r="T688">
        <v>0.06</v>
      </c>
      <c r="U688">
        <v>12.4</v>
      </c>
      <c r="V688">
        <v>51.8</v>
      </c>
      <c r="W688">
        <v>21.45</v>
      </c>
      <c r="X688">
        <v>3.05</v>
      </c>
      <c r="Y688">
        <v>4.7</v>
      </c>
      <c r="Z688">
        <v>57</v>
      </c>
      <c r="AA688">
        <v>0.05</v>
      </c>
      <c r="AB688">
        <v>32.299999999999997</v>
      </c>
      <c r="AC688">
        <v>0.9</v>
      </c>
      <c r="AD688">
        <v>203</v>
      </c>
      <c r="AE688">
        <v>0.22</v>
      </c>
      <c r="AF688">
        <v>2E-3</v>
      </c>
      <c r="AG688">
        <v>64.3</v>
      </c>
      <c r="AH688">
        <v>4.1000000000000002E-2</v>
      </c>
      <c r="AI688">
        <v>10.8</v>
      </c>
      <c r="AJ688">
        <v>5.0000000000000001E-3</v>
      </c>
      <c r="AK688">
        <v>0.22</v>
      </c>
      <c r="AL688">
        <v>2</v>
      </c>
      <c r="AM688">
        <v>0.05</v>
      </c>
      <c r="AN688">
        <v>2.8</v>
      </c>
      <c r="AO688">
        <v>0.02</v>
      </c>
      <c r="AP688">
        <v>7.3</v>
      </c>
      <c r="AQ688">
        <v>5</v>
      </c>
      <c r="AR688">
        <v>0.04</v>
      </c>
      <c r="AS688">
        <v>0.5</v>
      </c>
      <c r="AT688">
        <v>20</v>
      </c>
      <c r="AU688">
        <v>0.1</v>
      </c>
      <c r="AV688">
        <v>65.5</v>
      </c>
      <c r="AW688">
        <v>15</v>
      </c>
    </row>
    <row r="689" spans="1:49" hidden="1" x14ac:dyDescent="0.3">
      <c r="A689" t="s">
        <v>2732</v>
      </c>
      <c r="B689" t="s">
        <v>2733</v>
      </c>
      <c r="C689" s="1" t="str">
        <f t="shared" si="40"/>
        <v>13:0041</v>
      </c>
      <c r="D689" s="1" t="str">
        <f t="shared" si="41"/>
        <v>13:0013</v>
      </c>
      <c r="E689" t="s">
        <v>2730</v>
      </c>
      <c r="F689" t="s">
        <v>2734</v>
      </c>
      <c r="H689">
        <v>47.836609000000003</v>
      </c>
      <c r="I689">
        <v>-67.911296699999994</v>
      </c>
      <c r="J689" s="1" t="str">
        <f t="shared" si="42"/>
        <v>Basal till</v>
      </c>
      <c r="K689" s="1" t="str">
        <f t="shared" si="43"/>
        <v>&lt;63 micron</v>
      </c>
      <c r="L689">
        <v>11</v>
      </c>
      <c r="M689">
        <v>2.14</v>
      </c>
      <c r="N689">
        <v>5.5</v>
      </c>
      <c r="O689">
        <v>0.1</v>
      </c>
      <c r="P689">
        <v>1</v>
      </c>
      <c r="Q689">
        <v>53.8</v>
      </c>
      <c r="R689">
        <v>0.13</v>
      </c>
      <c r="S689">
        <v>0.01</v>
      </c>
      <c r="T689">
        <v>0.08</v>
      </c>
      <c r="U689">
        <v>12.3</v>
      </c>
      <c r="V689">
        <v>51</v>
      </c>
      <c r="W689">
        <v>21.72</v>
      </c>
      <c r="X689">
        <v>3.11</v>
      </c>
      <c r="Y689">
        <v>5</v>
      </c>
      <c r="Z689">
        <v>62</v>
      </c>
      <c r="AA689">
        <v>0.05</v>
      </c>
      <c r="AB689">
        <v>31.4</v>
      </c>
      <c r="AC689">
        <v>0.92</v>
      </c>
      <c r="AD689">
        <v>204</v>
      </c>
      <c r="AE689">
        <v>0.23</v>
      </c>
      <c r="AF689">
        <v>2E-3</v>
      </c>
      <c r="AG689">
        <v>65.5</v>
      </c>
      <c r="AH689">
        <v>4.1000000000000002E-2</v>
      </c>
      <c r="AI689">
        <v>11.11</v>
      </c>
      <c r="AJ689">
        <v>5.0000000000000001E-3</v>
      </c>
      <c r="AK689">
        <v>0.22</v>
      </c>
      <c r="AL689">
        <v>2</v>
      </c>
      <c r="AM689">
        <v>0.05</v>
      </c>
      <c r="AN689">
        <v>2.9</v>
      </c>
      <c r="AO689">
        <v>0.01</v>
      </c>
      <c r="AP689">
        <v>7.4</v>
      </c>
      <c r="AQ689">
        <v>5</v>
      </c>
      <c r="AR689">
        <v>0.04</v>
      </c>
      <c r="AS689">
        <v>0.5</v>
      </c>
      <c r="AT689">
        <v>22</v>
      </c>
      <c r="AU689">
        <v>0.1</v>
      </c>
      <c r="AV689">
        <v>66.599999999999994</v>
      </c>
      <c r="AW689">
        <v>15</v>
      </c>
    </row>
    <row r="690" spans="1:49" hidden="1" x14ac:dyDescent="0.3">
      <c r="A690" t="s">
        <v>2735</v>
      </c>
      <c r="B690" t="s">
        <v>2736</v>
      </c>
      <c r="C690" s="1" t="str">
        <f t="shared" si="40"/>
        <v>13:0041</v>
      </c>
      <c r="D690" s="1" t="str">
        <f t="shared" si="41"/>
        <v>13:0013</v>
      </c>
      <c r="E690" t="s">
        <v>2737</v>
      </c>
      <c r="F690" t="s">
        <v>2738</v>
      </c>
      <c r="H690">
        <v>47.861892699999999</v>
      </c>
      <c r="I690">
        <v>-67.833487300000002</v>
      </c>
      <c r="J690" s="1" t="str">
        <f t="shared" si="42"/>
        <v>Basal till</v>
      </c>
      <c r="K690" s="1" t="str">
        <f t="shared" si="43"/>
        <v>&lt;63 micron</v>
      </c>
      <c r="L690">
        <v>17</v>
      </c>
      <c r="M690">
        <v>2.2400000000000002</v>
      </c>
      <c r="N690">
        <v>13</v>
      </c>
      <c r="O690">
        <v>0.4</v>
      </c>
      <c r="P690">
        <v>1</v>
      </c>
      <c r="Q690">
        <v>49.9</v>
      </c>
      <c r="R690">
        <v>0.17</v>
      </c>
      <c r="S690">
        <v>0.01</v>
      </c>
      <c r="T690">
        <v>0.06</v>
      </c>
      <c r="U690">
        <v>21.3</v>
      </c>
      <c r="V690">
        <v>48</v>
      </c>
      <c r="W690">
        <v>29.35</v>
      </c>
      <c r="X690">
        <v>3.61</v>
      </c>
      <c r="Y690">
        <v>3.6</v>
      </c>
      <c r="Z690">
        <v>472</v>
      </c>
      <c r="AA690">
        <v>0.05</v>
      </c>
      <c r="AB690">
        <v>28.5</v>
      </c>
      <c r="AC690">
        <v>0.45</v>
      </c>
      <c r="AD690">
        <v>718</v>
      </c>
      <c r="AE690">
        <v>0.87</v>
      </c>
      <c r="AF690">
        <v>2E-3</v>
      </c>
      <c r="AG690">
        <v>72.7</v>
      </c>
      <c r="AH690">
        <v>5.2999999999999999E-2</v>
      </c>
      <c r="AI690">
        <v>23.12</v>
      </c>
      <c r="AJ690">
        <v>0.01</v>
      </c>
      <c r="AK690">
        <v>2.83</v>
      </c>
      <c r="AL690">
        <v>3.1</v>
      </c>
      <c r="AM690">
        <v>0.3</v>
      </c>
      <c r="AN690">
        <v>3.6</v>
      </c>
      <c r="AO690">
        <v>0.02</v>
      </c>
      <c r="AP690">
        <v>7.2</v>
      </c>
      <c r="AQ690">
        <v>20</v>
      </c>
      <c r="AR690">
        <v>7.0000000000000007E-2</v>
      </c>
      <c r="AS690">
        <v>1.4</v>
      </c>
      <c r="AT690">
        <v>24</v>
      </c>
      <c r="AU690">
        <v>0.1</v>
      </c>
      <c r="AV690">
        <v>84.6</v>
      </c>
      <c r="AW690">
        <v>15</v>
      </c>
    </row>
    <row r="691" spans="1:49" hidden="1" x14ac:dyDescent="0.3">
      <c r="A691" t="s">
        <v>2739</v>
      </c>
      <c r="B691" t="s">
        <v>2740</v>
      </c>
      <c r="C691" s="1" t="str">
        <f t="shared" si="40"/>
        <v>13:0041</v>
      </c>
      <c r="D691" s="1" t="str">
        <f t="shared" si="41"/>
        <v>13:0013</v>
      </c>
      <c r="E691" t="s">
        <v>2741</v>
      </c>
      <c r="F691" t="s">
        <v>2742</v>
      </c>
      <c r="H691">
        <v>47.844432599999998</v>
      </c>
      <c r="I691">
        <v>-67.834787800000001</v>
      </c>
      <c r="J691" s="1" t="str">
        <f t="shared" si="42"/>
        <v>Basal till</v>
      </c>
      <c r="K691" s="1" t="str">
        <f t="shared" si="43"/>
        <v>&lt;63 micron</v>
      </c>
      <c r="L691">
        <v>17</v>
      </c>
      <c r="M691">
        <v>2.66</v>
      </c>
      <c r="N691">
        <v>8.1999999999999993</v>
      </c>
      <c r="O691">
        <v>0.6</v>
      </c>
      <c r="P691">
        <v>1</v>
      </c>
      <c r="Q691">
        <v>60.2</v>
      </c>
      <c r="R691">
        <v>0.19</v>
      </c>
      <c r="S691">
        <v>0.02</v>
      </c>
      <c r="T691">
        <v>0.1</v>
      </c>
      <c r="U691">
        <v>20</v>
      </c>
      <c r="V691">
        <v>58.5</v>
      </c>
      <c r="W691">
        <v>29.94</v>
      </c>
      <c r="X691">
        <v>3.44</v>
      </c>
      <c r="Y691">
        <v>5.5</v>
      </c>
      <c r="Z691">
        <v>101</v>
      </c>
      <c r="AA691">
        <v>0.06</v>
      </c>
      <c r="AB691">
        <v>31.7</v>
      </c>
      <c r="AC691">
        <v>0.82</v>
      </c>
      <c r="AD691">
        <v>468</v>
      </c>
      <c r="AE691">
        <v>0.39</v>
      </c>
      <c r="AF691">
        <v>2E-3</v>
      </c>
      <c r="AG691">
        <v>63.2</v>
      </c>
      <c r="AH691">
        <v>3.3000000000000002E-2</v>
      </c>
      <c r="AI691">
        <v>23.54</v>
      </c>
      <c r="AJ691">
        <v>5.0000000000000001E-3</v>
      </c>
      <c r="AK691">
        <v>0.38</v>
      </c>
      <c r="AL691">
        <v>2.7</v>
      </c>
      <c r="AM691">
        <v>0.1</v>
      </c>
      <c r="AN691">
        <v>3.1</v>
      </c>
      <c r="AO691">
        <v>0.03</v>
      </c>
      <c r="AP691">
        <v>8</v>
      </c>
      <c r="AQ691">
        <v>70</v>
      </c>
      <c r="AR691">
        <v>7.0000000000000007E-2</v>
      </c>
      <c r="AS691">
        <v>1.4</v>
      </c>
      <c r="AT691">
        <v>26</v>
      </c>
      <c r="AU691">
        <v>0.1</v>
      </c>
      <c r="AV691">
        <v>67.7</v>
      </c>
      <c r="AW691">
        <v>15</v>
      </c>
    </row>
    <row r="692" spans="1:49" hidden="1" x14ac:dyDescent="0.3">
      <c r="A692" t="s">
        <v>2743</v>
      </c>
      <c r="B692" t="s">
        <v>2744</v>
      </c>
      <c r="C692" s="1" t="str">
        <f t="shared" si="40"/>
        <v>13:0041</v>
      </c>
      <c r="D692" s="1" t="str">
        <f t="shared" si="41"/>
        <v>13:0013</v>
      </c>
      <c r="E692" t="s">
        <v>2745</v>
      </c>
      <c r="F692" t="s">
        <v>2746</v>
      </c>
      <c r="H692">
        <v>47.833440000000003</v>
      </c>
      <c r="I692">
        <v>-67.834151899999995</v>
      </c>
      <c r="J692" s="1" t="str">
        <f t="shared" si="42"/>
        <v>Basal till</v>
      </c>
      <c r="K692" s="1" t="str">
        <f t="shared" si="43"/>
        <v>&lt;63 micron</v>
      </c>
      <c r="L692">
        <v>26</v>
      </c>
      <c r="M692">
        <v>2.35</v>
      </c>
      <c r="N692">
        <v>9.8000000000000007</v>
      </c>
      <c r="O692">
        <v>0.2</v>
      </c>
      <c r="P692">
        <v>1</v>
      </c>
      <c r="Q692">
        <v>43.4</v>
      </c>
      <c r="R692">
        <v>0.15</v>
      </c>
      <c r="S692">
        <v>0.01</v>
      </c>
      <c r="T692">
        <v>0.08</v>
      </c>
      <c r="U692">
        <v>15.8</v>
      </c>
      <c r="V692">
        <v>55.8</v>
      </c>
      <c r="W692">
        <v>21.37</v>
      </c>
      <c r="X692">
        <v>3.53</v>
      </c>
      <c r="Y692">
        <v>4.8</v>
      </c>
      <c r="Z692">
        <v>83</v>
      </c>
      <c r="AA692">
        <v>0.06</v>
      </c>
      <c r="AB692">
        <v>27.3</v>
      </c>
      <c r="AC692">
        <v>0.86</v>
      </c>
      <c r="AD692">
        <v>262</v>
      </c>
      <c r="AE692">
        <v>0.35</v>
      </c>
      <c r="AF692">
        <v>2E-3</v>
      </c>
      <c r="AG692">
        <v>70</v>
      </c>
      <c r="AH692">
        <v>0.05</v>
      </c>
      <c r="AI692">
        <v>15.55</v>
      </c>
      <c r="AJ692">
        <v>5.0000000000000001E-3</v>
      </c>
      <c r="AK692">
        <v>0.46</v>
      </c>
      <c r="AL692">
        <v>2</v>
      </c>
      <c r="AM692">
        <v>0.2</v>
      </c>
      <c r="AN692">
        <v>3.2</v>
      </c>
      <c r="AO692">
        <v>0.02</v>
      </c>
      <c r="AP692">
        <v>5.9</v>
      </c>
      <c r="AQ692">
        <v>5</v>
      </c>
      <c r="AR692">
        <v>0.05</v>
      </c>
      <c r="AS692">
        <v>0.6</v>
      </c>
      <c r="AT692">
        <v>22</v>
      </c>
      <c r="AU692">
        <v>0.1</v>
      </c>
      <c r="AV692">
        <v>72.8</v>
      </c>
      <c r="AW692">
        <v>15</v>
      </c>
    </row>
    <row r="693" spans="1:49" hidden="1" x14ac:dyDescent="0.3">
      <c r="A693" t="s">
        <v>2747</v>
      </c>
      <c r="B693" t="s">
        <v>2748</v>
      </c>
      <c r="C693" s="1" t="str">
        <f t="shared" si="40"/>
        <v>13:0041</v>
      </c>
      <c r="D693" s="1" t="str">
        <f t="shared" si="41"/>
        <v>13:0013</v>
      </c>
      <c r="E693" t="s">
        <v>2749</v>
      </c>
      <c r="F693" t="s">
        <v>2750</v>
      </c>
      <c r="H693">
        <v>47.8342192</v>
      </c>
      <c r="I693">
        <v>-67.799751099999995</v>
      </c>
      <c r="J693" s="1" t="str">
        <f t="shared" si="42"/>
        <v>Basal till</v>
      </c>
      <c r="K693" s="1" t="str">
        <f t="shared" si="43"/>
        <v>&lt;63 micron</v>
      </c>
      <c r="L693">
        <v>24</v>
      </c>
      <c r="M693">
        <v>2.16</v>
      </c>
      <c r="N693">
        <v>7.3</v>
      </c>
      <c r="O693">
        <v>0.3</v>
      </c>
      <c r="P693">
        <v>1</v>
      </c>
      <c r="Q693">
        <v>56.5</v>
      </c>
      <c r="R693">
        <v>0.11</v>
      </c>
      <c r="S693">
        <v>0.01</v>
      </c>
      <c r="T693">
        <v>0.04</v>
      </c>
      <c r="U693">
        <v>13.8</v>
      </c>
      <c r="V693">
        <v>58.3</v>
      </c>
      <c r="W693">
        <v>16.350000000000001</v>
      </c>
      <c r="X693">
        <v>3.25</v>
      </c>
      <c r="Y693">
        <v>4.4000000000000004</v>
      </c>
      <c r="Z693">
        <v>63</v>
      </c>
      <c r="AA693">
        <v>0.05</v>
      </c>
      <c r="AB693">
        <v>26.9</v>
      </c>
      <c r="AC693">
        <v>0.75</v>
      </c>
      <c r="AD693">
        <v>136</v>
      </c>
      <c r="AE693">
        <v>0.3</v>
      </c>
      <c r="AF693">
        <v>2E-3</v>
      </c>
      <c r="AG693">
        <v>65.599999999999994</v>
      </c>
      <c r="AH693">
        <v>3.6999999999999998E-2</v>
      </c>
      <c r="AI693">
        <v>8.0399999999999991</v>
      </c>
      <c r="AJ693">
        <v>5.0000000000000001E-3</v>
      </c>
      <c r="AK693">
        <v>0.47</v>
      </c>
      <c r="AL693">
        <v>1.9</v>
      </c>
      <c r="AM693">
        <v>0.1</v>
      </c>
      <c r="AN693">
        <v>2.7</v>
      </c>
      <c r="AO693">
        <v>0.01</v>
      </c>
      <c r="AP693">
        <v>5.5</v>
      </c>
      <c r="AQ693">
        <v>5</v>
      </c>
      <c r="AR693">
        <v>0.05</v>
      </c>
      <c r="AS693">
        <v>0.5</v>
      </c>
      <c r="AT693">
        <v>20</v>
      </c>
      <c r="AU693">
        <v>0.1</v>
      </c>
      <c r="AV693">
        <v>65.099999999999994</v>
      </c>
      <c r="AW693">
        <v>15</v>
      </c>
    </row>
    <row r="694" spans="1:49" hidden="1" x14ac:dyDescent="0.3">
      <c r="A694" t="s">
        <v>2751</v>
      </c>
      <c r="B694" t="s">
        <v>2752</v>
      </c>
      <c r="C694" s="1" t="str">
        <f t="shared" si="40"/>
        <v>13:0041</v>
      </c>
      <c r="D694" s="1" t="str">
        <f t="shared" si="41"/>
        <v>13:0013</v>
      </c>
      <c r="E694" t="s">
        <v>2753</v>
      </c>
      <c r="F694" t="s">
        <v>2754</v>
      </c>
      <c r="H694">
        <v>47.851132499999999</v>
      </c>
      <c r="I694">
        <v>-67.808170000000004</v>
      </c>
      <c r="J694" s="1" t="str">
        <f t="shared" si="42"/>
        <v>Basal till</v>
      </c>
      <c r="K694" s="1" t="str">
        <f t="shared" si="43"/>
        <v>&lt;63 micron</v>
      </c>
      <c r="L694">
        <v>51</v>
      </c>
      <c r="M694">
        <v>2.84</v>
      </c>
      <c r="N694">
        <v>9.3000000000000007</v>
      </c>
      <c r="O694">
        <v>0.4</v>
      </c>
      <c r="P694">
        <v>1</v>
      </c>
      <c r="Q694">
        <v>59.1</v>
      </c>
      <c r="R694">
        <v>0.17</v>
      </c>
      <c r="S694">
        <v>0.01</v>
      </c>
      <c r="T694">
        <v>0.1</v>
      </c>
      <c r="U694">
        <v>13.4</v>
      </c>
      <c r="V694">
        <v>66</v>
      </c>
      <c r="W694">
        <v>17.66</v>
      </c>
      <c r="X694">
        <v>3.63</v>
      </c>
      <c r="Y694">
        <v>5.7</v>
      </c>
      <c r="Z694">
        <v>77</v>
      </c>
      <c r="AA694">
        <v>0.06</v>
      </c>
      <c r="AB694">
        <v>27</v>
      </c>
      <c r="AC694">
        <v>0.83</v>
      </c>
      <c r="AD694">
        <v>227</v>
      </c>
      <c r="AE694">
        <v>0.44</v>
      </c>
      <c r="AF694">
        <v>2E-3</v>
      </c>
      <c r="AG694">
        <v>63.5</v>
      </c>
      <c r="AH694">
        <v>8.3000000000000004E-2</v>
      </c>
      <c r="AI694">
        <v>10.95</v>
      </c>
      <c r="AJ694">
        <v>0.01</v>
      </c>
      <c r="AK694">
        <v>0.39</v>
      </c>
      <c r="AL694">
        <v>2.2000000000000002</v>
      </c>
      <c r="AM694">
        <v>0.4</v>
      </c>
      <c r="AN694">
        <v>2.9</v>
      </c>
      <c r="AO694">
        <v>0.01</v>
      </c>
      <c r="AP694">
        <v>6.2</v>
      </c>
      <c r="AQ694">
        <v>30</v>
      </c>
      <c r="AR694">
        <v>7.0000000000000007E-2</v>
      </c>
      <c r="AS694">
        <v>0.5</v>
      </c>
      <c r="AT694">
        <v>24</v>
      </c>
      <c r="AU694">
        <v>0.1</v>
      </c>
      <c r="AV694">
        <v>88.5</v>
      </c>
      <c r="AW694">
        <v>15</v>
      </c>
    </row>
    <row r="695" spans="1:49" hidden="1" x14ac:dyDescent="0.3">
      <c r="A695" t="s">
        <v>2755</v>
      </c>
      <c r="B695" t="s">
        <v>2756</v>
      </c>
      <c r="C695" s="1" t="str">
        <f t="shared" si="40"/>
        <v>13:0041</v>
      </c>
      <c r="D695" s="1" t="str">
        <f t="shared" si="41"/>
        <v>13:0013</v>
      </c>
      <c r="E695" t="s">
        <v>2757</v>
      </c>
      <c r="F695" t="s">
        <v>2758</v>
      </c>
      <c r="H695">
        <v>47.816339599999999</v>
      </c>
      <c r="I695">
        <v>-67.728601299999994</v>
      </c>
      <c r="J695" s="1" t="str">
        <f t="shared" si="42"/>
        <v>Basal till</v>
      </c>
      <c r="K695" s="1" t="str">
        <f t="shared" si="43"/>
        <v>&lt;63 micron</v>
      </c>
      <c r="L695">
        <v>75</v>
      </c>
      <c r="M695">
        <v>2.2200000000000002</v>
      </c>
      <c r="N695">
        <v>7.1</v>
      </c>
      <c r="O695">
        <v>0.5</v>
      </c>
      <c r="P695">
        <v>1</v>
      </c>
      <c r="Q695">
        <v>52.2</v>
      </c>
      <c r="R695">
        <v>0.11</v>
      </c>
      <c r="S695">
        <v>0.02</v>
      </c>
      <c r="T695">
        <v>0.04</v>
      </c>
      <c r="U695">
        <v>11.9</v>
      </c>
      <c r="V695">
        <v>50.3</v>
      </c>
      <c r="W695">
        <v>15.79</v>
      </c>
      <c r="X695">
        <v>2.63</v>
      </c>
      <c r="Y695">
        <v>4.5</v>
      </c>
      <c r="Z695">
        <v>74</v>
      </c>
      <c r="AA695">
        <v>0.04</v>
      </c>
      <c r="AB695">
        <v>27.7</v>
      </c>
      <c r="AC695">
        <v>0.94</v>
      </c>
      <c r="AD695">
        <v>157</v>
      </c>
      <c r="AE695">
        <v>0.37</v>
      </c>
      <c r="AF695">
        <v>2E-3</v>
      </c>
      <c r="AG695">
        <v>55.8</v>
      </c>
      <c r="AH695">
        <v>4.5999999999999999E-2</v>
      </c>
      <c r="AI695">
        <v>8.2799999999999994</v>
      </c>
      <c r="AJ695">
        <v>5.0000000000000001E-3</v>
      </c>
      <c r="AK695">
        <v>0.27</v>
      </c>
      <c r="AL695">
        <v>1.5</v>
      </c>
      <c r="AM695">
        <v>0.3</v>
      </c>
      <c r="AN695">
        <v>4.5999999999999996</v>
      </c>
      <c r="AO695">
        <v>0.01</v>
      </c>
      <c r="AP695">
        <v>5.6</v>
      </c>
      <c r="AQ695">
        <v>5</v>
      </c>
      <c r="AR695">
        <v>0.05</v>
      </c>
      <c r="AS695">
        <v>0.5</v>
      </c>
      <c r="AT695">
        <v>22</v>
      </c>
      <c r="AU695">
        <v>0.1</v>
      </c>
      <c r="AV695">
        <v>51.7</v>
      </c>
      <c r="AW695">
        <v>15</v>
      </c>
    </row>
    <row r="696" spans="1:49" hidden="1" x14ac:dyDescent="0.3">
      <c r="A696" t="s">
        <v>2759</v>
      </c>
      <c r="B696" t="s">
        <v>2760</v>
      </c>
      <c r="C696" s="1" t="str">
        <f t="shared" si="40"/>
        <v>13:0041</v>
      </c>
      <c r="D696" s="1" t="str">
        <f t="shared" si="41"/>
        <v>13:0013</v>
      </c>
      <c r="E696" t="s">
        <v>2761</v>
      </c>
      <c r="F696" t="s">
        <v>2762</v>
      </c>
      <c r="H696">
        <v>47.797160400000003</v>
      </c>
      <c r="I696">
        <v>-67.726518799999994</v>
      </c>
      <c r="J696" s="1" t="str">
        <f t="shared" si="42"/>
        <v>Basal till</v>
      </c>
      <c r="K696" s="1" t="str">
        <f t="shared" si="43"/>
        <v>&lt;63 micron</v>
      </c>
      <c r="L696">
        <v>53</v>
      </c>
      <c r="M696">
        <v>2.27</v>
      </c>
      <c r="N696">
        <v>10</v>
      </c>
      <c r="O696">
        <v>0.8</v>
      </c>
      <c r="P696">
        <v>1</v>
      </c>
      <c r="Q696">
        <v>73.2</v>
      </c>
      <c r="R696">
        <v>0.15</v>
      </c>
      <c r="S696">
        <v>0.19</v>
      </c>
      <c r="T696">
        <v>0.06</v>
      </c>
      <c r="U696">
        <v>16</v>
      </c>
      <c r="V696">
        <v>71.400000000000006</v>
      </c>
      <c r="W696">
        <v>26.47</v>
      </c>
      <c r="X696">
        <v>3.08</v>
      </c>
      <c r="Y696">
        <v>4.5999999999999996</v>
      </c>
      <c r="Z696">
        <v>140</v>
      </c>
      <c r="AA696">
        <v>7.0000000000000007E-2</v>
      </c>
      <c r="AB696">
        <v>28.6</v>
      </c>
      <c r="AC696">
        <v>0.83</v>
      </c>
      <c r="AD696">
        <v>372</v>
      </c>
      <c r="AE696">
        <v>0.27</v>
      </c>
      <c r="AF696">
        <v>3.0000000000000001E-3</v>
      </c>
      <c r="AG696">
        <v>69.400000000000006</v>
      </c>
      <c r="AH696">
        <v>4.8000000000000001E-2</v>
      </c>
      <c r="AI696">
        <v>13.02</v>
      </c>
      <c r="AJ696">
        <v>0.01</v>
      </c>
      <c r="AK696">
        <v>0.37</v>
      </c>
      <c r="AL696">
        <v>2.6</v>
      </c>
      <c r="AM696">
        <v>0.2</v>
      </c>
      <c r="AN696">
        <v>24.7</v>
      </c>
      <c r="AO696">
        <v>0.01</v>
      </c>
      <c r="AP696">
        <v>5.5</v>
      </c>
      <c r="AQ696">
        <v>30</v>
      </c>
      <c r="AR696">
        <v>0.04</v>
      </c>
      <c r="AS696">
        <v>3.3</v>
      </c>
      <c r="AT696">
        <v>21</v>
      </c>
      <c r="AU696">
        <v>0.1</v>
      </c>
      <c r="AV696">
        <v>55.9</v>
      </c>
      <c r="AW696">
        <v>15</v>
      </c>
    </row>
    <row r="697" spans="1:49" hidden="1" x14ac:dyDescent="0.3">
      <c r="A697" t="s">
        <v>2763</v>
      </c>
      <c r="B697" t="s">
        <v>2764</v>
      </c>
      <c r="C697" s="1" t="str">
        <f t="shared" si="40"/>
        <v>13:0041</v>
      </c>
      <c r="D697" s="1" t="str">
        <f t="shared" si="41"/>
        <v>13:0013</v>
      </c>
      <c r="E697" t="s">
        <v>2765</v>
      </c>
      <c r="F697" t="s">
        <v>2766</v>
      </c>
      <c r="H697">
        <v>47.788445699999997</v>
      </c>
      <c r="I697">
        <v>-67.704381400000003</v>
      </c>
      <c r="J697" s="1" t="str">
        <f t="shared" si="42"/>
        <v>Basal till</v>
      </c>
      <c r="K697" s="1" t="str">
        <f t="shared" si="43"/>
        <v>&lt;63 micron</v>
      </c>
      <c r="L697">
        <v>21</v>
      </c>
      <c r="M697">
        <v>1.64</v>
      </c>
      <c r="N697">
        <v>8.1999999999999993</v>
      </c>
      <c r="O697">
        <v>0.3</v>
      </c>
      <c r="P697">
        <v>1</v>
      </c>
      <c r="Q697">
        <v>59.1</v>
      </c>
      <c r="R697">
        <v>0.17</v>
      </c>
      <c r="S697">
        <v>0.02</v>
      </c>
      <c r="T697">
        <v>0.08</v>
      </c>
      <c r="U697">
        <v>18.7</v>
      </c>
      <c r="V697">
        <v>37.1</v>
      </c>
      <c r="W697">
        <v>26.86</v>
      </c>
      <c r="X697">
        <v>3.81</v>
      </c>
      <c r="Y697">
        <v>3.3</v>
      </c>
      <c r="Z697">
        <v>110</v>
      </c>
      <c r="AA697">
        <v>7.0000000000000007E-2</v>
      </c>
      <c r="AB697">
        <v>28.4</v>
      </c>
      <c r="AC697">
        <v>0.45</v>
      </c>
      <c r="AD697">
        <v>814</v>
      </c>
      <c r="AE697">
        <v>0.43</v>
      </c>
      <c r="AF697">
        <v>2E-3</v>
      </c>
      <c r="AG697">
        <v>63.6</v>
      </c>
      <c r="AH697">
        <v>0.05</v>
      </c>
      <c r="AI697">
        <v>17.79</v>
      </c>
      <c r="AJ697">
        <v>0.01</v>
      </c>
      <c r="AK697">
        <v>0.53</v>
      </c>
      <c r="AL697">
        <v>2.2000000000000002</v>
      </c>
      <c r="AM697">
        <v>0.2</v>
      </c>
      <c r="AN697">
        <v>3.9</v>
      </c>
      <c r="AO697">
        <v>0.01</v>
      </c>
      <c r="AP697">
        <v>5.3</v>
      </c>
      <c r="AQ697">
        <v>30</v>
      </c>
      <c r="AR697">
        <v>0.06</v>
      </c>
      <c r="AS697">
        <v>0.9</v>
      </c>
      <c r="AT697">
        <v>23</v>
      </c>
      <c r="AU697">
        <v>0.1</v>
      </c>
      <c r="AV697">
        <v>73</v>
      </c>
      <c r="AW697">
        <v>15</v>
      </c>
    </row>
    <row r="698" spans="1:49" hidden="1" x14ac:dyDescent="0.3">
      <c r="A698" t="s">
        <v>2767</v>
      </c>
      <c r="B698" t="s">
        <v>2768</v>
      </c>
      <c r="C698" s="1" t="str">
        <f t="shared" si="40"/>
        <v>13:0041</v>
      </c>
      <c r="D698" s="1" t="str">
        <f t="shared" si="41"/>
        <v>13:0013</v>
      </c>
      <c r="E698" t="s">
        <v>2769</v>
      </c>
      <c r="F698" t="s">
        <v>2770</v>
      </c>
      <c r="H698">
        <v>47.805157899999998</v>
      </c>
      <c r="I698">
        <v>-67.707077600000005</v>
      </c>
      <c r="J698" s="1" t="str">
        <f t="shared" si="42"/>
        <v>Basal till</v>
      </c>
      <c r="K698" s="1" t="str">
        <f t="shared" si="43"/>
        <v>&lt;63 micron</v>
      </c>
      <c r="L698">
        <v>24</v>
      </c>
      <c r="M698">
        <v>2.7</v>
      </c>
      <c r="N698">
        <v>8</v>
      </c>
      <c r="O698">
        <v>0.5</v>
      </c>
      <c r="P698">
        <v>0.5</v>
      </c>
      <c r="Q698">
        <v>78.3</v>
      </c>
      <c r="R698">
        <v>0.15</v>
      </c>
      <c r="S698">
        <v>0.01</v>
      </c>
      <c r="T698">
        <v>7.0000000000000007E-2</v>
      </c>
      <c r="U698">
        <v>21.1</v>
      </c>
      <c r="V698">
        <v>43.2</v>
      </c>
      <c r="W698">
        <v>25.02</v>
      </c>
      <c r="X698">
        <v>3.79</v>
      </c>
      <c r="Y698">
        <v>5.4</v>
      </c>
      <c r="Z698">
        <v>164</v>
      </c>
      <c r="AA698">
        <v>0.06</v>
      </c>
      <c r="AB698">
        <v>28.8</v>
      </c>
      <c r="AC698">
        <v>0.64</v>
      </c>
      <c r="AD698">
        <v>718</v>
      </c>
      <c r="AE698">
        <v>0.39</v>
      </c>
      <c r="AF698">
        <v>2E-3</v>
      </c>
      <c r="AG698">
        <v>56.8</v>
      </c>
      <c r="AH698">
        <v>6.3E-2</v>
      </c>
      <c r="AI698">
        <v>16.95</v>
      </c>
      <c r="AJ698">
        <v>0.02</v>
      </c>
      <c r="AK698">
        <v>0.37</v>
      </c>
      <c r="AL698">
        <v>3.8</v>
      </c>
      <c r="AM698">
        <v>0.3</v>
      </c>
      <c r="AN698">
        <v>2.8</v>
      </c>
      <c r="AO698">
        <v>0.03</v>
      </c>
      <c r="AP698">
        <v>5.9</v>
      </c>
      <c r="AQ698">
        <v>20</v>
      </c>
      <c r="AR698">
        <v>0.05</v>
      </c>
      <c r="AS698">
        <v>1</v>
      </c>
      <c r="AT698">
        <v>35</v>
      </c>
      <c r="AU698">
        <v>0.1</v>
      </c>
      <c r="AV698">
        <v>64.400000000000006</v>
      </c>
      <c r="AW698">
        <v>15</v>
      </c>
    </row>
    <row r="699" spans="1:49" hidden="1" x14ac:dyDescent="0.3">
      <c r="A699" t="s">
        <v>2771</v>
      </c>
      <c r="B699" t="s">
        <v>2772</v>
      </c>
      <c r="C699" s="1" t="str">
        <f t="shared" si="40"/>
        <v>13:0041</v>
      </c>
      <c r="D699" s="1" t="str">
        <f t="shared" si="41"/>
        <v>13:0013</v>
      </c>
      <c r="E699" t="s">
        <v>2773</v>
      </c>
      <c r="F699" t="s">
        <v>2774</v>
      </c>
      <c r="H699">
        <v>47.773830199999999</v>
      </c>
      <c r="I699">
        <v>-67.700913700000001</v>
      </c>
      <c r="J699" s="1" t="str">
        <f t="shared" si="42"/>
        <v>Basal till</v>
      </c>
      <c r="K699" s="1" t="str">
        <f t="shared" si="43"/>
        <v>&lt;63 micron</v>
      </c>
      <c r="L699">
        <v>79</v>
      </c>
      <c r="M699">
        <v>2.35</v>
      </c>
      <c r="N699">
        <v>6.7</v>
      </c>
      <c r="O699">
        <v>0.1</v>
      </c>
      <c r="P699">
        <v>1</v>
      </c>
      <c r="Q699">
        <v>63.9</v>
      </c>
      <c r="R699">
        <v>0.16</v>
      </c>
      <c r="S699">
        <v>0.12</v>
      </c>
      <c r="T699">
        <v>0.05</v>
      </c>
      <c r="U699">
        <v>13</v>
      </c>
      <c r="V699">
        <v>50.8</v>
      </c>
      <c r="W699">
        <v>15.2</v>
      </c>
      <c r="X699">
        <v>3.39</v>
      </c>
      <c r="Y699">
        <v>7.1</v>
      </c>
      <c r="Z699">
        <v>84</v>
      </c>
      <c r="AA699">
        <v>0.06</v>
      </c>
      <c r="AB699">
        <v>27.4</v>
      </c>
      <c r="AC699">
        <v>0.55000000000000004</v>
      </c>
      <c r="AD699">
        <v>155</v>
      </c>
      <c r="AE699">
        <v>0.53</v>
      </c>
      <c r="AF699">
        <v>3.0000000000000001E-3</v>
      </c>
      <c r="AG699">
        <v>50.9</v>
      </c>
      <c r="AH699">
        <v>5.1999999999999998E-2</v>
      </c>
      <c r="AI699">
        <v>9.91</v>
      </c>
      <c r="AJ699">
        <v>0.02</v>
      </c>
      <c r="AK699">
        <v>0.28999999999999998</v>
      </c>
      <c r="AL699">
        <v>1.8</v>
      </c>
      <c r="AM699">
        <v>0.4</v>
      </c>
      <c r="AN699">
        <v>15.4</v>
      </c>
      <c r="AO699">
        <v>0.01</v>
      </c>
      <c r="AP699">
        <v>5</v>
      </c>
      <c r="AQ699">
        <v>30</v>
      </c>
      <c r="AR699">
        <v>7.0000000000000007E-2</v>
      </c>
      <c r="AS699">
        <v>0.8</v>
      </c>
      <c r="AT699">
        <v>30</v>
      </c>
      <c r="AU699">
        <v>0.1</v>
      </c>
      <c r="AV699">
        <v>54.2</v>
      </c>
      <c r="AW699">
        <v>15</v>
      </c>
    </row>
    <row r="700" spans="1:49" hidden="1" x14ac:dyDescent="0.3">
      <c r="A700" t="s">
        <v>2775</v>
      </c>
      <c r="B700" t="s">
        <v>2776</v>
      </c>
      <c r="C700" s="1" t="str">
        <f t="shared" si="40"/>
        <v>13:0041</v>
      </c>
      <c r="D700" s="1" t="str">
        <f t="shared" si="41"/>
        <v>13:0013</v>
      </c>
      <c r="E700" t="s">
        <v>2777</v>
      </c>
      <c r="F700" t="s">
        <v>2778</v>
      </c>
      <c r="H700">
        <v>47.819126900000001</v>
      </c>
      <c r="I700">
        <v>-67.705087599999999</v>
      </c>
      <c r="J700" s="1" t="str">
        <f t="shared" si="42"/>
        <v>Basal till</v>
      </c>
      <c r="K700" s="1" t="str">
        <f t="shared" si="43"/>
        <v>&lt;63 micron</v>
      </c>
      <c r="L700">
        <v>20</v>
      </c>
      <c r="M700">
        <v>2.8</v>
      </c>
      <c r="N700">
        <v>5.7</v>
      </c>
      <c r="O700">
        <v>0.4</v>
      </c>
      <c r="P700">
        <v>1</v>
      </c>
      <c r="Q700">
        <v>43.9</v>
      </c>
      <c r="R700">
        <v>0.12</v>
      </c>
      <c r="S700">
        <v>0.02</v>
      </c>
      <c r="T700">
        <v>0.05</v>
      </c>
      <c r="U700">
        <v>12</v>
      </c>
      <c r="V700">
        <v>53.4</v>
      </c>
      <c r="W700">
        <v>15.76</v>
      </c>
      <c r="X700">
        <v>2.77</v>
      </c>
      <c r="Y700">
        <v>5.2</v>
      </c>
      <c r="Z700">
        <v>69</v>
      </c>
      <c r="AA700">
        <v>0.04</v>
      </c>
      <c r="AB700">
        <v>25.5</v>
      </c>
      <c r="AC700">
        <v>0.64</v>
      </c>
      <c r="AD700">
        <v>177</v>
      </c>
      <c r="AE700">
        <v>0.39</v>
      </c>
      <c r="AF700">
        <v>3.0000000000000001E-3</v>
      </c>
      <c r="AG700">
        <v>52.7</v>
      </c>
      <c r="AH700">
        <v>4.3999999999999997E-2</v>
      </c>
      <c r="AI700">
        <v>12.5</v>
      </c>
      <c r="AJ700">
        <v>0.03</v>
      </c>
      <c r="AK700">
        <v>0.27</v>
      </c>
      <c r="AL700">
        <v>2.2999999999999998</v>
      </c>
      <c r="AM700">
        <v>0.4</v>
      </c>
      <c r="AN700">
        <v>2.5</v>
      </c>
      <c r="AO700">
        <v>0.02</v>
      </c>
      <c r="AP700">
        <v>6.9</v>
      </c>
      <c r="AQ700">
        <v>20</v>
      </c>
      <c r="AR700">
        <v>7.0000000000000007E-2</v>
      </c>
      <c r="AS700">
        <v>0.6</v>
      </c>
      <c r="AT700">
        <v>25</v>
      </c>
      <c r="AU700">
        <v>0.1</v>
      </c>
      <c r="AV700">
        <v>64.7</v>
      </c>
      <c r="AW700">
        <v>15</v>
      </c>
    </row>
    <row r="701" spans="1:49" hidden="1" x14ac:dyDescent="0.3">
      <c r="A701" t="s">
        <v>2779</v>
      </c>
      <c r="B701" t="s">
        <v>2780</v>
      </c>
      <c r="C701" s="1" t="str">
        <f t="shared" si="40"/>
        <v>13:0041</v>
      </c>
      <c r="D701" s="1" t="str">
        <f t="shared" si="41"/>
        <v>13:0013</v>
      </c>
      <c r="E701" t="s">
        <v>2777</v>
      </c>
      <c r="F701" t="s">
        <v>2781</v>
      </c>
      <c r="H701">
        <v>47.819126900000001</v>
      </c>
      <c r="I701">
        <v>-67.705087599999999</v>
      </c>
      <c r="J701" s="1" t="str">
        <f t="shared" si="42"/>
        <v>Basal till</v>
      </c>
      <c r="K701" s="1" t="str">
        <f t="shared" si="43"/>
        <v>&lt;63 micron</v>
      </c>
      <c r="L701">
        <v>19</v>
      </c>
      <c r="M701">
        <v>2.82</v>
      </c>
      <c r="N701">
        <v>5.7</v>
      </c>
      <c r="O701">
        <v>0.3</v>
      </c>
      <c r="P701">
        <v>1</v>
      </c>
      <c r="Q701">
        <v>39.9</v>
      </c>
      <c r="R701">
        <v>0.11</v>
      </c>
      <c r="S701">
        <v>0.01</v>
      </c>
      <c r="T701">
        <v>0.05</v>
      </c>
      <c r="U701">
        <v>11.7</v>
      </c>
      <c r="V701">
        <v>56</v>
      </c>
      <c r="W701">
        <v>15.09</v>
      </c>
      <c r="X701">
        <v>2.77</v>
      </c>
      <c r="Y701">
        <v>4.7</v>
      </c>
      <c r="Z701">
        <v>68</v>
      </c>
      <c r="AA701">
        <v>0.04</v>
      </c>
      <c r="AB701">
        <v>23.7</v>
      </c>
      <c r="AC701">
        <v>0.65</v>
      </c>
      <c r="AD701">
        <v>179</v>
      </c>
      <c r="AE701">
        <v>0.37</v>
      </c>
      <c r="AF701">
        <v>3.0000000000000001E-3</v>
      </c>
      <c r="AG701">
        <v>53.8</v>
      </c>
      <c r="AH701">
        <v>4.3999999999999997E-2</v>
      </c>
      <c r="AI701">
        <v>12.13</v>
      </c>
      <c r="AJ701">
        <v>0.02</v>
      </c>
      <c r="AK701">
        <v>0.24</v>
      </c>
      <c r="AL701">
        <v>2</v>
      </c>
      <c r="AM701">
        <v>0.4</v>
      </c>
      <c r="AN701">
        <v>2.2000000000000002</v>
      </c>
      <c r="AO701">
        <v>0.01</v>
      </c>
      <c r="AP701">
        <v>6.3</v>
      </c>
      <c r="AQ701">
        <v>50</v>
      </c>
      <c r="AR701">
        <v>0.06</v>
      </c>
      <c r="AS701">
        <v>0.6</v>
      </c>
      <c r="AT701">
        <v>22</v>
      </c>
      <c r="AU701">
        <v>0.1</v>
      </c>
      <c r="AV701">
        <v>63.1</v>
      </c>
      <c r="AW701">
        <v>15</v>
      </c>
    </row>
    <row r="702" spans="1:49" hidden="1" x14ac:dyDescent="0.3">
      <c r="A702" t="s">
        <v>2782</v>
      </c>
      <c r="B702" t="s">
        <v>2783</v>
      </c>
      <c r="C702" s="1" t="str">
        <f t="shared" si="40"/>
        <v>13:0041</v>
      </c>
      <c r="D702" s="1" t="str">
        <f t="shared" si="41"/>
        <v>13:0013</v>
      </c>
      <c r="E702" t="s">
        <v>2784</v>
      </c>
      <c r="F702" t="s">
        <v>2785</v>
      </c>
      <c r="H702">
        <v>47.833765900000003</v>
      </c>
      <c r="I702">
        <v>-67.703467200000006</v>
      </c>
      <c r="J702" s="1" t="str">
        <f t="shared" si="42"/>
        <v>Basal till</v>
      </c>
      <c r="K702" s="1" t="str">
        <f t="shared" si="43"/>
        <v>&lt;63 micron</v>
      </c>
      <c r="L702">
        <v>14</v>
      </c>
      <c r="M702">
        <v>3</v>
      </c>
      <c r="N702">
        <v>11.3</v>
      </c>
      <c r="O702">
        <v>0.3</v>
      </c>
      <c r="P702">
        <v>1</v>
      </c>
      <c r="Q702">
        <v>52.5</v>
      </c>
      <c r="R702">
        <v>0.18</v>
      </c>
      <c r="S702">
        <v>0.02</v>
      </c>
      <c r="T702">
        <v>0.06</v>
      </c>
      <c r="U702">
        <v>27.7</v>
      </c>
      <c r="V702">
        <v>56.5</v>
      </c>
      <c r="W702">
        <v>30.12</v>
      </c>
      <c r="X702">
        <v>3.36</v>
      </c>
      <c r="Y702">
        <v>5.3</v>
      </c>
      <c r="Z702">
        <v>106</v>
      </c>
      <c r="AA702">
        <v>0.05</v>
      </c>
      <c r="AB702">
        <v>26.3</v>
      </c>
      <c r="AC702">
        <v>0.75</v>
      </c>
      <c r="AD702">
        <v>1140</v>
      </c>
      <c r="AE702">
        <v>0.53</v>
      </c>
      <c r="AF702">
        <v>2E-3</v>
      </c>
      <c r="AG702">
        <v>66</v>
      </c>
      <c r="AH702">
        <v>5.8000000000000003E-2</v>
      </c>
      <c r="AI702">
        <v>35.700000000000003</v>
      </c>
      <c r="AJ702">
        <v>5.0000000000000001E-3</v>
      </c>
      <c r="AK702">
        <v>0.52</v>
      </c>
      <c r="AL702">
        <v>2.8</v>
      </c>
      <c r="AM702">
        <v>0.2</v>
      </c>
      <c r="AN702">
        <v>3.2</v>
      </c>
      <c r="AO702">
        <v>0.02</v>
      </c>
      <c r="AP702">
        <v>6.6</v>
      </c>
      <c r="AQ702">
        <v>5</v>
      </c>
      <c r="AR702">
        <v>0.08</v>
      </c>
      <c r="AS702">
        <v>1</v>
      </c>
      <c r="AT702">
        <v>25</v>
      </c>
      <c r="AU702">
        <v>0.1</v>
      </c>
      <c r="AV702">
        <v>68</v>
      </c>
      <c r="AW702">
        <v>15</v>
      </c>
    </row>
    <row r="703" spans="1:49" hidden="1" x14ac:dyDescent="0.3">
      <c r="A703" t="s">
        <v>2786</v>
      </c>
      <c r="B703" t="s">
        <v>2787</v>
      </c>
      <c r="C703" s="1" t="str">
        <f t="shared" si="40"/>
        <v>13:0041</v>
      </c>
      <c r="D703" s="1" t="str">
        <f t="shared" si="41"/>
        <v>13:0013</v>
      </c>
      <c r="E703" t="s">
        <v>2784</v>
      </c>
      <c r="F703" t="s">
        <v>2788</v>
      </c>
      <c r="H703">
        <v>47.833765900000003</v>
      </c>
      <c r="I703">
        <v>-67.703467200000006</v>
      </c>
      <c r="J703" s="1" t="str">
        <f t="shared" si="42"/>
        <v>Basal till</v>
      </c>
      <c r="K703" s="1" t="str">
        <f t="shared" si="43"/>
        <v>&lt;63 micron</v>
      </c>
      <c r="L703">
        <v>12</v>
      </c>
      <c r="M703">
        <v>2.94</v>
      </c>
      <c r="N703">
        <v>11.4</v>
      </c>
      <c r="O703">
        <v>0.3</v>
      </c>
      <c r="P703">
        <v>1</v>
      </c>
      <c r="Q703">
        <v>50.2</v>
      </c>
      <c r="R703">
        <v>0.17</v>
      </c>
      <c r="S703">
        <v>0.02</v>
      </c>
      <c r="T703">
        <v>7.0000000000000007E-2</v>
      </c>
      <c r="U703">
        <v>28.6</v>
      </c>
      <c r="V703">
        <v>56.2</v>
      </c>
      <c r="W703">
        <v>29.75</v>
      </c>
      <c r="X703">
        <v>3.3</v>
      </c>
      <c r="Y703">
        <v>5.2</v>
      </c>
      <c r="Z703">
        <v>104</v>
      </c>
      <c r="AA703">
        <v>0.05</v>
      </c>
      <c r="AB703">
        <v>25.1</v>
      </c>
      <c r="AC703">
        <v>0.74</v>
      </c>
      <c r="AD703">
        <v>1125</v>
      </c>
      <c r="AE703">
        <v>0.55000000000000004</v>
      </c>
      <c r="AF703">
        <v>2E-3</v>
      </c>
      <c r="AG703">
        <v>65.7</v>
      </c>
      <c r="AH703">
        <v>5.7000000000000002E-2</v>
      </c>
      <c r="AI703">
        <v>35.21</v>
      </c>
      <c r="AJ703">
        <v>0.01</v>
      </c>
      <c r="AK703">
        <v>0.52</v>
      </c>
      <c r="AL703">
        <v>2.7</v>
      </c>
      <c r="AM703">
        <v>0.3</v>
      </c>
      <c r="AN703">
        <v>3</v>
      </c>
      <c r="AO703">
        <v>0.01</v>
      </c>
      <c r="AP703">
        <v>6.9</v>
      </c>
      <c r="AQ703">
        <v>30</v>
      </c>
      <c r="AR703">
        <v>7.0000000000000007E-2</v>
      </c>
      <c r="AS703">
        <v>1</v>
      </c>
      <c r="AT703">
        <v>24</v>
      </c>
      <c r="AU703">
        <v>0.1</v>
      </c>
      <c r="AV703">
        <v>67.099999999999994</v>
      </c>
      <c r="AW703">
        <v>15</v>
      </c>
    </row>
    <row r="704" spans="1:49" hidden="1" x14ac:dyDescent="0.3">
      <c r="A704" t="s">
        <v>2789</v>
      </c>
      <c r="B704" t="s">
        <v>2790</v>
      </c>
      <c r="C704" s="1" t="str">
        <f t="shared" si="40"/>
        <v>13:0041</v>
      </c>
      <c r="D704" s="1" t="str">
        <f t="shared" si="41"/>
        <v>13:0013</v>
      </c>
      <c r="E704" t="s">
        <v>2791</v>
      </c>
      <c r="F704" t="s">
        <v>2792</v>
      </c>
      <c r="H704">
        <v>47.751046600000002</v>
      </c>
      <c r="I704">
        <v>-67.514667000000003</v>
      </c>
      <c r="J704" s="1" t="str">
        <f t="shared" si="42"/>
        <v>Basal till</v>
      </c>
      <c r="K704" s="1" t="str">
        <f t="shared" si="43"/>
        <v>&lt;63 micron</v>
      </c>
      <c r="L704">
        <v>52</v>
      </c>
      <c r="M704">
        <v>1.92</v>
      </c>
      <c r="N704">
        <v>8.3000000000000007</v>
      </c>
      <c r="O704">
        <v>0.3</v>
      </c>
      <c r="P704">
        <v>3</v>
      </c>
      <c r="Q704">
        <v>104</v>
      </c>
      <c r="R704">
        <v>0.18</v>
      </c>
      <c r="S704">
        <v>0.32</v>
      </c>
      <c r="T704">
        <v>0.11</v>
      </c>
      <c r="U704">
        <v>21.2</v>
      </c>
      <c r="V704">
        <v>65.099999999999994</v>
      </c>
      <c r="W704">
        <v>29.22</v>
      </c>
      <c r="X704">
        <v>4.07</v>
      </c>
      <c r="Y704">
        <v>6.1</v>
      </c>
      <c r="Z704">
        <v>104</v>
      </c>
      <c r="AA704">
        <v>0.1</v>
      </c>
      <c r="AB704">
        <v>35.9</v>
      </c>
      <c r="AC704">
        <v>1.31</v>
      </c>
      <c r="AD704">
        <v>939</v>
      </c>
      <c r="AE704">
        <v>0.56999999999999995</v>
      </c>
      <c r="AF704">
        <v>3.0000000000000001E-3</v>
      </c>
      <c r="AG704">
        <v>86.7</v>
      </c>
      <c r="AH704">
        <v>4.1000000000000002E-2</v>
      </c>
      <c r="AI704">
        <v>19.07</v>
      </c>
      <c r="AJ704">
        <v>0.02</v>
      </c>
      <c r="AK704">
        <v>0.26</v>
      </c>
      <c r="AL704">
        <v>7.4</v>
      </c>
      <c r="AM704">
        <v>0.05</v>
      </c>
      <c r="AN704">
        <v>35</v>
      </c>
      <c r="AO704">
        <v>0.01</v>
      </c>
      <c r="AP704">
        <v>6.1</v>
      </c>
      <c r="AQ704">
        <v>5</v>
      </c>
      <c r="AR704">
        <v>7.0000000000000007E-2</v>
      </c>
      <c r="AS704">
        <v>0.6</v>
      </c>
      <c r="AT704">
        <v>28</v>
      </c>
      <c r="AU704">
        <v>0.1</v>
      </c>
      <c r="AV704">
        <v>72.3</v>
      </c>
      <c r="AW704">
        <v>15</v>
      </c>
    </row>
    <row r="705" spans="1:49" hidden="1" x14ac:dyDescent="0.3">
      <c r="A705" t="s">
        <v>2793</v>
      </c>
      <c r="B705" t="s">
        <v>2794</v>
      </c>
      <c r="C705" s="1" t="str">
        <f t="shared" si="40"/>
        <v>13:0041</v>
      </c>
      <c r="D705" s="1" t="str">
        <f t="shared" si="41"/>
        <v>13:0013</v>
      </c>
      <c r="E705" t="s">
        <v>2795</v>
      </c>
      <c r="F705" t="s">
        <v>2796</v>
      </c>
      <c r="H705">
        <v>47.7572902</v>
      </c>
      <c r="I705">
        <v>-67.536305999999996</v>
      </c>
      <c r="J705" s="1" t="str">
        <f t="shared" si="42"/>
        <v>Basal till</v>
      </c>
      <c r="K705" s="1" t="str">
        <f t="shared" si="43"/>
        <v>&lt;63 micron</v>
      </c>
      <c r="L705">
        <v>20</v>
      </c>
      <c r="M705">
        <v>1.95</v>
      </c>
      <c r="N705">
        <v>6.8</v>
      </c>
      <c r="O705">
        <v>0.3</v>
      </c>
      <c r="P705">
        <v>2</v>
      </c>
      <c r="Q705">
        <v>65.400000000000006</v>
      </c>
      <c r="R705">
        <v>0.11</v>
      </c>
      <c r="S705">
        <v>0.01</v>
      </c>
      <c r="T705">
        <v>0.05</v>
      </c>
      <c r="U705">
        <v>11.1</v>
      </c>
      <c r="V705">
        <v>44.8</v>
      </c>
      <c r="W705">
        <v>15.31</v>
      </c>
      <c r="X705">
        <v>2.82</v>
      </c>
      <c r="Y705">
        <v>4.8</v>
      </c>
      <c r="Z705">
        <v>56</v>
      </c>
      <c r="AA705">
        <v>0.05</v>
      </c>
      <c r="AB705">
        <v>25.1</v>
      </c>
      <c r="AC705">
        <v>0.72</v>
      </c>
      <c r="AD705">
        <v>154</v>
      </c>
      <c r="AE705">
        <v>0.28000000000000003</v>
      </c>
      <c r="AF705">
        <v>2E-3</v>
      </c>
      <c r="AG705">
        <v>50</v>
      </c>
      <c r="AH705">
        <v>3.3000000000000002E-2</v>
      </c>
      <c r="AI705">
        <v>7.97</v>
      </c>
      <c r="AJ705">
        <v>0.01</v>
      </c>
      <c r="AK705">
        <v>0.41</v>
      </c>
      <c r="AL705">
        <v>1.9</v>
      </c>
      <c r="AM705">
        <v>0.1</v>
      </c>
      <c r="AN705">
        <v>3</v>
      </c>
      <c r="AO705">
        <v>0.01</v>
      </c>
      <c r="AP705">
        <v>5.2</v>
      </c>
      <c r="AQ705">
        <v>20</v>
      </c>
      <c r="AR705">
        <v>7.0000000000000007E-2</v>
      </c>
      <c r="AS705">
        <v>0.5</v>
      </c>
      <c r="AT705">
        <v>23</v>
      </c>
      <c r="AU705">
        <v>0.1</v>
      </c>
      <c r="AV705">
        <v>50.1</v>
      </c>
      <c r="AW705">
        <v>15</v>
      </c>
    </row>
    <row r="706" spans="1:49" hidden="1" x14ac:dyDescent="0.3">
      <c r="A706" t="s">
        <v>2797</v>
      </c>
      <c r="B706" t="s">
        <v>2798</v>
      </c>
      <c r="C706" s="1" t="str">
        <f t="shared" ref="C706:C769" si="44">HYPERLINK("http://geochem.nrcan.gc.ca/cdogs/content/bdl/bdl130041_e.htm", "13:0041")</f>
        <v>13:0041</v>
      </c>
      <c r="D706" s="1" t="str">
        <f t="shared" ref="D706:D769" si="45">HYPERLINK("http://geochem.nrcan.gc.ca/cdogs/content/svy/svy130013_e.htm", "13:0013")</f>
        <v>13:0013</v>
      </c>
      <c r="E706" t="s">
        <v>2795</v>
      </c>
      <c r="F706" t="s">
        <v>2799</v>
      </c>
      <c r="H706">
        <v>47.7572902</v>
      </c>
      <c r="I706">
        <v>-67.536305999999996</v>
      </c>
      <c r="J706" s="1" t="str">
        <f t="shared" ref="J706:J769" si="46">HYPERLINK("http://geochem.nrcan.gc.ca/cdogs/content/kwd/kwd020045_e.htm", "Basal till")</f>
        <v>Basal till</v>
      </c>
      <c r="K706" s="1" t="str">
        <f t="shared" ref="K706:K769" si="47">HYPERLINK("http://geochem.nrcan.gc.ca/cdogs/content/kwd/kwd080004_e.htm", "&lt;63 micron")</f>
        <v>&lt;63 micron</v>
      </c>
      <c r="L706">
        <v>20</v>
      </c>
      <c r="M706">
        <v>1.91</v>
      </c>
      <c r="N706">
        <v>6.3</v>
      </c>
      <c r="O706">
        <v>0.1</v>
      </c>
      <c r="P706">
        <v>2</v>
      </c>
      <c r="Q706">
        <v>66.7</v>
      </c>
      <c r="R706">
        <v>0.12</v>
      </c>
      <c r="S706">
        <v>0.01</v>
      </c>
      <c r="T706">
        <v>0.05</v>
      </c>
      <c r="U706">
        <v>10.8</v>
      </c>
      <c r="V706">
        <v>40.700000000000003</v>
      </c>
      <c r="W706">
        <v>14.47</v>
      </c>
      <c r="X706">
        <v>2.73</v>
      </c>
      <c r="Y706">
        <v>4.8</v>
      </c>
      <c r="Z706">
        <v>79</v>
      </c>
      <c r="AA706">
        <v>0.06</v>
      </c>
      <c r="AB706">
        <v>25.2</v>
      </c>
      <c r="AC706">
        <v>0.69</v>
      </c>
      <c r="AD706">
        <v>145</v>
      </c>
      <c r="AE706">
        <v>0.26</v>
      </c>
      <c r="AF706">
        <v>2E-3</v>
      </c>
      <c r="AG706">
        <v>48</v>
      </c>
      <c r="AH706">
        <v>3.2000000000000001E-2</v>
      </c>
      <c r="AI706">
        <v>7.66</v>
      </c>
      <c r="AJ706">
        <v>5.0000000000000001E-3</v>
      </c>
      <c r="AK706">
        <v>0.38</v>
      </c>
      <c r="AL706">
        <v>2</v>
      </c>
      <c r="AM706">
        <v>0.3</v>
      </c>
      <c r="AN706">
        <v>2.8</v>
      </c>
      <c r="AO706">
        <v>0.01</v>
      </c>
      <c r="AP706">
        <v>5.6</v>
      </c>
      <c r="AQ706">
        <v>40</v>
      </c>
      <c r="AR706">
        <v>7.0000000000000007E-2</v>
      </c>
      <c r="AS706">
        <v>0.5</v>
      </c>
      <c r="AT706">
        <v>21</v>
      </c>
      <c r="AU706">
        <v>0.1</v>
      </c>
      <c r="AV706">
        <v>49.7</v>
      </c>
      <c r="AW706">
        <v>15</v>
      </c>
    </row>
    <row r="707" spans="1:49" hidden="1" x14ac:dyDescent="0.3">
      <c r="A707" t="s">
        <v>2800</v>
      </c>
      <c r="B707" t="s">
        <v>2801</v>
      </c>
      <c r="C707" s="1" t="str">
        <f t="shared" si="44"/>
        <v>13:0041</v>
      </c>
      <c r="D707" s="1" t="str">
        <f t="shared" si="45"/>
        <v>13:0013</v>
      </c>
      <c r="E707" t="s">
        <v>2802</v>
      </c>
      <c r="F707" t="s">
        <v>2803</v>
      </c>
      <c r="H707">
        <v>47.771701299999997</v>
      </c>
      <c r="I707">
        <v>-67.548781700000006</v>
      </c>
      <c r="J707" s="1" t="str">
        <f t="shared" si="46"/>
        <v>Basal till</v>
      </c>
      <c r="K707" s="1" t="str">
        <f t="shared" si="47"/>
        <v>&lt;63 micron</v>
      </c>
      <c r="L707">
        <v>33</v>
      </c>
      <c r="M707">
        <v>2.12</v>
      </c>
      <c r="N707">
        <v>9</v>
      </c>
      <c r="O707">
        <v>1.2</v>
      </c>
      <c r="P707">
        <v>1</v>
      </c>
      <c r="Q707">
        <v>55.8</v>
      </c>
      <c r="R707">
        <v>0.13</v>
      </c>
      <c r="S707">
        <v>0.02</v>
      </c>
      <c r="T707">
        <v>0.03</v>
      </c>
      <c r="U707">
        <v>12.6</v>
      </c>
      <c r="V707">
        <v>43.8</v>
      </c>
      <c r="W707">
        <v>18.32</v>
      </c>
      <c r="X707">
        <v>3.32</v>
      </c>
      <c r="Y707">
        <v>4.5</v>
      </c>
      <c r="Z707">
        <v>79</v>
      </c>
      <c r="AA707">
        <v>0.06</v>
      </c>
      <c r="AB707">
        <v>25.1</v>
      </c>
      <c r="AC707">
        <v>0.65</v>
      </c>
      <c r="AD707">
        <v>176</v>
      </c>
      <c r="AE707">
        <v>0.31</v>
      </c>
      <c r="AF707">
        <v>2E-3</v>
      </c>
      <c r="AG707">
        <v>56.7</v>
      </c>
      <c r="AH707">
        <v>5.7000000000000002E-2</v>
      </c>
      <c r="AI707">
        <v>10.050000000000001</v>
      </c>
      <c r="AJ707">
        <v>5.0000000000000001E-3</v>
      </c>
      <c r="AK707">
        <v>0.65</v>
      </c>
      <c r="AL707">
        <v>2.1</v>
      </c>
      <c r="AM707">
        <v>0.3</v>
      </c>
      <c r="AN707">
        <v>5.2</v>
      </c>
      <c r="AO707">
        <v>0.02</v>
      </c>
      <c r="AP707">
        <v>5.2</v>
      </c>
      <c r="AQ707">
        <v>5</v>
      </c>
      <c r="AR707">
        <v>0.05</v>
      </c>
      <c r="AS707">
        <v>0.5</v>
      </c>
      <c r="AT707">
        <v>20</v>
      </c>
      <c r="AU707">
        <v>0.1</v>
      </c>
      <c r="AV707">
        <v>69.400000000000006</v>
      </c>
      <c r="AW707">
        <v>15</v>
      </c>
    </row>
    <row r="708" spans="1:49" hidden="1" x14ac:dyDescent="0.3">
      <c r="A708" t="s">
        <v>2804</v>
      </c>
      <c r="B708" t="s">
        <v>2805</v>
      </c>
      <c r="C708" s="1" t="str">
        <f t="shared" si="44"/>
        <v>13:0041</v>
      </c>
      <c r="D708" s="1" t="str">
        <f t="shared" si="45"/>
        <v>13:0013</v>
      </c>
      <c r="E708" t="s">
        <v>2806</v>
      </c>
      <c r="F708" t="s">
        <v>2807</v>
      </c>
      <c r="H708">
        <v>47.7847589</v>
      </c>
      <c r="I708">
        <v>-67.538992699999994</v>
      </c>
      <c r="J708" s="1" t="str">
        <f t="shared" si="46"/>
        <v>Basal till</v>
      </c>
      <c r="K708" s="1" t="str">
        <f t="shared" si="47"/>
        <v>&lt;63 micron</v>
      </c>
      <c r="L708">
        <v>38</v>
      </c>
      <c r="M708">
        <v>2.23</v>
      </c>
      <c r="N708">
        <v>4.8</v>
      </c>
      <c r="O708">
        <v>0.4</v>
      </c>
      <c r="P708">
        <v>2</v>
      </c>
      <c r="Q708">
        <v>45</v>
      </c>
      <c r="R708">
        <v>0.08</v>
      </c>
      <c r="S708">
        <v>0.01</v>
      </c>
      <c r="T708">
        <v>7.0000000000000007E-2</v>
      </c>
      <c r="U708">
        <v>9.6999999999999993</v>
      </c>
      <c r="V708">
        <v>38.6</v>
      </c>
      <c r="W708">
        <v>11.43</v>
      </c>
      <c r="X708">
        <v>2.77</v>
      </c>
      <c r="Y708">
        <v>4.5</v>
      </c>
      <c r="Z708">
        <v>84</v>
      </c>
      <c r="AA708">
        <v>0.05</v>
      </c>
      <c r="AB708">
        <v>21.6</v>
      </c>
      <c r="AC708">
        <v>0.63</v>
      </c>
      <c r="AD708">
        <v>172</v>
      </c>
      <c r="AE708">
        <v>0.26</v>
      </c>
      <c r="AF708">
        <v>2E-3</v>
      </c>
      <c r="AG708">
        <v>42.3</v>
      </c>
      <c r="AH708">
        <v>5.2999999999999999E-2</v>
      </c>
      <c r="AI708">
        <v>7.15</v>
      </c>
      <c r="AJ708">
        <v>5.0000000000000001E-3</v>
      </c>
      <c r="AK708">
        <v>0.35</v>
      </c>
      <c r="AL708">
        <v>2.2000000000000002</v>
      </c>
      <c r="AM708">
        <v>0.3</v>
      </c>
      <c r="AN708">
        <v>3</v>
      </c>
      <c r="AO708">
        <v>0.01</v>
      </c>
      <c r="AP708">
        <v>4.5</v>
      </c>
      <c r="AQ708">
        <v>5</v>
      </c>
      <c r="AR708">
        <v>0.06</v>
      </c>
      <c r="AS708">
        <v>0.3</v>
      </c>
      <c r="AT708">
        <v>19</v>
      </c>
      <c r="AU708">
        <v>0.1</v>
      </c>
      <c r="AV708">
        <v>59.8</v>
      </c>
      <c r="AW708">
        <v>15</v>
      </c>
    </row>
    <row r="709" spans="1:49" hidden="1" x14ac:dyDescent="0.3">
      <c r="A709" t="s">
        <v>2808</v>
      </c>
      <c r="B709" t="s">
        <v>2809</v>
      </c>
      <c r="C709" s="1" t="str">
        <f t="shared" si="44"/>
        <v>13:0041</v>
      </c>
      <c r="D709" s="1" t="str">
        <f t="shared" si="45"/>
        <v>13:0013</v>
      </c>
      <c r="E709" t="s">
        <v>2810</v>
      </c>
      <c r="F709" t="s">
        <v>2811</v>
      </c>
      <c r="H709">
        <v>47.765308900000001</v>
      </c>
      <c r="I709">
        <v>-67.575036900000001</v>
      </c>
      <c r="J709" s="1" t="str">
        <f t="shared" si="46"/>
        <v>Basal till</v>
      </c>
      <c r="K709" s="1" t="str">
        <f t="shared" si="47"/>
        <v>&lt;63 micron</v>
      </c>
      <c r="L709">
        <v>38</v>
      </c>
      <c r="M709">
        <v>2.57</v>
      </c>
      <c r="N709">
        <v>8.1999999999999993</v>
      </c>
      <c r="O709">
        <v>0.6</v>
      </c>
      <c r="P709">
        <v>1</v>
      </c>
      <c r="Q709">
        <v>48.7</v>
      </c>
      <c r="R709">
        <v>0.15</v>
      </c>
      <c r="S709">
        <v>0.02</v>
      </c>
      <c r="T709">
        <v>0.04</v>
      </c>
      <c r="U709">
        <v>13.2</v>
      </c>
      <c r="V709">
        <v>53</v>
      </c>
      <c r="W709">
        <v>19.399999999999999</v>
      </c>
      <c r="X709">
        <v>3.58</v>
      </c>
      <c r="Y709">
        <v>6.2</v>
      </c>
      <c r="Z709">
        <v>83</v>
      </c>
      <c r="AA709">
        <v>0.06</v>
      </c>
      <c r="AB709">
        <v>27.6</v>
      </c>
      <c r="AC709">
        <v>0.83</v>
      </c>
      <c r="AD709">
        <v>236</v>
      </c>
      <c r="AE709">
        <v>0.33</v>
      </c>
      <c r="AF709">
        <v>2E-3</v>
      </c>
      <c r="AG709">
        <v>57</v>
      </c>
      <c r="AH709">
        <v>6.3E-2</v>
      </c>
      <c r="AI709">
        <v>13.02</v>
      </c>
      <c r="AJ709">
        <v>5.0000000000000001E-3</v>
      </c>
      <c r="AK709">
        <v>0.39</v>
      </c>
      <c r="AL709">
        <v>2.8</v>
      </c>
      <c r="AM709">
        <v>0.4</v>
      </c>
      <c r="AN709">
        <v>4.2</v>
      </c>
      <c r="AO709">
        <v>0.02</v>
      </c>
      <c r="AP709">
        <v>6.3</v>
      </c>
      <c r="AQ709">
        <v>5</v>
      </c>
      <c r="AR709">
        <v>7.0000000000000007E-2</v>
      </c>
      <c r="AS709">
        <v>0.4</v>
      </c>
      <c r="AT709">
        <v>25</v>
      </c>
      <c r="AU709">
        <v>0.1</v>
      </c>
      <c r="AV709">
        <v>69.7</v>
      </c>
      <c r="AW709">
        <v>15</v>
      </c>
    </row>
    <row r="710" spans="1:49" hidden="1" x14ac:dyDescent="0.3">
      <c r="A710" t="s">
        <v>2812</v>
      </c>
      <c r="B710" t="s">
        <v>2813</v>
      </c>
      <c r="C710" s="1" t="str">
        <f t="shared" si="44"/>
        <v>13:0041</v>
      </c>
      <c r="D710" s="1" t="str">
        <f t="shared" si="45"/>
        <v>13:0013</v>
      </c>
      <c r="E710" t="s">
        <v>2814</v>
      </c>
      <c r="F710" t="s">
        <v>2815</v>
      </c>
      <c r="H710">
        <v>47.756948199999997</v>
      </c>
      <c r="I710">
        <v>-67.556184099999996</v>
      </c>
      <c r="J710" s="1" t="str">
        <f t="shared" si="46"/>
        <v>Basal till</v>
      </c>
      <c r="K710" s="1" t="str">
        <f t="shared" si="47"/>
        <v>&lt;63 micron</v>
      </c>
      <c r="L710">
        <v>28</v>
      </c>
      <c r="M710">
        <v>2.25</v>
      </c>
      <c r="N710">
        <v>5.8</v>
      </c>
      <c r="O710">
        <v>0.4</v>
      </c>
      <c r="P710">
        <v>1</v>
      </c>
      <c r="Q710">
        <v>59.2</v>
      </c>
      <c r="R710">
        <v>0.1</v>
      </c>
      <c r="S710">
        <v>0.01</v>
      </c>
      <c r="T710">
        <v>0.04</v>
      </c>
      <c r="U710">
        <v>8.1</v>
      </c>
      <c r="V710">
        <v>38.6</v>
      </c>
      <c r="W710">
        <v>12.97</v>
      </c>
      <c r="X710">
        <v>2.76</v>
      </c>
      <c r="Y710">
        <v>5.3</v>
      </c>
      <c r="Z710">
        <v>70</v>
      </c>
      <c r="AA710">
        <v>0.05</v>
      </c>
      <c r="AB710">
        <v>20.9</v>
      </c>
      <c r="AC710">
        <v>0.62</v>
      </c>
      <c r="AD710">
        <v>150</v>
      </c>
      <c r="AE710">
        <v>0.28000000000000003</v>
      </c>
      <c r="AF710">
        <v>2E-3</v>
      </c>
      <c r="AG710">
        <v>33.799999999999997</v>
      </c>
      <c r="AH710">
        <v>7.0999999999999994E-2</v>
      </c>
      <c r="AI710">
        <v>6.4</v>
      </c>
      <c r="AJ710">
        <v>0.01</v>
      </c>
      <c r="AK710">
        <v>0.33</v>
      </c>
      <c r="AL710">
        <v>2.4</v>
      </c>
      <c r="AM710">
        <v>0.3</v>
      </c>
      <c r="AN710">
        <v>2.1</v>
      </c>
      <c r="AO710">
        <v>0.01</v>
      </c>
      <c r="AP710">
        <v>4.5999999999999996</v>
      </c>
      <c r="AQ710">
        <v>5</v>
      </c>
      <c r="AR710">
        <v>0.09</v>
      </c>
      <c r="AS710">
        <v>0.4</v>
      </c>
      <c r="AT710">
        <v>25</v>
      </c>
      <c r="AU710">
        <v>0.1</v>
      </c>
      <c r="AV710">
        <v>51.9</v>
      </c>
      <c r="AW710">
        <v>15</v>
      </c>
    </row>
    <row r="711" spans="1:49" hidden="1" x14ac:dyDescent="0.3">
      <c r="A711" t="s">
        <v>2816</v>
      </c>
      <c r="B711" t="s">
        <v>2817</v>
      </c>
      <c r="C711" s="1" t="str">
        <f t="shared" si="44"/>
        <v>13:0041</v>
      </c>
      <c r="D711" s="1" t="str">
        <f t="shared" si="45"/>
        <v>13:0013</v>
      </c>
      <c r="E711" t="s">
        <v>2818</v>
      </c>
      <c r="F711" t="s">
        <v>2819</v>
      </c>
      <c r="H711">
        <v>47.782488100000002</v>
      </c>
      <c r="I711">
        <v>-67.570161900000002</v>
      </c>
      <c r="J711" s="1" t="str">
        <f t="shared" si="46"/>
        <v>Basal till</v>
      </c>
      <c r="K711" s="1" t="str">
        <f t="shared" si="47"/>
        <v>&lt;63 micron</v>
      </c>
      <c r="L711">
        <v>33</v>
      </c>
      <c r="M711">
        <v>2.19</v>
      </c>
      <c r="N711">
        <v>6.3</v>
      </c>
      <c r="O711">
        <v>0.1</v>
      </c>
      <c r="P711">
        <v>1</v>
      </c>
      <c r="Q711">
        <v>30.1</v>
      </c>
      <c r="R711">
        <v>0.11</v>
      </c>
      <c r="S711">
        <v>0.01</v>
      </c>
      <c r="T711">
        <v>0.05</v>
      </c>
      <c r="U711">
        <v>11.7</v>
      </c>
      <c r="V711">
        <v>47.5</v>
      </c>
      <c r="W711">
        <v>20.170000000000002</v>
      </c>
      <c r="X711">
        <v>2.86</v>
      </c>
      <c r="Y711">
        <v>4.5</v>
      </c>
      <c r="Z711">
        <v>70</v>
      </c>
      <c r="AA711">
        <v>0.04</v>
      </c>
      <c r="AB711">
        <v>22.7</v>
      </c>
      <c r="AC711">
        <v>0.76</v>
      </c>
      <c r="AD711">
        <v>199</v>
      </c>
      <c r="AE711">
        <v>0.23</v>
      </c>
      <c r="AF711">
        <v>2E-3</v>
      </c>
      <c r="AG711">
        <v>49.1</v>
      </c>
      <c r="AH711">
        <v>5.3999999999999999E-2</v>
      </c>
      <c r="AI711">
        <v>9.6999999999999993</v>
      </c>
      <c r="AJ711">
        <v>0.02</v>
      </c>
      <c r="AK711">
        <v>0.28999999999999998</v>
      </c>
      <c r="AL711">
        <v>2.2000000000000002</v>
      </c>
      <c r="AM711">
        <v>0.2</v>
      </c>
      <c r="AN711">
        <v>2.5</v>
      </c>
      <c r="AO711">
        <v>0.01</v>
      </c>
      <c r="AP711">
        <v>5.2</v>
      </c>
      <c r="AQ711">
        <v>5</v>
      </c>
      <c r="AR711">
        <v>0.05</v>
      </c>
      <c r="AS711">
        <v>0.4</v>
      </c>
      <c r="AT711">
        <v>19</v>
      </c>
      <c r="AU711">
        <v>0.1</v>
      </c>
      <c r="AV711">
        <v>56.1</v>
      </c>
      <c r="AW711">
        <v>15</v>
      </c>
    </row>
    <row r="712" spans="1:49" hidden="1" x14ac:dyDescent="0.3">
      <c r="A712" t="s">
        <v>2820</v>
      </c>
      <c r="B712" t="s">
        <v>2821</v>
      </c>
      <c r="C712" s="1" t="str">
        <f t="shared" si="44"/>
        <v>13:0041</v>
      </c>
      <c r="D712" s="1" t="str">
        <f t="shared" si="45"/>
        <v>13:0013</v>
      </c>
      <c r="E712" t="s">
        <v>2822</v>
      </c>
      <c r="F712" t="s">
        <v>2823</v>
      </c>
      <c r="H712">
        <v>47.773783199999997</v>
      </c>
      <c r="I712">
        <v>-67.587272200000001</v>
      </c>
      <c r="J712" s="1" t="str">
        <f t="shared" si="46"/>
        <v>Basal till</v>
      </c>
      <c r="K712" s="1" t="str">
        <f t="shared" si="47"/>
        <v>&lt;63 micron</v>
      </c>
      <c r="L712">
        <v>25</v>
      </c>
      <c r="M712">
        <v>2.74</v>
      </c>
      <c r="N712">
        <v>9.1</v>
      </c>
      <c r="O712">
        <v>0.4</v>
      </c>
      <c r="P712">
        <v>1</v>
      </c>
      <c r="Q712">
        <v>39.299999999999997</v>
      </c>
      <c r="R712">
        <v>0.15</v>
      </c>
      <c r="S712">
        <v>0.01</v>
      </c>
      <c r="T712">
        <v>0.05</v>
      </c>
      <c r="U712">
        <v>12.9</v>
      </c>
      <c r="V712">
        <v>55.5</v>
      </c>
      <c r="W712">
        <v>21.35</v>
      </c>
      <c r="X712">
        <v>4</v>
      </c>
      <c r="Y712">
        <v>5.7</v>
      </c>
      <c r="Z712">
        <v>72</v>
      </c>
      <c r="AA712">
        <v>0.04</v>
      </c>
      <c r="AB712">
        <v>27.1</v>
      </c>
      <c r="AC712">
        <v>0.84</v>
      </c>
      <c r="AD712">
        <v>307</v>
      </c>
      <c r="AE712">
        <v>0.45</v>
      </c>
      <c r="AF712">
        <v>2E-3</v>
      </c>
      <c r="AG712">
        <v>54.4</v>
      </c>
      <c r="AH712">
        <v>6.2E-2</v>
      </c>
      <c r="AI712">
        <v>14.2</v>
      </c>
      <c r="AJ712">
        <v>0.02</v>
      </c>
      <c r="AK712">
        <v>0.39</v>
      </c>
      <c r="AL712">
        <v>2.8</v>
      </c>
      <c r="AM712">
        <v>0.3</v>
      </c>
      <c r="AN712">
        <v>3</v>
      </c>
      <c r="AO712">
        <v>0.02</v>
      </c>
      <c r="AP712">
        <v>5.9</v>
      </c>
      <c r="AQ712">
        <v>5</v>
      </c>
      <c r="AR712">
        <v>0.06</v>
      </c>
      <c r="AS712">
        <v>0.5</v>
      </c>
      <c r="AT712">
        <v>26</v>
      </c>
      <c r="AU712">
        <v>0.1</v>
      </c>
      <c r="AV712">
        <v>79.400000000000006</v>
      </c>
      <c r="AW712">
        <v>15</v>
      </c>
    </row>
    <row r="713" spans="1:49" hidden="1" x14ac:dyDescent="0.3">
      <c r="A713" t="s">
        <v>2824</v>
      </c>
      <c r="B713" t="s">
        <v>2825</v>
      </c>
      <c r="C713" s="1" t="str">
        <f t="shared" si="44"/>
        <v>13:0041</v>
      </c>
      <c r="D713" s="1" t="str">
        <f t="shared" si="45"/>
        <v>13:0013</v>
      </c>
      <c r="E713" t="s">
        <v>2826</v>
      </c>
      <c r="F713" t="s">
        <v>2827</v>
      </c>
      <c r="H713">
        <v>47.786318199999997</v>
      </c>
      <c r="I713">
        <v>-67.595423699999998</v>
      </c>
      <c r="J713" s="1" t="str">
        <f t="shared" si="46"/>
        <v>Basal till</v>
      </c>
      <c r="K713" s="1" t="str">
        <f t="shared" si="47"/>
        <v>&lt;63 micron</v>
      </c>
      <c r="L713">
        <v>53</v>
      </c>
      <c r="M713">
        <v>3.07</v>
      </c>
      <c r="N713">
        <v>8.1</v>
      </c>
      <c r="O713">
        <v>2.2000000000000002</v>
      </c>
      <c r="P713">
        <v>1</v>
      </c>
      <c r="Q713">
        <v>50</v>
      </c>
      <c r="R713">
        <v>0.17</v>
      </c>
      <c r="S713">
        <v>0.01</v>
      </c>
      <c r="T713">
        <v>0.05</v>
      </c>
      <c r="U713">
        <v>16</v>
      </c>
      <c r="V713">
        <v>68.099999999999994</v>
      </c>
      <c r="W713">
        <v>22.23</v>
      </c>
      <c r="X713">
        <v>4.03</v>
      </c>
      <c r="Y713">
        <v>6.7</v>
      </c>
      <c r="Z713">
        <v>93</v>
      </c>
      <c r="AA713">
        <v>0.06</v>
      </c>
      <c r="AB713">
        <v>36.4</v>
      </c>
      <c r="AC713">
        <v>0.98</v>
      </c>
      <c r="AD713">
        <v>219</v>
      </c>
      <c r="AE713">
        <v>0.31</v>
      </c>
      <c r="AF713">
        <v>2E-3</v>
      </c>
      <c r="AG713">
        <v>68.5</v>
      </c>
      <c r="AH713">
        <v>7.1999999999999995E-2</v>
      </c>
      <c r="AI713">
        <v>12.36</v>
      </c>
      <c r="AJ713">
        <v>0.01</v>
      </c>
      <c r="AK713">
        <v>0.44</v>
      </c>
      <c r="AL713">
        <v>2.9</v>
      </c>
      <c r="AM713">
        <v>0.2</v>
      </c>
      <c r="AN713">
        <v>3.1</v>
      </c>
      <c r="AO713">
        <v>0.01</v>
      </c>
      <c r="AP713">
        <v>7.5</v>
      </c>
      <c r="AQ713">
        <v>5</v>
      </c>
      <c r="AR713">
        <v>0.08</v>
      </c>
      <c r="AS713">
        <v>0.5</v>
      </c>
      <c r="AT713">
        <v>28</v>
      </c>
      <c r="AU713">
        <v>0.1</v>
      </c>
      <c r="AV713">
        <v>89.4</v>
      </c>
      <c r="AW713">
        <v>15</v>
      </c>
    </row>
    <row r="714" spans="1:49" hidden="1" x14ac:dyDescent="0.3">
      <c r="A714" t="s">
        <v>2828</v>
      </c>
      <c r="B714" t="s">
        <v>2829</v>
      </c>
      <c r="C714" s="1" t="str">
        <f t="shared" si="44"/>
        <v>13:0041</v>
      </c>
      <c r="D714" s="1" t="str">
        <f t="shared" si="45"/>
        <v>13:0013</v>
      </c>
      <c r="E714" t="s">
        <v>2830</v>
      </c>
      <c r="F714" t="s">
        <v>2831</v>
      </c>
      <c r="H714">
        <v>47.788960099999997</v>
      </c>
      <c r="I714">
        <v>-67.625607400000007</v>
      </c>
      <c r="J714" s="1" t="str">
        <f t="shared" si="46"/>
        <v>Basal till</v>
      </c>
      <c r="K714" s="1" t="str">
        <f t="shared" si="47"/>
        <v>&lt;63 micron</v>
      </c>
      <c r="L714">
        <v>18</v>
      </c>
      <c r="M714">
        <v>2.71</v>
      </c>
      <c r="N714">
        <v>8.6</v>
      </c>
      <c r="O714">
        <v>0.3</v>
      </c>
      <c r="P714">
        <v>1</v>
      </c>
      <c r="Q714">
        <v>35</v>
      </c>
      <c r="R714">
        <v>0.18</v>
      </c>
      <c r="S714">
        <v>0.01</v>
      </c>
      <c r="T714">
        <v>0.06</v>
      </c>
      <c r="U714">
        <v>16.7</v>
      </c>
      <c r="V714">
        <v>55.8</v>
      </c>
      <c r="W714">
        <v>26.54</v>
      </c>
      <c r="X714">
        <v>3.59</v>
      </c>
      <c r="Y714">
        <v>5.7</v>
      </c>
      <c r="Z714">
        <v>86</v>
      </c>
      <c r="AA714">
        <v>0.06</v>
      </c>
      <c r="AB714">
        <v>28.4</v>
      </c>
      <c r="AC714">
        <v>1.01</v>
      </c>
      <c r="AD714">
        <v>405</v>
      </c>
      <c r="AE714">
        <v>0.26</v>
      </c>
      <c r="AF714">
        <v>2E-3</v>
      </c>
      <c r="AG714">
        <v>71</v>
      </c>
      <c r="AH714">
        <v>4.9000000000000002E-2</v>
      </c>
      <c r="AI714">
        <v>20.55</v>
      </c>
      <c r="AJ714">
        <v>0.02</v>
      </c>
      <c r="AK714">
        <v>0.38</v>
      </c>
      <c r="AL714">
        <v>2.6</v>
      </c>
      <c r="AM714">
        <v>0.3</v>
      </c>
      <c r="AN714">
        <v>3</v>
      </c>
      <c r="AO714">
        <v>0.01</v>
      </c>
      <c r="AP714">
        <v>6.6</v>
      </c>
      <c r="AQ714">
        <v>5</v>
      </c>
      <c r="AR714">
        <v>7.0000000000000007E-2</v>
      </c>
      <c r="AS714">
        <v>0.6</v>
      </c>
      <c r="AT714">
        <v>23</v>
      </c>
      <c r="AU714">
        <v>0.1</v>
      </c>
      <c r="AV714">
        <v>86.1</v>
      </c>
      <c r="AW714">
        <v>15</v>
      </c>
    </row>
    <row r="715" spans="1:49" hidden="1" x14ac:dyDescent="0.3">
      <c r="A715" t="s">
        <v>2832</v>
      </c>
      <c r="B715" t="s">
        <v>2833</v>
      </c>
      <c r="C715" s="1" t="str">
        <f t="shared" si="44"/>
        <v>13:0041</v>
      </c>
      <c r="D715" s="1" t="str">
        <f t="shared" si="45"/>
        <v>13:0013</v>
      </c>
      <c r="E715" t="s">
        <v>2834</v>
      </c>
      <c r="F715" t="s">
        <v>2835</v>
      </c>
      <c r="H715">
        <v>47.774888300000001</v>
      </c>
      <c r="I715">
        <v>-67.611469</v>
      </c>
      <c r="J715" s="1" t="str">
        <f t="shared" si="46"/>
        <v>Basal till</v>
      </c>
      <c r="K715" s="1" t="str">
        <f t="shared" si="47"/>
        <v>&lt;63 micron</v>
      </c>
      <c r="L715">
        <v>28</v>
      </c>
      <c r="M715">
        <v>2.1800000000000002</v>
      </c>
      <c r="N715">
        <v>7.5</v>
      </c>
      <c r="O715">
        <v>0.5</v>
      </c>
      <c r="P715">
        <v>1</v>
      </c>
      <c r="Q715">
        <v>26.4</v>
      </c>
      <c r="R715">
        <v>0.11</v>
      </c>
      <c r="S715">
        <v>0.04</v>
      </c>
      <c r="T715">
        <v>0.05</v>
      </c>
      <c r="U715">
        <v>9.9</v>
      </c>
      <c r="V715">
        <v>50.2</v>
      </c>
      <c r="W715">
        <v>16.39</v>
      </c>
      <c r="X715">
        <v>3.12</v>
      </c>
      <c r="Y715">
        <v>5.0999999999999996</v>
      </c>
      <c r="Z715">
        <v>50</v>
      </c>
      <c r="AA715">
        <v>0.05</v>
      </c>
      <c r="AB715">
        <v>33.200000000000003</v>
      </c>
      <c r="AC715">
        <v>0.87</v>
      </c>
      <c r="AD715">
        <v>252</v>
      </c>
      <c r="AE715">
        <v>0.25</v>
      </c>
      <c r="AF715">
        <v>2E-3</v>
      </c>
      <c r="AG715">
        <v>51</v>
      </c>
      <c r="AH715">
        <v>5.7000000000000002E-2</v>
      </c>
      <c r="AI715">
        <v>9.85</v>
      </c>
      <c r="AJ715">
        <v>5.0000000000000001E-3</v>
      </c>
      <c r="AK715">
        <v>0.27</v>
      </c>
      <c r="AL715">
        <v>1.9</v>
      </c>
      <c r="AM715">
        <v>0.2</v>
      </c>
      <c r="AN715">
        <v>5.5</v>
      </c>
      <c r="AO715">
        <v>0.01</v>
      </c>
      <c r="AP715">
        <v>6.3</v>
      </c>
      <c r="AQ715">
        <v>5</v>
      </c>
      <c r="AR715">
        <v>0.04</v>
      </c>
      <c r="AS715">
        <v>0.6</v>
      </c>
      <c r="AT715">
        <v>21</v>
      </c>
      <c r="AU715">
        <v>0.1</v>
      </c>
      <c r="AV715">
        <v>69.7</v>
      </c>
      <c r="AW715">
        <v>15</v>
      </c>
    </row>
    <row r="716" spans="1:49" hidden="1" x14ac:dyDescent="0.3">
      <c r="A716" t="s">
        <v>2836</v>
      </c>
      <c r="B716" t="s">
        <v>2837</v>
      </c>
      <c r="C716" s="1" t="str">
        <f t="shared" si="44"/>
        <v>13:0041</v>
      </c>
      <c r="D716" s="1" t="str">
        <f t="shared" si="45"/>
        <v>13:0013</v>
      </c>
      <c r="E716" t="s">
        <v>2838</v>
      </c>
      <c r="F716" t="s">
        <v>2839</v>
      </c>
      <c r="H716">
        <v>47.801279100000002</v>
      </c>
      <c r="I716">
        <v>-67.675443000000001</v>
      </c>
      <c r="J716" s="1" t="str">
        <f t="shared" si="46"/>
        <v>Basal till</v>
      </c>
      <c r="K716" s="1" t="str">
        <f t="shared" si="47"/>
        <v>&lt;63 micron</v>
      </c>
      <c r="L716">
        <v>14</v>
      </c>
      <c r="M716">
        <v>2.23</v>
      </c>
      <c r="N716">
        <v>6.2</v>
      </c>
      <c r="O716">
        <v>0.1</v>
      </c>
      <c r="P716">
        <v>1</v>
      </c>
      <c r="Q716">
        <v>26.5</v>
      </c>
      <c r="R716">
        <v>0.13</v>
      </c>
      <c r="S716">
        <v>0.02</v>
      </c>
      <c r="T716">
        <v>0.05</v>
      </c>
      <c r="U716">
        <v>13.9</v>
      </c>
      <c r="V716">
        <v>44.7</v>
      </c>
      <c r="W716">
        <v>20.63</v>
      </c>
      <c r="X716">
        <v>2.79</v>
      </c>
      <c r="Y716">
        <v>4.9000000000000004</v>
      </c>
      <c r="Z716">
        <v>61</v>
      </c>
      <c r="AA716">
        <v>0.05</v>
      </c>
      <c r="AB716">
        <v>25.5</v>
      </c>
      <c r="AC716">
        <v>0.73</v>
      </c>
      <c r="AD716">
        <v>422</v>
      </c>
      <c r="AE716">
        <v>0.37</v>
      </c>
      <c r="AF716">
        <v>3.0000000000000001E-3</v>
      </c>
      <c r="AG716">
        <v>47.5</v>
      </c>
      <c r="AH716">
        <v>5.5E-2</v>
      </c>
      <c r="AI716">
        <v>15.98</v>
      </c>
      <c r="AJ716">
        <v>0.01</v>
      </c>
      <c r="AK716">
        <v>0.31</v>
      </c>
      <c r="AL716">
        <v>2.1</v>
      </c>
      <c r="AM716">
        <v>0.2</v>
      </c>
      <c r="AN716">
        <v>2.8</v>
      </c>
      <c r="AO716">
        <v>0.01</v>
      </c>
      <c r="AP716">
        <v>6.2</v>
      </c>
      <c r="AQ716">
        <v>50</v>
      </c>
      <c r="AR716">
        <v>0.05</v>
      </c>
      <c r="AS716">
        <v>0.7</v>
      </c>
      <c r="AT716">
        <v>23</v>
      </c>
      <c r="AU716">
        <v>0.1</v>
      </c>
      <c r="AV716">
        <v>56.9</v>
      </c>
      <c r="AW716">
        <v>15</v>
      </c>
    </row>
    <row r="717" spans="1:49" hidden="1" x14ac:dyDescent="0.3">
      <c r="A717" t="s">
        <v>2840</v>
      </c>
      <c r="B717" t="s">
        <v>2841</v>
      </c>
      <c r="C717" s="1" t="str">
        <f t="shared" si="44"/>
        <v>13:0041</v>
      </c>
      <c r="D717" s="1" t="str">
        <f t="shared" si="45"/>
        <v>13:0013</v>
      </c>
      <c r="E717" t="s">
        <v>2842</v>
      </c>
      <c r="F717" t="s">
        <v>2843</v>
      </c>
      <c r="H717">
        <v>47.794861599999997</v>
      </c>
      <c r="I717">
        <v>-67.655910199999994</v>
      </c>
      <c r="J717" s="1" t="str">
        <f t="shared" si="46"/>
        <v>Basal till</v>
      </c>
      <c r="K717" s="1" t="str">
        <f t="shared" si="47"/>
        <v>&lt;63 micron</v>
      </c>
      <c r="L717">
        <v>13</v>
      </c>
      <c r="M717">
        <v>2.02</v>
      </c>
      <c r="N717">
        <v>5.7</v>
      </c>
      <c r="O717">
        <v>0.8</v>
      </c>
      <c r="P717">
        <v>1</v>
      </c>
      <c r="Q717">
        <v>31.1</v>
      </c>
      <c r="R717">
        <v>0.13</v>
      </c>
      <c r="S717">
        <v>0.02</v>
      </c>
      <c r="T717">
        <v>0.06</v>
      </c>
      <c r="U717">
        <v>15.1</v>
      </c>
      <c r="V717">
        <v>45.7</v>
      </c>
      <c r="W717">
        <v>21.85</v>
      </c>
      <c r="X717">
        <v>2.91</v>
      </c>
      <c r="Y717">
        <v>5.2</v>
      </c>
      <c r="Z717">
        <v>58</v>
      </c>
      <c r="AA717">
        <v>0.06</v>
      </c>
      <c r="AB717">
        <v>28.5</v>
      </c>
      <c r="AC717">
        <v>0.79</v>
      </c>
      <c r="AD717">
        <v>453</v>
      </c>
      <c r="AE717">
        <v>0.28000000000000003</v>
      </c>
      <c r="AF717">
        <v>2E-3</v>
      </c>
      <c r="AG717">
        <v>49.7</v>
      </c>
      <c r="AH717">
        <v>3.3000000000000002E-2</v>
      </c>
      <c r="AI717">
        <v>14.36</v>
      </c>
      <c r="AJ717">
        <v>5.0000000000000001E-3</v>
      </c>
      <c r="AK717">
        <v>0.27</v>
      </c>
      <c r="AL717">
        <v>2.2000000000000002</v>
      </c>
      <c r="AM717">
        <v>0.2</v>
      </c>
      <c r="AN717">
        <v>2.9</v>
      </c>
      <c r="AO717">
        <v>0.01</v>
      </c>
      <c r="AP717">
        <v>6.1</v>
      </c>
      <c r="AQ717">
        <v>70</v>
      </c>
      <c r="AR717">
        <v>0.04</v>
      </c>
      <c r="AS717">
        <v>0.7</v>
      </c>
      <c r="AT717">
        <v>23</v>
      </c>
      <c r="AU717">
        <v>0.1</v>
      </c>
      <c r="AV717">
        <v>52.9</v>
      </c>
      <c r="AW717">
        <v>15</v>
      </c>
    </row>
    <row r="718" spans="1:49" hidden="1" x14ac:dyDescent="0.3">
      <c r="A718" t="s">
        <v>2844</v>
      </c>
      <c r="B718" t="s">
        <v>2845</v>
      </c>
      <c r="C718" s="1" t="str">
        <f t="shared" si="44"/>
        <v>13:0041</v>
      </c>
      <c r="D718" s="1" t="str">
        <f t="shared" si="45"/>
        <v>13:0013</v>
      </c>
      <c r="E718" t="s">
        <v>2846</v>
      </c>
      <c r="F718" t="s">
        <v>2847</v>
      </c>
      <c r="H718">
        <v>47.769422400000003</v>
      </c>
      <c r="I718">
        <v>-67.519709300000002</v>
      </c>
      <c r="J718" s="1" t="str">
        <f t="shared" si="46"/>
        <v>Basal till</v>
      </c>
      <c r="K718" s="1" t="str">
        <f t="shared" si="47"/>
        <v>&lt;63 micron</v>
      </c>
      <c r="L718">
        <v>7</v>
      </c>
      <c r="M718">
        <v>1.34</v>
      </c>
      <c r="N718">
        <v>4.8</v>
      </c>
      <c r="O718">
        <v>0.6</v>
      </c>
      <c r="P718">
        <v>2</v>
      </c>
      <c r="Q718">
        <v>57.6</v>
      </c>
      <c r="R718">
        <v>0.11</v>
      </c>
      <c r="S718">
        <v>0.06</v>
      </c>
      <c r="T718">
        <v>0.02</v>
      </c>
      <c r="U718">
        <v>12.5</v>
      </c>
      <c r="V718">
        <v>31.2</v>
      </c>
      <c r="W718">
        <v>13.52</v>
      </c>
      <c r="X718">
        <v>2.52</v>
      </c>
      <c r="Y718">
        <v>4.0999999999999996</v>
      </c>
      <c r="Z718">
        <v>31</v>
      </c>
      <c r="AA718">
        <v>0.08</v>
      </c>
      <c r="AB718">
        <v>31.6</v>
      </c>
      <c r="AC718">
        <v>0.74</v>
      </c>
      <c r="AD718">
        <v>427</v>
      </c>
      <c r="AE718">
        <v>0.16</v>
      </c>
      <c r="AF718">
        <v>3.0000000000000001E-3</v>
      </c>
      <c r="AG718">
        <v>37.700000000000003</v>
      </c>
      <c r="AH718">
        <v>4.3999999999999997E-2</v>
      </c>
      <c r="AI718">
        <v>9.92</v>
      </c>
      <c r="AJ718">
        <v>0.01</v>
      </c>
      <c r="AK718">
        <v>0.56999999999999995</v>
      </c>
      <c r="AL718">
        <v>3</v>
      </c>
      <c r="AM718">
        <v>0.05</v>
      </c>
      <c r="AN718">
        <v>6.2</v>
      </c>
      <c r="AO718">
        <v>0.01</v>
      </c>
      <c r="AP718">
        <v>6.9</v>
      </c>
      <c r="AQ718">
        <v>60</v>
      </c>
      <c r="AR718">
        <v>0.04</v>
      </c>
      <c r="AS718">
        <v>0.5</v>
      </c>
      <c r="AT718">
        <v>21</v>
      </c>
      <c r="AU718">
        <v>0.1</v>
      </c>
      <c r="AV718">
        <v>45.7</v>
      </c>
      <c r="AW718">
        <v>15</v>
      </c>
    </row>
    <row r="719" spans="1:49" hidden="1" x14ac:dyDescent="0.3">
      <c r="A719" t="s">
        <v>2848</v>
      </c>
      <c r="B719" t="s">
        <v>2849</v>
      </c>
      <c r="C719" s="1" t="str">
        <f t="shared" si="44"/>
        <v>13:0041</v>
      </c>
      <c r="D719" s="1" t="str">
        <f t="shared" si="45"/>
        <v>13:0013</v>
      </c>
      <c r="E719" t="s">
        <v>2850</v>
      </c>
      <c r="F719" t="s">
        <v>2851</v>
      </c>
      <c r="H719">
        <v>47.835244799999998</v>
      </c>
      <c r="I719">
        <v>-67.745872800000001</v>
      </c>
      <c r="J719" s="1" t="str">
        <f t="shared" si="46"/>
        <v>Basal till</v>
      </c>
      <c r="K719" s="1" t="str">
        <f t="shared" si="47"/>
        <v>&lt;63 micron</v>
      </c>
      <c r="L719">
        <v>25</v>
      </c>
      <c r="M719">
        <v>2.77</v>
      </c>
      <c r="N719">
        <v>6.5</v>
      </c>
      <c r="O719">
        <v>0.8</v>
      </c>
      <c r="P719">
        <v>2</v>
      </c>
      <c r="Q719">
        <v>36.4</v>
      </c>
      <c r="R719">
        <v>0.13</v>
      </c>
      <c r="S719">
        <v>0.01</v>
      </c>
      <c r="T719">
        <v>0.05</v>
      </c>
      <c r="U719">
        <v>13.7</v>
      </c>
      <c r="V719">
        <v>57</v>
      </c>
      <c r="W719">
        <v>20.78</v>
      </c>
      <c r="X719">
        <v>3.15</v>
      </c>
      <c r="Y719">
        <v>5.5</v>
      </c>
      <c r="Z719">
        <v>75</v>
      </c>
      <c r="AA719">
        <v>0.05</v>
      </c>
      <c r="AB719">
        <v>26.6</v>
      </c>
      <c r="AC719">
        <v>0.79</v>
      </c>
      <c r="AD719">
        <v>233</v>
      </c>
      <c r="AE719">
        <v>0.32</v>
      </c>
      <c r="AF719">
        <v>2E-3</v>
      </c>
      <c r="AG719">
        <v>58</v>
      </c>
      <c r="AH719">
        <v>4.2999999999999997E-2</v>
      </c>
      <c r="AI719">
        <v>13.94</v>
      </c>
      <c r="AJ719">
        <v>0.01</v>
      </c>
      <c r="AK719">
        <v>0.31</v>
      </c>
      <c r="AL719">
        <v>2.6</v>
      </c>
      <c r="AM719">
        <v>0.3</v>
      </c>
      <c r="AN719">
        <v>2.8</v>
      </c>
      <c r="AO719">
        <v>0.01</v>
      </c>
      <c r="AP719">
        <v>6.6</v>
      </c>
      <c r="AQ719">
        <v>5</v>
      </c>
      <c r="AR719">
        <v>7.0000000000000007E-2</v>
      </c>
      <c r="AS719">
        <v>0.6</v>
      </c>
      <c r="AT719">
        <v>24</v>
      </c>
      <c r="AU719">
        <v>0.1</v>
      </c>
      <c r="AV719">
        <v>58.9</v>
      </c>
      <c r="AW719">
        <v>15</v>
      </c>
    </row>
    <row r="720" spans="1:49" hidden="1" x14ac:dyDescent="0.3">
      <c r="A720" t="s">
        <v>2852</v>
      </c>
      <c r="B720" t="s">
        <v>2853</v>
      </c>
      <c r="C720" s="1" t="str">
        <f t="shared" si="44"/>
        <v>13:0041</v>
      </c>
      <c r="D720" s="1" t="str">
        <f t="shared" si="45"/>
        <v>13:0013</v>
      </c>
      <c r="E720" t="s">
        <v>2854</v>
      </c>
      <c r="F720" t="s">
        <v>2855</v>
      </c>
      <c r="H720">
        <v>47.839951399999997</v>
      </c>
      <c r="I720">
        <v>-67.767557100000005</v>
      </c>
      <c r="J720" s="1" t="str">
        <f t="shared" si="46"/>
        <v>Basal till</v>
      </c>
      <c r="K720" s="1" t="str">
        <f t="shared" si="47"/>
        <v>&lt;63 micron</v>
      </c>
      <c r="L720">
        <v>30</v>
      </c>
      <c r="M720">
        <v>2.2799999999999998</v>
      </c>
      <c r="N720">
        <v>7.4</v>
      </c>
      <c r="O720">
        <v>0.6</v>
      </c>
      <c r="P720">
        <v>1</v>
      </c>
      <c r="Q720">
        <v>45.5</v>
      </c>
      <c r="R720">
        <v>0.14000000000000001</v>
      </c>
      <c r="S720">
        <v>0.01</v>
      </c>
      <c r="T720">
        <v>0.06</v>
      </c>
      <c r="U720">
        <v>13.5</v>
      </c>
      <c r="V720">
        <v>51.5</v>
      </c>
      <c r="W720">
        <v>22.08</v>
      </c>
      <c r="X720">
        <v>3.25</v>
      </c>
      <c r="Y720">
        <v>5.0999999999999996</v>
      </c>
      <c r="Z720">
        <v>54</v>
      </c>
      <c r="AA720">
        <v>0.05</v>
      </c>
      <c r="AB720">
        <v>28.4</v>
      </c>
      <c r="AC720">
        <v>0.9</v>
      </c>
      <c r="AD720">
        <v>265</v>
      </c>
      <c r="AE720">
        <v>0.28000000000000003</v>
      </c>
      <c r="AF720">
        <v>2E-3</v>
      </c>
      <c r="AG720">
        <v>62.4</v>
      </c>
      <c r="AH720">
        <v>3.2000000000000001E-2</v>
      </c>
      <c r="AI720">
        <v>15.46</v>
      </c>
      <c r="AJ720">
        <v>0.02</v>
      </c>
      <c r="AK720">
        <v>0.56000000000000005</v>
      </c>
      <c r="AL720">
        <v>2.2999999999999998</v>
      </c>
      <c r="AM720">
        <v>0.1</v>
      </c>
      <c r="AN720">
        <v>2.9</v>
      </c>
      <c r="AO720">
        <v>0.01</v>
      </c>
      <c r="AP720">
        <v>6.2</v>
      </c>
      <c r="AQ720">
        <v>10</v>
      </c>
      <c r="AR720">
        <v>7.0000000000000007E-2</v>
      </c>
      <c r="AS720">
        <v>0.6</v>
      </c>
      <c r="AT720">
        <v>21</v>
      </c>
      <c r="AU720">
        <v>0.1</v>
      </c>
      <c r="AV720">
        <v>67.8</v>
      </c>
      <c r="AW720">
        <v>15</v>
      </c>
    </row>
    <row r="721" spans="1:49" hidden="1" x14ac:dyDescent="0.3">
      <c r="A721" t="s">
        <v>2856</v>
      </c>
      <c r="B721" t="s">
        <v>2857</v>
      </c>
      <c r="C721" s="1" t="str">
        <f t="shared" si="44"/>
        <v>13:0041</v>
      </c>
      <c r="D721" s="1" t="str">
        <f t="shared" si="45"/>
        <v>13:0013</v>
      </c>
      <c r="E721" t="s">
        <v>2858</v>
      </c>
      <c r="F721" t="s">
        <v>2859</v>
      </c>
      <c r="H721">
        <v>47.826794700000001</v>
      </c>
      <c r="I721">
        <v>-67.764007199999995</v>
      </c>
      <c r="J721" s="1" t="str">
        <f t="shared" si="46"/>
        <v>Basal till</v>
      </c>
      <c r="K721" s="1" t="str">
        <f t="shared" si="47"/>
        <v>&lt;63 micron</v>
      </c>
      <c r="L721">
        <v>32</v>
      </c>
      <c r="M721">
        <v>2.72</v>
      </c>
      <c r="N721">
        <v>9</v>
      </c>
      <c r="O721">
        <v>0.6</v>
      </c>
      <c r="P721">
        <v>1</v>
      </c>
      <c r="Q721">
        <v>56</v>
      </c>
      <c r="R721">
        <v>0.17</v>
      </c>
      <c r="S721">
        <v>0.02</v>
      </c>
      <c r="T721">
        <v>7.0000000000000007E-2</v>
      </c>
      <c r="U721">
        <v>18.100000000000001</v>
      </c>
      <c r="V721">
        <v>54.7</v>
      </c>
      <c r="W721">
        <v>27.56</v>
      </c>
      <c r="X721">
        <v>3.54</v>
      </c>
      <c r="Y721">
        <v>6</v>
      </c>
      <c r="Z721">
        <v>94</v>
      </c>
      <c r="AA721">
        <v>0.06</v>
      </c>
      <c r="AB721">
        <v>30.6</v>
      </c>
      <c r="AC721">
        <v>0.9</v>
      </c>
      <c r="AD721">
        <v>293</v>
      </c>
      <c r="AE721">
        <v>0.38</v>
      </c>
      <c r="AF721">
        <v>2E-3</v>
      </c>
      <c r="AG721">
        <v>62.3</v>
      </c>
      <c r="AH721">
        <v>5.7000000000000002E-2</v>
      </c>
      <c r="AI721">
        <v>16.52</v>
      </c>
      <c r="AJ721">
        <v>0.02</v>
      </c>
      <c r="AK721">
        <v>0.35</v>
      </c>
      <c r="AL721">
        <v>2.7</v>
      </c>
      <c r="AM721">
        <v>0.2</v>
      </c>
      <c r="AN721">
        <v>3.7</v>
      </c>
      <c r="AO721">
        <v>0.02</v>
      </c>
      <c r="AP721">
        <v>7.5</v>
      </c>
      <c r="AQ721">
        <v>5</v>
      </c>
      <c r="AR721">
        <v>0.08</v>
      </c>
      <c r="AS721">
        <v>0.7</v>
      </c>
      <c r="AT721">
        <v>25</v>
      </c>
      <c r="AU721">
        <v>0.1</v>
      </c>
      <c r="AV721">
        <v>66.7</v>
      </c>
      <c r="AW721">
        <v>15</v>
      </c>
    </row>
    <row r="722" spans="1:49" hidden="1" x14ac:dyDescent="0.3">
      <c r="A722" t="s">
        <v>2860</v>
      </c>
      <c r="B722" t="s">
        <v>2861</v>
      </c>
      <c r="C722" s="1" t="str">
        <f t="shared" si="44"/>
        <v>13:0041</v>
      </c>
      <c r="D722" s="1" t="str">
        <f t="shared" si="45"/>
        <v>13:0013</v>
      </c>
      <c r="E722" t="s">
        <v>2862</v>
      </c>
      <c r="F722" t="s">
        <v>2863</v>
      </c>
      <c r="H722">
        <v>47.862353300000002</v>
      </c>
      <c r="I722">
        <v>-67.7901837</v>
      </c>
      <c r="J722" s="1" t="str">
        <f t="shared" si="46"/>
        <v>Basal till</v>
      </c>
      <c r="K722" s="1" t="str">
        <f t="shared" si="47"/>
        <v>&lt;63 micron</v>
      </c>
      <c r="L722">
        <v>15</v>
      </c>
      <c r="M722">
        <v>2.73</v>
      </c>
      <c r="N722">
        <v>7.4</v>
      </c>
      <c r="O722">
        <v>0.4</v>
      </c>
      <c r="P722">
        <v>1</v>
      </c>
      <c r="Q722">
        <v>45.4</v>
      </c>
      <c r="R722">
        <v>0.15</v>
      </c>
      <c r="S722">
        <v>0.02</v>
      </c>
      <c r="T722">
        <v>0.06</v>
      </c>
      <c r="U722">
        <v>15.3</v>
      </c>
      <c r="V722">
        <v>51</v>
      </c>
      <c r="W722">
        <v>22.12</v>
      </c>
      <c r="X722">
        <v>3.02</v>
      </c>
      <c r="Y722">
        <v>5.0999999999999996</v>
      </c>
      <c r="Z722">
        <v>54</v>
      </c>
      <c r="AA722">
        <v>0.05</v>
      </c>
      <c r="AB722">
        <v>27.6</v>
      </c>
      <c r="AC722">
        <v>0.77</v>
      </c>
      <c r="AD722">
        <v>220</v>
      </c>
      <c r="AE722">
        <v>0.33</v>
      </c>
      <c r="AF722">
        <v>2E-3</v>
      </c>
      <c r="AG722">
        <v>57.5</v>
      </c>
      <c r="AH722">
        <v>4.2000000000000003E-2</v>
      </c>
      <c r="AI722">
        <v>17</v>
      </c>
      <c r="AJ722">
        <v>0.02</v>
      </c>
      <c r="AK722">
        <v>0.34</v>
      </c>
      <c r="AL722">
        <v>2.8</v>
      </c>
      <c r="AM722">
        <v>0.2</v>
      </c>
      <c r="AN722">
        <v>2.9</v>
      </c>
      <c r="AO722">
        <v>0.01</v>
      </c>
      <c r="AP722">
        <v>6.6</v>
      </c>
      <c r="AQ722">
        <v>30</v>
      </c>
      <c r="AR722">
        <v>0.08</v>
      </c>
      <c r="AS722">
        <v>0.7</v>
      </c>
      <c r="AT722">
        <v>23</v>
      </c>
      <c r="AU722">
        <v>0.1</v>
      </c>
      <c r="AV722">
        <v>61.4</v>
      </c>
      <c r="AW722">
        <v>15</v>
      </c>
    </row>
    <row r="723" spans="1:49" hidden="1" x14ac:dyDescent="0.3">
      <c r="A723" t="s">
        <v>2864</v>
      </c>
      <c r="B723" t="s">
        <v>2865</v>
      </c>
      <c r="C723" s="1" t="str">
        <f t="shared" si="44"/>
        <v>13:0041</v>
      </c>
      <c r="D723" s="1" t="str">
        <f t="shared" si="45"/>
        <v>13:0013</v>
      </c>
      <c r="E723" t="s">
        <v>2866</v>
      </c>
      <c r="F723" t="s">
        <v>2867</v>
      </c>
      <c r="H723">
        <v>47.7898116</v>
      </c>
      <c r="I723">
        <v>-67.749650099999997</v>
      </c>
      <c r="J723" s="1" t="str">
        <f t="shared" si="46"/>
        <v>Basal till</v>
      </c>
      <c r="K723" s="1" t="str">
        <f t="shared" si="47"/>
        <v>&lt;63 micron</v>
      </c>
      <c r="L723">
        <v>51</v>
      </c>
      <c r="M723">
        <v>2.97</v>
      </c>
      <c r="N723">
        <v>9.1999999999999993</v>
      </c>
      <c r="O723">
        <v>0.7</v>
      </c>
      <c r="P723">
        <v>2</v>
      </c>
      <c r="Q723">
        <v>50.9</v>
      </c>
      <c r="R723">
        <v>0.13</v>
      </c>
      <c r="S723">
        <v>0.01</v>
      </c>
      <c r="T723">
        <v>7.0000000000000007E-2</v>
      </c>
      <c r="U723">
        <v>14.4</v>
      </c>
      <c r="V723">
        <v>67.3</v>
      </c>
      <c r="W723">
        <v>20.84</v>
      </c>
      <c r="X723">
        <v>3.84</v>
      </c>
      <c r="Y723">
        <v>5.5</v>
      </c>
      <c r="Z723">
        <v>82</v>
      </c>
      <c r="AA723">
        <v>0.06</v>
      </c>
      <c r="AB723">
        <v>29.5</v>
      </c>
      <c r="AC723">
        <v>0.87</v>
      </c>
      <c r="AD723">
        <v>215</v>
      </c>
      <c r="AE723">
        <v>0.36</v>
      </c>
      <c r="AF723">
        <v>2E-3</v>
      </c>
      <c r="AG723">
        <v>72</v>
      </c>
      <c r="AH723">
        <v>4.7E-2</v>
      </c>
      <c r="AI723">
        <v>13.34</v>
      </c>
      <c r="AJ723">
        <v>0.02</v>
      </c>
      <c r="AK723">
        <v>0.38</v>
      </c>
      <c r="AL723">
        <v>3</v>
      </c>
      <c r="AM723">
        <v>0.3</v>
      </c>
      <c r="AN723">
        <v>2.8</v>
      </c>
      <c r="AO723">
        <v>0.02</v>
      </c>
      <c r="AP723">
        <v>6.7</v>
      </c>
      <c r="AQ723">
        <v>5</v>
      </c>
      <c r="AR723">
        <v>0.08</v>
      </c>
      <c r="AS723">
        <v>0.7</v>
      </c>
      <c r="AT723">
        <v>24</v>
      </c>
      <c r="AU723">
        <v>0.1</v>
      </c>
      <c r="AV723">
        <v>67</v>
      </c>
      <c r="AW723">
        <v>15</v>
      </c>
    </row>
    <row r="724" spans="1:49" hidden="1" x14ac:dyDescent="0.3">
      <c r="A724" t="s">
        <v>2868</v>
      </c>
      <c r="B724" t="s">
        <v>2869</v>
      </c>
      <c r="C724" s="1" t="str">
        <f t="shared" si="44"/>
        <v>13:0041</v>
      </c>
      <c r="D724" s="1" t="str">
        <f t="shared" si="45"/>
        <v>13:0013</v>
      </c>
      <c r="E724" t="s">
        <v>2870</v>
      </c>
      <c r="F724" t="s">
        <v>2871</v>
      </c>
      <c r="H724">
        <v>47.779246999999998</v>
      </c>
      <c r="I724">
        <v>-67.737208499999994</v>
      </c>
      <c r="J724" s="1" t="str">
        <f t="shared" si="46"/>
        <v>Basal till</v>
      </c>
      <c r="K724" s="1" t="str">
        <f t="shared" si="47"/>
        <v>&lt;63 micron</v>
      </c>
      <c r="L724">
        <v>8</v>
      </c>
      <c r="M724">
        <v>1.89</v>
      </c>
      <c r="N724">
        <v>5.8</v>
      </c>
      <c r="O724">
        <v>0.5</v>
      </c>
      <c r="P724">
        <v>1</v>
      </c>
      <c r="Q724">
        <v>27.2</v>
      </c>
      <c r="R724">
        <v>0.11</v>
      </c>
      <c r="S724">
        <v>0.01</v>
      </c>
      <c r="T724">
        <v>0.05</v>
      </c>
      <c r="U724">
        <v>18.899999999999999</v>
      </c>
      <c r="V724">
        <v>41.1</v>
      </c>
      <c r="W724">
        <v>20.49</v>
      </c>
      <c r="X724">
        <v>3.02</v>
      </c>
      <c r="Y724">
        <v>4.4000000000000004</v>
      </c>
      <c r="Z724">
        <v>50</v>
      </c>
      <c r="AA724">
        <v>0.04</v>
      </c>
      <c r="AB724">
        <v>27.5</v>
      </c>
      <c r="AC724">
        <v>0.7</v>
      </c>
      <c r="AD724">
        <v>822</v>
      </c>
      <c r="AE724">
        <v>0.27</v>
      </c>
      <c r="AF724">
        <v>2E-3</v>
      </c>
      <c r="AG724">
        <v>58</v>
      </c>
      <c r="AH724">
        <v>4.1000000000000002E-2</v>
      </c>
      <c r="AI724">
        <v>15.18</v>
      </c>
      <c r="AJ724">
        <v>0.02</v>
      </c>
      <c r="AK724">
        <v>0.31</v>
      </c>
      <c r="AL724">
        <v>2.2999999999999998</v>
      </c>
      <c r="AM724">
        <v>0.05</v>
      </c>
      <c r="AN724">
        <v>2.5</v>
      </c>
      <c r="AO724">
        <v>0.02</v>
      </c>
      <c r="AP724">
        <v>5.7</v>
      </c>
      <c r="AQ724">
        <v>50</v>
      </c>
      <c r="AR724">
        <v>0.04</v>
      </c>
      <c r="AS724">
        <v>0.8</v>
      </c>
      <c r="AT724">
        <v>23</v>
      </c>
      <c r="AU724">
        <v>0.1</v>
      </c>
      <c r="AV724">
        <v>50.4</v>
      </c>
      <c r="AW724">
        <v>15</v>
      </c>
    </row>
    <row r="725" spans="1:49" hidden="1" x14ac:dyDescent="0.3">
      <c r="A725" t="s">
        <v>2872</v>
      </c>
      <c r="B725" t="s">
        <v>2873</v>
      </c>
      <c r="C725" s="1" t="str">
        <f t="shared" si="44"/>
        <v>13:0041</v>
      </c>
      <c r="D725" s="1" t="str">
        <f t="shared" si="45"/>
        <v>13:0013</v>
      </c>
      <c r="E725" t="s">
        <v>2874</v>
      </c>
      <c r="F725" t="s">
        <v>2875</v>
      </c>
      <c r="H725">
        <v>47.758493299999998</v>
      </c>
      <c r="I725">
        <v>-67.714078999999998</v>
      </c>
      <c r="J725" s="1" t="str">
        <f t="shared" si="46"/>
        <v>Basal till</v>
      </c>
      <c r="K725" s="1" t="str">
        <f t="shared" si="47"/>
        <v>&lt;63 micron</v>
      </c>
      <c r="L725">
        <v>64</v>
      </c>
      <c r="M725">
        <v>2.4300000000000002</v>
      </c>
      <c r="N725">
        <v>8.1999999999999993</v>
      </c>
      <c r="O725">
        <v>0.4</v>
      </c>
      <c r="P725">
        <v>1</v>
      </c>
      <c r="Q725">
        <v>34.9</v>
      </c>
      <c r="R725">
        <v>0.17</v>
      </c>
      <c r="S725">
        <v>0.02</v>
      </c>
      <c r="T725">
        <v>0.05</v>
      </c>
      <c r="U725">
        <v>18.600000000000001</v>
      </c>
      <c r="V725">
        <v>62.4</v>
      </c>
      <c r="W725">
        <v>22.69</v>
      </c>
      <c r="X725">
        <v>3.74</v>
      </c>
      <c r="Y725">
        <v>5.7</v>
      </c>
      <c r="Z725">
        <v>51</v>
      </c>
      <c r="AA725">
        <v>7.0000000000000007E-2</v>
      </c>
      <c r="AB725">
        <v>34.200000000000003</v>
      </c>
      <c r="AC725">
        <v>1.06</v>
      </c>
      <c r="AD725">
        <v>468</v>
      </c>
      <c r="AE725">
        <v>0.26</v>
      </c>
      <c r="AF725">
        <v>2E-3</v>
      </c>
      <c r="AG725">
        <v>66.2</v>
      </c>
      <c r="AH725">
        <v>0.05</v>
      </c>
      <c r="AI725">
        <v>15.15</v>
      </c>
      <c r="AJ725">
        <v>0.02</v>
      </c>
      <c r="AK725">
        <v>0.38</v>
      </c>
      <c r="AL725">
        <v>2.1</v>
      </c>
      <c r="AM725">
        <v>0.1</v>
      </c>
      <c r="AN725">
        <v>4.3</v>
      </c>
      <c r="AO725">
        <v>0.02</v>
      </c>
      <c r="AP725">
        <v>6.8</v>
      </c>
      <c r="AQ725">
        <v>5</v>
      </c>
      <c r="AR725">
        <v>0.05</v>
      </c>
      <c r="AS725">
        <v>0.5</v>
      </c>
      <c r="AT725">
        <v>24</v>
      </c>
      <c r="AU725">
        <v>0.1</v>
      </c>
      <c r="AV725">
        <v>67.400000000000006</v>
      </c>
      <c r="AW725">
        <v>15</v>
      </c>
    </row>
    <row r="726" spans="1:49" hidden="1" x14ac:dyDescent="0.3">
      <c r="A726" t="s">
        <v>2876</v>
      </c>
      <c r="B726" t="s">
        <v>2877</v>
      </c>
      <c r="C726" s="1" t="str">
        <f t="shared" si="44"/>
        <v>13:0041</v>
      </c>
      <c r="D726" s="1" t="str">
        <f t="shared" si="45"/>
        <v>13:0013</v>
      </c>
      <c r="E726" t="s">
        <v>2878</v>
      </c>
      <c r="F726" t="s">
        <v>2879</v>
      </c>
      <c r="H726">
        <v>47.764795100000001</v>
      </c>
      <c r="I726">
        <v>-67.707170899999994</v>
      </c>
      <c r="J726" s="1" t="str">
        <f t="shared" si="46"/>
        <v>Basal till</v>
      </c>
      <c r="K726" s="1" t="str">
        <f t="shared" si="47"/>
        <v>&lt;63 micron</v>
      </c>
      <c r="L726">
        <v>45</v>
      </c>
      <c r="M726">
        <v>2.09</v>
      </c>
      <c r="N726">
        <v>8.1999999999999993</v>
      </c>
      <c r="O726">
        <v>0.4</v>
      </c>
      <c r="P726">
        <v>0.5</v>
      </c>
      <c r="Q726">
        <v>41.7</v>
      </c>
      <c r="R726">
        <v>0.14000000000000001</v>
      </c>
      <c r="S726">
        <v>0.03</v>
      </c>
      <c r="T726">
        <v>0.04</v>
      </c>
      <c r="U726">
        <v>14.2</v>
      </c>
      <c r="V726">
        <v>51.4</v>
      </c>
      <c r="W726">
        <v>20.51</v>
      </c>
      <c r="X726">
        <v>3.47</v>
      </c>
      <c r="Y726">
        <v>4.7</v>
      </c>
      <c r="Z726">
        <v>56</v>
      </c>
      <c r="AA726">
        <v>0.06</v>
      </c>
      <c r="AB726">
        <v>28.9</v>
      </c>
      <c r="AC726">
        <v>0.88</v>
      </c>
      <c r="AD726">
        <v>415</v>
      </c>
      <c r="AE726">
        <v>0.31</v>
      </c>
      <c r="AF726">
        <v>2E-3</v>
      </c>
      <c r="AG726">
        <v>57.5</v>
      </c>
      <c r="AH726">
        <v>5.7000000000000002E-2</v>
      </c>
      <c r="AI726">
        <v>11.67</v>
      </c>
      <c r="AJ726">
        <v>0.02</v>
      </c>
      <c r="AK726">
        <v>0.39</v>
      </c>
      <c r="AL726">
        <v>1.9</v>
      </c>
      <c r="AM726">
        <v>0.1</v>
      </c>
      <c r="AN726">
        <v>4.9000000000000004</v>
      </c>
      <c r="AO726">
        <v>0.01</v>
      </c>
      <c r="AP726">
        <v>6</v>
      </c>
      <c r="AQ726">
        <v>10</v>
      </c>
      <c r="AR726">
        <v>0.04</v>
      </c>
      <c r="AS726">
        <v>0.5</v>
      </c>
      <c r="AT726">
        <v>23</v>
      </c>
      <c r="AU726">
        <v>0.1</v>
      </c>
      <c r="AV726">
        <v>62.9</v>
      </c>
      <c r="AW726">
        <v>15</v>
      </c>
    </row>
    <row r="727" spans="1:49" hidden="1" x14ac:dyDescent="0.3">
      <c r="A727" t="s">
        <v>2880</v>
      </c>
      <c r="B727" t="s">
        <v>2881</v>
      </c>
      <c r="C727" s="1" t="str">
        <f t="shared" si="44"/>
        <v>13:0041</v>
      </c>
      <c r="D727" s="1" t="str">
        <f t="shared" si="45"/>
        <v>13:0013</v>
      </c>
      <c r="E727" t="s">
        <v>2882</v>
      </c>
      <c r="F727" t="s">
        <v>2883</v>
      </c>
      <c r="H727">
        <v>47.851419800000002</v>
      </c>
      <c r="I727">
        <v>-67.701128999999995</v>
      </c>
      <c r="J727" s="1" t="str">
        <f t="shared" si="46"/>
        <v>Basal till</v>
      </c>
      <c r="K727" s="1" t="str">
        <f t="shared" si="47"/>
        <v>&lt;63 micron</v>
      </c>
      <c r="L727">
        <v>15</v>
      </c>
      <c r="M727">
        <v>2.2200000000000002</v>
      </c>
      <c r="N727">
        <v>7.2</v>
      </c>
      <c r="O727">
        <v>0.5</v>
      </c>
      <c r="P727">
        <v>1</v>
      </c>
      <c r="Q727">
        <v>41.7</v>
      </c>
      <c r="R727">
        <v>0.16</v>
      </c>
      <c r="S727">
        <v>0.02</v>
      </c>
      <c r="T727">
        <v>0.04</v>
      </c>
      <c r="U727">
        <v>16.399999999999999</v>
      </c>
      <c r="V727">
        <v>51.5</v>
      </c>
      <c r="W727">
        <v>23.25</v>
      </c>
      <c r="X727">
        <v>3.66</v>
      </c>
      <c r="Y727">
        <v>5.8</v>
      </c>
      <c r="Z727">
        <v>34</v>
      </c>
      <c r="AA727">
        <v>0.09</v>
      </c>
      <c r="AB727">
        <v>31.3</v>
      </c>
      <c r="AC727">
        <v>1.07</v>
      </c>
      <c r="AD727">
        <v>482</v>
      </c>
      <c r="AE727">
        <v>0.19</v>
      </c>
      <c r="AF727">
        <v>2E-3</v>
      </c>
      <c r="AG727">
        <v>67.599999999999994</v>
      </c>
      <c r="AH727">
        <v>4.8000000000000001E-2</v>
      </c>
      <c r="AI727">
        <v>13.91</v>
      </c>
      <c r="AJ727">
        <v>0.01</v>
      </c>
      <c r="AK727">
        <v>0.35</v>
      </c>
      <c r="AL727">
        <v>2.7</v>
      </c>
      <c r="AM727">
        <v>0.05</v>
      </c>
      <c r="AN727">
        <v>4</v>
      </c>
      <c r="AO727">
        <v>0.02</v>
      </c>
      <c r="AP727">
        <v>6.5</v>
      </c>
      <c r="AQ727">
        <v>5</v>
      </c>
      <c r="AR727">
        <v>0.05</v>
      </c>
      <c r="AS727">
        <v>0.7</v>
      </c>
      <c r="AT727">
        <v>23</v>
      </c>
      <c r="AU727">
        <v>0.1</v>
      </c>
      <c r="AV727">
        <v>71.8</v>
      </c>
      <c r="AW727">
        <v>15</v>
      </c>
    </row>
    <row r="728" spans="1:49" hidden="1" x14ac:dyDescent="0.3">
      <c r="A728" t="s">
        <v>2884</v>
      </c>
      <c r="B728" t="s">
        <v>2885</v>
      </c>
      <c r="C728" s="1" t="str">
        <f t="shared" si="44"/>
        <v>13:0041</v>
      </c>
      <c r="D728" s="1" t="str">
        <f t="shared" si="45"/>
        <v>13:0013</v>
      </c>
      <c r="E728" t="s">
        <v>2886</v>
      </c>
      <c r="F728" t="s">
        <v>2887</v>
      </c>
      <c r="H728">
        <v>47.836371200000002</v>
      </c>
      <c r="I728">
        <v>-67.716725999999994</v>
      </c>
      <c r="J728" s="1" t="str">
        <f t="shared" si="46"/>
        <v>Basal till</v>
      </c>
      <c r="K728" s="1" t="str">
        <f t="shared" si="47"/>
        <v>&lt;63 micron</v>
      </c>
      <c r="L728">
        <v>22</v>
      </c>
      <c r="M728">
        <v>1.9</v>
      </c>
      <c r="N728">
        <v>7.1</v>
      </c>
      <c r="O728">
        <v>0.5</v>
      </c>
      <c r="P728">
        <v>1</v>
      </c>
      <c r="Q728">
        <v>32.5</v>
      </c>
      <c r="R728">
        <v>0.15</v>
      </c>
      <c r="S728">
        <v>0.05</v>
      </c>
      <c r="T728">
        <v>0.03</v>
      </c>
      <c r="U728">
        <v>17.600000000000001</v>
      </c>
      <c r="V728">
        <v>51.8</v>
      </c>
      <c r="W728">
        <v>22.96</v>
      </c>
      <c r="X728">
        <v>3.45</v>
      </c>
      <c r="Y728">
        <v>5.2</v>
      </c>
      <c r="Z728">
        <v>48</v>
      </c>
      <c r="AA728">
        <v>7.0000000000000007E-2</v>
      </c>
      <c r="AB728">
        <v>36.9</v>
      </c>
      <c r="AC728">
        <v>1.01</v>
      </c>
      <c r="AD728">
        <v>594</v>
      </c>
      <c r="AE728">
        <v>0.22</v>
      </c>
      <c r="AF728">
        <v>2E-3</v>
      </c>
      <c r="AG728">
        <v>64.099999999999994</v>
      </c>
      <c r="AH728">
        <v>5.5E-2</v>
      </c>
      <c r="AI728">
        <v>14.14</v>
      </c>
      <c r="AJ728">
        <v>0.02</v>
      </c>
      <c r="AK728">
        <v>0.39</v>
      </c>
      <c r="AL728">
        <v>2.8</v>
      </c>
      <c r="AM728">
        <v>0.05</v>
      </c>
      <c r="AN728">
        <v>6.4</v>
      </c>
      <c r="AO728">
        <v>0.01</v>
      </c>
      <c r="AP728">
        <v>8</v>
      </c>
      <c r="AQ728">
        <v>40</v>
      </c>
      <c r="AR728">
        <v>0.03</v>
      </c>
      <c r="AS728">
        <v>0.6</v>
      </c>
      <c r="AT728">
        <v>22</v>
      </c>
      <c r="AU728">
        <v>0.1</v>
      </c>
      <c r="AV728">
        <v>63.1</v>
      </c>
      <c r="AW728">
        <v>15</v>
      </c>
    </row>
    <row r="729" spans="1:49" hidden="1" x14ac:dyDescent="0.3">
      <c r="A729" t="s">
        <v>2888</v>
      </c>
      <c r="B729" t="s">
        <v>2889</v>
      </c>
      <c r="C729" s="1" t="str">
        <f t="shared" si="44"/>
        <v>13:0041</v>
      </c>
      <c r="D729" s="1" t="str">
        <f t="shared" si="45"/>
        <v>13:0013</v>
      </c>
      <c r="E729" t="s">
        <v>2890</v>
      </c>
      <c r="F729" t="s">
        <v>2891</v>
      </c>
      <c r="H729">
        <v>47.783876800000002</v>
      </c>
      <c r="I729">
        <v>-67.509579799999997</v>
      </c>
      <c r="J729" s="1" t="str">
        <f t="shared" si="46"/>
        <v>Basal till</v>
      </c>
      <c r="K729" s="1" t="str">
        <f t="shared" si="47"/>
        <v>&lt;63 micron</v>
      </c>
      <c r="L729">
        <v>15</v>
      </c>
      <c r="M729">
        <v>1.48</v>
      </c>
      <c r="N729">
        <v>8.1999999999999993</v>
      </c>
      <c r="O729">
        <v>1.1000000000000001</v>
      </c>
      <c r="P729">
        <v>3</v>
      </c>
      <c r="Q729">
        <v>76.7</v>
      </c>
      <c r="R729">
        <v>0.16</v>
      </c>
      <c r="S729">
        <v>0.05</v>
      </c>
      <c r="T729">
        <v>0.04</v>
      </c>
      <c r="U729">
        <v>16.899999999999999</v>
      </c>
      <c r="V729">
        <v>26.9</v>
      </c>
      <c r="W729">
        <v>31.9</v>
      </c>
      <c r="X729">
        <v>3.01</v>
      </c>
      <c r="Y729">
        <v>4.2</v>
      </c>
      <c r="Z729">
        <v>109</v>
      </c>
      <c r="AA729">
        <v>0.09</v>
      </c>
      <c r="AB729">
        <v>23.4</v>
      </c>
      <c r="AC729">
        <v>0.73</v>
      </c>
      <c r="AD729">
        <v>1281</v>
      </c>
      <c r="AE729">
        <v>0.28999999999999998</v>
      </c>
      <c r="AF729">
        <v>2E-3</v>
      </c>
      <c r="AG729">
        <v>43.4</v>
      </c>
      <c r="AH729">
        <v>6.5000000000000002E-2</v>
      </c>
      <c r="AI729">
        <v>17.05</v>
      </c>
      <c r="AJ729">
        <v>0.01</v>
      </c>
      <c r="AK729">
        <v>1.1200000000000001</v>
      </c>
      <c r="AL729">
        <v>3.6</v>
      </c>
      <c r="AM729">
        <v>0.1</v>
      </c>
      <c r="AN729">
        <v>5.7</v>
      </c>
      <c r="AO729">
        <v>0.02</v>
      </c>
      <c r="AP729">
        <v>6.3</v>
      </c>
      <c r="AQ729">
        <v>50</v>
      </c>
      <c r="AR729">
        <v>0.08</v>
      </c>
      <c r="AS729">
        <v>0.5</v>
      </c>
      <c r="AT729">
        <v>20</v>
      </c>
      <c r="AU729">
        <v>0.1</v>
      </c>
      <c r="AV729">
        <v>54.3</v>
      </c>
      <c r="AW729">
        <v>15</v>
      </c>
    </row>
    <row r="730" spans="1:49" hidden="1" x14ac:dyDescent="0.3">
      <c r="A730" t="s">
        <v>2892</v>
      </c>
      <c r="B730" t="s">
        <v>2893</v>
      </c>
      <c r="C730" s="1" t="str">
        <f t="shared" si="44"/>
        <v>13:0041</v>
      </c>
      <c r="D730" s="1" t="str">
        <f t="shared" si="45"/>
        <v>13:0013</v>
      </c>
      <c r="E730" t="s">
        <v>2894</v>
      </c>
      <c r="F730" t="s">
        <v>2895</v>
      </c>
      <c r="H730">
        <v>47.801035599999999</v>
      </c>
      <c r="I730">
        <v>-67.515833200000003</v>
      </c>
      <c r="J730" s="1" t="str">
        <f t="shared" si="46"/>
        <v>Basal till</v>
      </c>
      <c r="K730" s="1" t="str">
        <f t="shared" si="47"/>
        <v>&lt;63 micron</v>
      </c>
      <c r="L730">
        <v>67</v>
      </c>
      <c r="M730">
        <v>2.86</v>
      </c>
      <c r="N730">
        <v>8.4</v>
      </c>
      <c r="O730">
        <v>0.1</v>
      </c>
      <c r="P730">
        <v>1</v>
      </c>
      <c r="Q730">
        <v>49.9</v>
      </c>
      <c r="R730">
        <v>0.11</v>
      </c>
      <c r="S730">
        <v>0.02</v>
      </c>
      <c r="T730">
        <v>0.08</v>
      </c>
      <c r="U730">
        <v>10.8</v>
      </c>
      <c r="V730">
        <v>53.4</v>
      </c>
      <c r="W730">
        <v>13.83</v>
      </c>
      <c r="X730">
        <v>3.67</v>
      </c>
      <c r="Y730">
        <v>5.4</v>
      </c>
      <c r="Z730">
        <v>86</v>
      </c>
      <c r="AA730">
        <v>0.04</v>
      </c>
      <c r="AB730">
        <v>18.7</v>
      </c>
      <c r="AC730">
        <v>0.66</v>
      </c>
      <c r="AD730">
        <v>185</v>
      </c>
      <c r="AE730">
        <v>0.39</v>
      </c>
      <c r="AF730">
        <v>2E-3</v>
      </c>
      <c r="AG730">
        <v>50.5</v>
      </c>
      <c r="AH730">
        <v>6.5000000000000002E-2</v>
      </c>
      <c r="AI730">
        <v>8.61</v>
      </c>
      <c r="AJ730">
        <v>0.04</v>
      </c>
      <c r="AK730">
        <v>0.3</v>
      </c>
      <c r="AL730">
        <v>2.6</v>
      </c>
      <c r="AM730">
        <v>0.3</v>
      </c>
      <c r="AN730">
        <v>3.8</v>
      </c>
      <c r="AO730">
        <v>0.02</v>
      </c>
      <c r="AP730">
        <v>5</v>
      </c>
      <c r="AQ730">
        <v>5</v>
      </c>
      <c r="AR730">
        <v>7.0000000000000007E-2</v>
      </c>
      <c r="AS730">
        <v>0.4</v>
      </c>
      <c r="AT730">
        <v>26</v>
      </c>
      <c r="AU730">
        <v>0.1</v>
      </c>
      <c r="AV730">
        <v>74.3</v>
      </c>
      <c r="AW730">
        <v>15</v>
      </c>
    </row>
    <row r="731" spans="1:49" hidden="1" x14ac:dyDescent="0.3">
      <c r="A731" t="s">
        <v>2896</v>
      </c>
      <c r="B731" t="s">
        <v>2897</v>
      </c>
      <c r="C731" s="1" t="str">
        <f t="shared" si="44"/>
        <v>13:0041</v>
      </c>
      <c r="D731" s="1" t="str">
        <f t="shared" si="45"/>
        <v>13:0013</v>
      </c>
      <c r="E731" t="s">
        <v>2898</v>
      </c>
      <c r="F731" t="s">
        <v>2899</v>
      </c>
      <c r="H731">
        <v>47.819543099999997</v>
      </c>
      <c r="I731">
        <v>-67.512286399999994</v>
      </c>
      <c r="J731" s="1" t="str">
        <f t="shared" si="46"/>
        <v>Basal till</v>
      </c>
      <c r="K731" s="1" t="str">
        <f t="shared" si="47"/>
        <v>&lt;63 micron</v>
      </c>
      <c r="L731">
        <v>40</v>
      </c>
      <c r="M731">
        <v>1.93</v>
      </c>
      <c r="N731">
        <v>5.7</v>
      </c>
      <c r="O731">
        <v>0.3</v>
      </c>
      <c r="P731">
        <v>1</v>
      </c>
      <c r="Q731">
        <v>34.200000000000003</v>
      </c>
      <c r="R731">
        <v>0.12</v>
      </c>
      <c r="S731">
        <v>0.02</v>
      </c>
      <c r="T731">
        <v>0.04</v>
      </c>
      <c r="U731">
        <v>10.7</v>
      </c>
      <c r="V731">
        <v>41.1</v>
      </c>
      <c r="W731">
        <v>16.690000000000001</v>
      </c>
      <c r="X731">
        <v>2.99</v>
      </c>
      <c r="Y731">
        <v>4.9000000000000004</v>
      </c>
      <c r="Z731">
        <v>35</v>
      </c>
      <c r="AA731">
        <v>0.05</v>
      </c>
      <c r="AB731">
        <v>25.4</v>
      </c>
      <c r="AC731">
        <v>0.76</v>
      </c>
      <c r="AD731">
        <v>212</v>
      </c>
      <c r="AE731">
        <v>0.23</v>
      </c>
      <c r="AF731">
        <v>2E-3</v>
      </c>
      <c r="AG731">
        <v>46.4</v>
      </c>
      <c r="AH731">
        <v>3.9E-2</v>
      </c>
      <c r="AI731">
        <v>7.79</v>
      </c>
      <c r="AJ731">
        <v>0.01</v>
      </c>
      <c r="AK731">
        <v>0.27</v>
      </c>
      <c r="AL731">
        <v>2</v>
      </c>
      <c r="AM731">
        <v>0.1</v>
      </c>
      <c r="AN731">
        <v>4</v>
      </c>
      <c r="AO731">
        <v>0.01</v>
      </c>
      <c r="AP731">
        <v>5.8</v>
      </c>
      <c r="AQ731">
        <v>5</v>
      </c>
      <c r="AR731">
        <v>0.06</v>
      </c>
      <c r="AS731">
        <v>0.5</v>
      </c>
      <c r="AT731">
        <v>23</v>
      </c>
      <c r="AU731">
        <v>0.1</v>
      </c>
      <c r="AV731">
        <v>50.5</v>
      </c>
      <c r="AW731">
        <v>15</v>
      </c>
    </row>
    <row r="732" spans="1:49" hidden="1" x14ac:dyDescent="0.3">
      <c r="A732" t="s">
        <v>2900</v>
      </c>
      <c r="B732" t="s">
        <v>2901</v>
      </c>
      <c r="C732" s="1" t="str">
        <f t="shared" si="44"/>
        <v>13:0041</v>
      </c>
      <c r="D732" s="1" t="str">
        <f t="shared" si="45"/>
        <v>13:0013</v>
      </c>
      <c r="E732" t="s">
        <v>2898</v>
      </c>
      <c r="F732" t="s">
        <v>2902</v>
      </c>
      <c r="H732">
        <v>47.819543099999997</v>
      </c>
      <c r="I732">
        <v>-67.512286399999994</v>
      </c>
      <c r="J732" s="1" t="str">
        <f t="shared" si="46"/>
        <v>Basal till</v>
      </c>
      <c r="K732" s="1" t="str">
        <f t="shared" si="47"/>
        <v>&lt;63 micron</v>
      </c>
      <c r="L732">
        <v>38</v>
      </c>
      <c r="M732">
        <v>1.86</v>
      </c>
      <c r="N732">
        <v>5.8</v>
      </c>
      <c r="O732">
        <v>0.5</v>
      </c>
      <c r="P732">
        <v>1</v>
      </c>
      <c r="Q732">
        <v>31.7</v>
      </c>
      <c r="R732">
        <v>0.11</v>
      </c>
      <c r="S732">
        <v>0.02</v>
      </c>
      <c r="T732">
        <v>0.04</v>
      </c>
      <c r="U732">
        <v>9.3000000000000007</v>
      </c>
      <c r="V732">
        <v>36.4</v>
      </c>
      <c r="W732">
        <v>17.559999999999999</v>
      </c>
      <c r="X732">
        <v>2.93</v>
      </c>
      <c r="Y732">
        <v>4.9000000000000004</v>
      </c>
      <c r="Z732">
        <v>33</v>
      </c>
      <c r="AA732">
        <v>0.04</v>
      </c>
      <c r="AB732">
        <v>23</v>
      </c>
      <c r="AC732">
        <v>0.74</v>
      </c>
      <c r="AD732">
        <v>208</v>
      </c>
      <c r="AE732">
        <v>0.23</v>
      </c>
      <c r="AF732">
        <v>2E-3</v>
      </c>
      <c r="AG732">
        <v>40.299999999999997</v>
      </c>
      <c r="AH732">
        <v>3.6999999999999998E-2</v>
      </c>
      <c r="AI732">
        <v>7.48</v>
      </c>
      <c r="AJ732">
        <v>0.01</v>
      </c>
      <c r="AK732">
        <v>0.25</v>
      </c>
      <c r="AL732">
        <v>2.1</v>
      </c>
      <c r="AM732">
        <v>0.2</v>
      </c>
      <c r="AN732">
        <v>3.7</v>
      </c>
      <c r="AO732">
        <v>0.01</v>
      </c>
      <c r="AP732">
        <v>5.4</v>
      </c>
      <c r="AQ732">
        <v>5</v>
      </c>
      <c r="AR732">
        <v>0.05</v>
      </c>
      <c r="AS732">
        <v>0.4</v>
      </c>
      <c r="AT732">
        <v>21</v>
      </c>
      <c r="AU732">
        <v>0.1</v>
      </c>
      <c r="AV732">
        <v>52.1</v>
      </c>
      <c r="AW732">
        <v>15</v>
      </c>
    </row>
    <row r="733" spans="1:49" hidden="1" x14ac:dyDescent="0.3">
      <c r="A733" t="s">
        <v>2903</v>
      </c>
      <c r="B733" t="s">
        <v>2904</v>
      </c>
      <c r="C733" s="1" t="str">
        <f t="shared" si="44"/>
        <v>13:0041</v>
      </c>
      <c r="D733" s="1" t="str">
        <f t="shared" si="45"/>
        <v>13:0013</v>
      </c>
      <c r="E733" t="s">
        <v>2905</v>
      </c>
      <c r="F733" t="s">
        <v>2906</v>
      </c>
      <c r="H733">
        <v>47.816163299999999</v>
      </c>
      <c r="I733">
        <v>-67.536335100000002</v>
      </c>
      <c r="J733" s="1" t="str">
        <f t="shared" si="46"/>
        <v>Basal till</v>
      </c>
      <c r="K733" s="1" t="str">
        <f t="shared" si="47"/>
        <v>&lt;63 micron</v>
      </c>
      <c r="L733">
        <v>55</v>
      </c>
      <c r="M733">
        <v>2.1</v>
      </c>
      <c r="N733">
        <v>9.6</v>
      </c>
      <c r="O733">
        <v>0.9</v>
      </c>
      <c r="P733">
        <v>1</v>
      </c>
      <c r="Q733">
        <v>31.6</v>
      </c>
      <c r="R733">
        <v>0.14000000000000001</v>
      </c>
      <c r="S733">
        <v>0.02</v>
      </c>
      <c r="T733">
        <v>7.0000000000000007E-2</v>
      </c>
      <c r="U733">
        <v>12.4</v>
      </c>
      <c r="V733">
        <v>45.3</v>
      </c>
      <c r="W733">
        <v>18.36</v>
      </c>
      <c r="X733">
        <v>3.23</v>
      </c>
      <c r="Y733">
        <v>4.2</v>
      </c>
      <c r="Z733">
        <v>60</v>
      </c>
      <c r="AA733">
        <v>0.05</v>
      </c>
      <c r="AB733">
        <v>23.3</v>
      </c>
      <c r="AC733">
        <v>0.61</v>
      </c>
      <c r="AD733">
        <v>245</v>
      </c>
      <c r="AE733">
        <v>0.37</v>
      </c>
      <c r="AF733">
        <v>2E-3</v>
      </c>
      <c r="AG733">
        <v>53.8</v>
      </c>
      <c r="AH733">
        <v>5.7000000000000002E-2</v>
      </c>
      <c r="AI733">
        <v>11.59</v>
      </c>
      <c r="AJ733">
        <v>0.02</v>
      </c>
      <c r="AK733">
        <v>0.57999999999999996</v>
      </c>
      <c r="AL733">
        <v>2.5</v>
      </c>
      <c r="AM733">
        <v>0.2</v>
      </c>
      <c r="AN733">
        <v>4</v>
      </c>
      <c r="AO733">
        <v>0.02</v>
      </c>
      <c r="AP733">
        <v>5.7</v>
      </c>
      <c r="AQ733">
        <v>5</v>
      </c>
      <c r="AR733">
        <v>0.05</v>
      </c>
      <c r="AS733">
        <v>0.6</v>
      </c>
      <c r="AT733">
        <v>21</v>
      </c>
      <c r="AU733">
        <v>0.1</v>
      </c>
      <c r="AV733">
        <v>70.900000000000006</v>
      </c>
      <c r="AW733">
        <v>15</v>
      </c>
    </row>
    <row r="734" spans="1:49" hidden="1" x14ac:dyDescent="0.3">
      <c r="A734" t="s">
        <v>2907</v>
      </c>
      <c r="B734" t="s">
        <v>2908</v>
      </c>
      <c r="C734" s="1" t="str">
        <f t="shared" si="44"/>
        <v>13:0041</v>
      </c>
      <c r="D734" s="1" t="str">
        <f t="shared" si="45"/>
        <v>13:0013</v>
      </c>
      <c r="E734" t="s">
        <v>2909</v>
      </c>
      <c r="F734" t="s">
        <v>2910</v>
      </c>
      <c r="H734">
        <v>47.7982017</v>
      </c>
      <c r="I734">
        <v>-67.537587500000001</v>
      </c>
      <c r="J734" s="1" t="str">
        <f t="shared" si="46"/>
        <v>Basal till</v>
      </c>
      <c r="K734" s="1" t="str">
        <f t="shared" si="47"/>
        <v>&lt;63 micron</v>
      </c>
      <c r="L734">
        <v>52</v>
      </c>
      <c r="M734">
        <v>2.13</v>
      </c>
      <c r="N734">
        <v>6.2</v>
      </c>
      <c r="O734">
        <v>0.6</v>
      </c>
      <c r="P734">
        <v>1</v>
      </c>
      <c r="Q734">
        <v>32.299999999999997</v>
      </c>
      <c r="R734">
        <v>0.1</v>
      </c>
      <c r="S734">
        <v>0.05</v>
      </c>
      <c r="T734">
        <v>0.05</v>
      </c>
      <c r="U734">
        <v>10.3</v>
      </c>
      <c r="V734">
        <v>46.3</v>
      </c>
      <c r="W734">
        <v>13.71</v>
      </c>
      <c r="X734">
        <v>3.24</v>
      </c>
      <c r="Y734">
        <v>4.5</v>
      </c>
      <c r="Z734">
        <v>48</v>
      </c>
      <c r="AA734">
        <v>0.05</v>
      </c>
      <c r="AB734">
        <v>23.2</v>
      </c>
      <c r="AC734">
        <v>0.76</v>
      </c>
      <c r="AD734">
        <v>184</v>
      </c>
      <c r="AE734">
        <v>0.28999999999999998</v>
      </c>
      <c r="AF734">
        <v>2E-3</v>
      </c>
      <c r="AG734">
        <v>51.9</v>
      </c>
      <c r="AH734">
        <v>6.2E-2</v>
      </c>
      <c r="AI734">
        <v>7.51</v>
      </c>
      <c r="AJ734">
        <v>0.02</v>
      </c>
      <c r="AK734">
        <v>0.37</v>
      </c>
      <c r="AL734">
        <v>1.8</v>
      </c>
      <c r="AM734">
        <v>0.2</v>
      </c>
      <c r="AN734">
        <v>6.8</v>
      </c>
      <c r="AO734">
        <v>0.01</v>
      </c>
      <c r="AP734">
        <v>5</v>
      </c>
      <c r="AQ734">
        <v>40</v>
      </c>
      <c r="AR734">
        <v>0.04</v>
      </c>
      <c r="AS734">
        <v>0.3</v>
      </c>
      <c r="AT734">
        <v>19</v>
      </c>
      <c r="AU734">
        <v>0.1</v>
      </c>
      <c r="AV734">
        <v>59.9</v>
      </c>
      <c r="AW734">
        <v>15</v>
      </c>
    </row>
    <row r="735" spans="1:49" hidden="1" x14ac:dyDescent="0.3">
      <c r="A735" t="s">
        <v>2911</v>
      </c>
      <c r="B735" t="s">
        <v>2912</v>
      </c>
      <c r="C735" s="1" t="str">
        <f t="shared" si="44"/>
        <v>13:0041</v>
      </c>
      <c r="D735" s="1" t="str">
        <f t="shared" si="45"/>
        <v>13:0013</v>
      </c>
      <c r="E735" t="s">
        <v>2913</v>
      </c>
      <c r="F735" t="s">
        <v>2914</v>
      </c>
      <c r="H735">
        <v>47.826620900000002</v>
      </c>
      <c r="I735">
        <v>-67.554974000000001</v>
      </c>
      <c r="J735" s="1" t="str">
        <f t="shared" si="46"/>
        <v>Basal till</v>
      </c>
      <c r="K735" s="1" t="str">
        <f t="shared" si="47"/>
        <v>&lt;63 micron</v>
      </c>
      <c r="L735">
        <v>42</v>
      </c>
      <c r="M735">
        <v>2.1</v>
      </c>
      <c r="N735">
        <v>5.4</v>
      </c>
      <c r="O735">
        <v>0.3</v>
      </c>
      <c r="P735">
        <v>1</v>
      </c>
      <c r="Q735">
        <v>23.8</v>
      </c>
      <c r="R735">
        <v>0.12</v>
      </c>
      <c r="S735">
        <v>0.01</v>
      </c>
      <c r="T735">
        <v>0.05</v>
      </c>
      <c r="U735">
        <v>12.1</v>
      </c>
      <c r="V735">
        <v>50.4</v>
      </c>
      <c r="W735">
        <v>17.79</v>
      </c>
      <c r="X735">
        <v>3.14</v>
      </c>
      <c r="Y735">
        <v>5.0999999999999996</v>
      </c>
      <c r="Z735">
        <v>59</v>
      </c>
      <c r="AA735">
        <v>0.04</v>
      </c>
      <c r="AB735">
        <v>31.2</v>
      </c>
      <c r="AC735">
        <v>0.95</v>
      </c>
      <c r="AD735">
        <v>222</v>
      </c>
      <c r="AE735">
        <v>0.2</v>
      </c>
      <c r="AF735">
        <v>2E-3</v>
      </c>
      <c r="AG735">
        <v>58.9</v>
      </c>
      <c r="AH735">
        <v>4.1000000000000002E-2</v>
      </c>
      <c r="AI735">
        <v>11.05</v>
      </c>
      <c r="AJ735">
        <v>0.02</v>
      </c>
      <c r="AK735">
        <v>0.21</v>
      </c>
      <c r="AL735">
        <v>1.7</v>
      </c>
      <c r="AM735">
        <v>0.05</v>
      </c>
      <c r="AN735">
        <v>2.8</v>
      </c>
      <c r="AO735">
        <v>0.01</v>
      </c>
      <c r="AP735">
        <v>6.5</v>
      </c>
      <c r="AQ735">
        <v>50</v>
      </c>
      <c r="AR735">
        <v>0.04</v>
      </c>
      <c r="AS735">
        <v>0.5</v>
      </c>
      <c r="AT735">
        <v>22</v>
      </c>
      <c r="AU735">
        <v>0.1</v>
      </c>
      <c r="AV735">
        <v>60.4</v>
      </c>
      <c r="AW735">
        <v>15</v>
      </c>
    </row>
    <row r="736" spans="1:49" hidden="1" x14ac:dyDescent="0.3">
      <c r="A736" t="s">
        <v>2915</v>
      </c>
      <c r="B736" t="s">
        <v>2916</v>
      </c>
      <c r="C736" s="1" t="str">
        <f t="shared" si="44"/>
        <v>13:0041</v>
      </c>
      <c r="D736" s="1" t="str">
        <f t="shared" si="45"/>
        <v>13:0013</v>
      </c>
      <c r="E736" t="s">
        <v>2917</v>
      </c>
      <c r="F736" t="s">
        <v>2918</v>
      </c>
      <c r="H736">
        <v>47.825272499999997</v>
      </c>
      <c r="I736">
        <v>-67.581038699999993</v>
      </c>
      <c r="J736" s="1" t="str">
        <f t="shared" si="46"/>
        <v>Basal till</v>
      </c>
      <c r="K736" s="1" t="str">
        <f t="shared" si="47"/>
        <v>&lt;63 micron</v>
      </c>
      <c r="L736">
        <v>40</v>
      </c>
      <c r="M736">
        <v>3.06</v>
      </c>
      <c r="N736">
        <v>8.1</v>
      </c>
      <c r="O736">
        <v>0.7</v>
      </c>
      <c r="P736">
        <v>1</v>
      </c>
      <c r="Q736">
        <v>35.299999999999997</v>
      </c>
      <c r="R736">
        <v>0.14000000000000001</v>
      </c>
      <c r="S736">
        <v>0.01</v>
      </c>
      <c r="T736">
        <v>0.06</v>
      </c>
      <c r="U736">
        <v>13.5</v>
      </c>
      <c r="V736">
        <v>60.2</v>
      </c>
      <c r="W736">
        <v>20.62</v>
      </c>
      <c r="X736">
        <v>3.43</v>
      </c>
      <c r="Y736">
        <v>5.2</v>
      </c>
      <c r="Z736">
        <v>78</v>
      </c>
      <c r="AA736">
        <v>0.04</v>
      </c>
      <c r="AB736">
        <v>23.1</v>
      </c>
      <c r="AC736">
        <v>0.84</v>
      </c>
      <c r="AD736">
        <v>286</v>
      </c>
      <c r="AE736">
        <v>0.32</v>
      </c>
      <c r="AF736">
        <v>2E-3</v>
      </c>
      <c r="AG736">
        <v>61.9</v>
      </c>
      <c r="AH736">
        <v>7.5999999999999998E-2</v>
      </c>
      <c r="AI736">
        <v>12.76</v>
      </c>
      <c r="AJ736">
        <v>0.02</v>
      </c>
      <c r="AK736">
        <v>0.32</v>
      </c>
      <c r="AL736">
        <v>2.2999999999999998</v>
      </c>
      <c r="AM736">
        <v>0.3</v>
      </c>
      <c r="AN736">
        <v>2.7</v>
      </c>
      <c r="AO736">
        <v>0.01</v>
      </c>
      <c r="AP736">
        <v>5.5</v>
      </c>
      <c r="AQ736">
        <v>5</v>
      </c>
      <c r="AR736">
        <v>0.06</v>
      </c>
      <c r="AS736">
        <v>0.4</v>
      </c>
      <c r="AT736">
        <v>24</v>
      </c>
      <c r="AU736">
        <v>0.1</v>
      </c>
      <c r="AV736">
        <v>91.5</v>
      </c>
      <c r="AW736">
        <v>15</v>
      </c>
    </row>
    <row r="737" spans="1:49" hidden="1" x14ac:dyDescent="0.3">
      <c r="A737" t="s">
        <v>2919</v>
      </c>
      <c r="B737" t="s">
        <v>2920</v>
      </c>
      <c r="C737" s="1" t="str">
        <f t="shared" si="44"/>
        <v>13:0041</v>
      </c>
      <c r="D737" s="1" t="str">
        <f t="shared" si="45"/>
        <v>13:0013</v>
      </c>
      <c r="E737" t="s">
        <v>2921</v>
      </c>
      <c r="F737" t="s">
        <v>2922</v>
      </c>
      <c r="H737">
        <v>47.8573801</v>
      </c>
      <c r="I737">
        <v>-67.618973499999996</v>
      </c>
      <c r="J737" s="1" t="str">
        <f t="shared" si="46"/>
        <v>Basal till</v>
      </c>
      <c r="K737" s="1" t="str">
        <f t="shared" si="47"/>
        <v>&lt;63 micron</v>
      </c>
      <c r="L737">
        <v>11</v>
      </c>
      <c r="M737">
        <v>2.5499999999999998</v>
      </c>
      <c r="N737">
        <v>4.7</v>
      </c>
      <c r="O737">
        <v>0.3</v>
      </c>
      <c r="P737">
        <v>1</v>
      </c>
      <c r="Q737">
        <v>36.5</v>
      </c>
      <c r="R737">
        <v>0.12</v>
      </c>
      <c r="S737">
        <v>0.01</v>
      </c>
      <c r="T737">
        <v>0.05</v>
      </c>
      <c r="U737">
        <v>14.2</v>
      </c>
      <c r="V737">
        <v>46.1</v>
      </c>
      <c r="W737">
        <v>21.43</v>
      </c>
      <c r="X737">
        <v>2.82</v>
      </c>
      <c r="Y737">
        <v>5.0999999999999996</v>
      </c>
      <c r="Z737">
        <v>53</v>
      </c>
      <c r="AA737">
        <v>0.05</v>
      </c>
      <c r="AB737">
        <v>23.6</v>
      </c>
      <c r="AC737">
        <v>0.75</v>
      </c>
      <c r="AD737">
        <v>215</v>
      </c>
      <c r="AE737">
        <v>0.27</v>
      </c>
      <c r="AF737">
        <v>2E-3</v>
      </c>
      <c r="AG737">
        <v>56.2</v>
      </c>
      <c r="AH737">
        <v>3.1E-2</v>
      </c>
      <c r="AI737">
        <v>14.23</v>
      </c>
      <c r="AJ737">
        <v>0.03</v>
      </c>
      <c r="AK737">
        <v>0.23</v>
      </c>
      <c r="AL737">
        <v>2.1</v>
      </c>
      <c r="AM737">
        <v>0.2</v>
      </c>
      <c r="AN737">
        <v>2.4</v>
      </c>
      <c r="AO737">
        <v>0.01</v>
      </c>
      <c r="AP737">
        <v>6</v>
      </c>
      <c r="AQ737">
        <v>40</v>
      </c>
      <c r="AR737">
        <v>0.06</v>
      </c>
      <c r="AS737">
        <v>0.6</v>
      </c>
      <c r="AT737">
        <v>23</v>
      </c>
      <c r="AU737">
        <v>0.1</v>
      </c>
      <c r="AV737">
        <v>58</v>
      </c>
      <c r="AW737">
        <v>15</v>
      </c>
    </row>
    <row r="738" spans="1:49" hidden="1" x14ac:dyDescent="0.3">
      <c r="A738" t="s">
        <v>2923</v>
      </c>
      <c r="B738" t="s">
        <v>2924</v>
      </c>
      <c r="C738" s="1" t="str">
        <f t="shared" si="44"/>
        <v>13:0041</v>
      </c>
      <c r="D738" s="1" t="str">
        <f t="shared" si="45"/>
        <v>13:0013</v>
      </c>
      <c r="E738" t="s">
        <v>2921</v>
      </c>
      <c r="F738" t="s">
        <v>2925</v>
      </c>
      <c r="H738">
        <v>47.8573801</v>
      </c>
      <c r="I738">
        <v>-67.618973499999996</v>
      </c>
      <c r="J738" s="1" t="str">
        <f t="shared" si="46"/>
        <v>Basal till</v>
      </c>
      <c r="K738" s="1" t="str">
        <f t="shared" si="47"/>
        <v>&lt;63 micron</v>
      </c>
      <c r="L738">
        <v>12</v>
      </c>
      <c r="M738">
        <v>2.69</v>
      </c>
      <c r="N738">
        <v>5.2</v>
      </c>
      <c r="O738">
        <v>0.8</v>
      </c>
      <c r="P738">
        <v>1</v>
      </c>
      <c r="Q738">
        <v>40</v>
      </c>
      <c r="R738">
        <v>0.13</v>
      </c>
      <c r="S738">
        <v>0.02</v>
      </c>
      <c r="T738">
        <v>0.05</v>
      </c>
      <c r="U738">
        <v>13.6</v>
      </c>
      <c r="V738">
        <v>46.7</v>
      </c>
      <c r="W738">
        <v>22.26</v>
      </c>
      <c r="X738">
        <v>2.93</v>
      </c>
      <c r="Y738">
        <v>5.3</v>
      </c>
      <c r="Z738">
        <v>60</v>
      </c>
      <c r="AA738">
        <v>0.05</v>
      </c>
      <c r="AB738">
        <v>25.7</v>
      </c>
      <c r="AC738">
        <v>0.77</v>
      </c>
      <c r="AD738">
        <v>231</v>
      </c>
      <c r="AE738">
        <v>0.27</v>
      </c>
      <c r="AF738">
        <v>3.0000000000000001E-3</v>
      </c>
      <c r="AG738">
        <v>57</v>
      </c>
      <c r="AH738">
        <v>3.5000000000000003E-2</v>
      </c>
      <c r="AI738">
        <v>15.14</v>
      </c>
      <c r="AJ738">
        <v>0.01</v>
      </c>
      <c r="AK738">
        <v>0.25</v>
      </c>
      <c r="AL738">
        <v>2.4</v>
      </c>
      <c r="AM738">
        <v>0.1</v>
      </c>
      <c r="AN738">
        <v>2.5</v>
      </c>
      <c r="AO738">
        <v>0.01</v>
      </c>
      <c r="AP738">
        <v>6.7</v>
      </c>
      <c r="AQ738">
        <v>90</v>
      </c>
      <c r="AR738">
        <v>7.0000000000000007E-2</v>
      </c>
      <c r="AS738">
        <v>0.6</v>
      </c>
      <c r="AT738">
        <v>25</v>
      </c>
      <c r="AU738">
        <v>0.1</v>
      </c>
      <c r="AV738">
        <v>60.6</v>
      </c>
      <c r="AW738">
        <v>15</v>
      </c>
    </row>
    <row r="739" spans="1:49" hidden="1" x14ac:dyDescent="0.3">
      <c r="A739" t="s">
        <v>2926</v>
      </c>
      <c r="B739" t="s">
        <v>2927</v>
      </c>
      <c r="C739" s="1" t="str">
        <f t="shared" si="44"/>
        <v>13:0041</v>
      </c>
      <c r="D739" s="1" t="str">
        <f t="shared" si="45"/>
        <v>13:0013</v>
      </c>
      <c r="E739" t="s">
        <v>2928</v>
      </c>
      <c r="F739" t="s">
        <v>2929</v>
      </c>
      <c r="H739">
        <v>47.832030099999997</v>
      </c>
      <c r="I739">
        <v>-67.602328299999996</v>
      </c>
      <c r="J739" s="1" t="str">
        <f t="shared" si="46"/>
        <v>Basal till</v>
      </c>
      <c r="K739" s="1" t="str">
        <f t="shared" si="47"/>
        <v>&lt;63 micron</v>
      </c>
      <c r="L739">
        <v>26</v>
      </c>
      <c r="M739">
        <v>2.4900000000000002</v>
      </c>
      <c r="N739">
        <v>6.6</v>
      </c>
      <c r="O739">
        <v>0.4</v>
      </c>
      <c r="P739">
        <v>1</v>
      </c>
      <c r="Q739">
        <v>41.2</v>
      </c>
      <c r="R739">
        <v>0.15</v>
      </c>
      <c r="S739">
        <v>0.01</v>
      </c>
      <c r="T739">
        <v>7.0000000000000007E-2</v>
      </c>
      <c r="U739">
        <v>15.2</v>
      </c>
      <c r="V739">
        <v>55.6</v>
      </c>
      <c r="W739">
        <v>21.79</v>
      </c>
      <c r="X739">
        <v>3.27</v>
      </c>
      <c r="Y739">
        <v>5.0999999999999996</v>
      </c>
      <c r="Z739">
        <v>70</v>
      </c>
      <c r="AA739">
        <v>0.05</v>
      </c>
      <c r="AB739">
        <v>26</v>
      </c>
      <c r="AC739">
        <v>0.86</v>
      </c>
      <c r="AD739">
        <v>324</v>
      </c>
      <c r="AE739">
        <v>0.31</v>
      </c>
      <c r="AF739">
        <v>3.0000000000000001E-3</v>
      </c>
      <c r="AG739">
        <v>60.1</v>
      </c>
      <c r="AH739">
        <v>4.3999999999999997E-2</v>
      </c>
      <c r="AI739">
        <v>16.84</v>
      </c>
      <c r="AJ739">
        <v>0.01</v>
      </c>
      <c r="AK739">
        <v>0.31</v>
      </c>
      <c r="AL739">
        <v>2.2999999999999998</v>
      </c>
      <c r="AM739">
        <v>0.1</v>
      </c>
      <c r="AN739">
        <v>2.8</v>
      </c>
      <c r="AO739">
        <v>0.01</v>
      </c>
      <c r="AP739">
        <v>5.9</v>
      </c>
      <c r="AQ739">
        <v>40</v>
      </c>
      <c r="AR739">
        <v>7.0000000000000007E-2</v>
      </c>
      <c r="AS739">
        <v>0.5</v>
      </c>
      <c r="AT739">
        <v>25</v>
      </c>
      <c r="AU739">
        <v>0.1</v>
      </c>
      <c r="AV739">
        <v>67.5</v>
      </c>
      <c r="AW739">
        <v>15</v>
      </c>
    </row>
    <row r="740" spans="1:49" hidden="1" x14ac:dyDescent="0.3">
      <c r="A740" t="s">
        <v>2930</v>
      </c>
      <c r="B740" t="s">
        <v>2931</v>
      </c>
      <c r="C740" s="1" t="str">
        <f t="shared" si="44"/>
        <v>13:0041</v>
      </c>
      <c r="D740" s="1" t="str">
        <f t="shared" si="45"/>
        <v>13:0013</v>
      </c>
      <c r="E740" t="s">
        <v>2932</v>
      </c>
      <c r="F740" t="s">
        <v>2933</v>
      </c>
      <c r="H740">
        <v>47.8451819</v>
      </c>
      <c r="I740">
        <v>-67.610248600000006</v>
      </c>
      <c r="J740" s="1" t="str">
        <f t="shared" si="46"/>
        <v>Basal till</v>
      </c>
      <c r="K740" s="1" t="str">
        <f t="shared" si="47"/>
        <v>&lt;63 micron</v>
      </c>
      <c r="L740">
        <v>11</v>
      </c>
      <c r="M740">
        <v>2.94</v>
      </c>
      <c r="N740">
        <v>6.4</v>
      </c>
      <c r="O740">
        <v>0.4</v>
      </c>
      <c r="P740">
        <v>1</v>
      </c>
      <c r="Q740">
        <v>56.5</v>
      </c>
      <c r="R740">
        <v>0.15</v>
      </c>
      <c r="S740">
        <v>0.02</v>
      </c>
      <c r="T740">
        <v>0.05</v>
      </c>
      <c r="U740">
        <v>16.100000000000001</v>
      </c>
      <c r="V740">
        <v>48.4</v>
      </c>
      <c r="W740">
        <v>23.74</v>
      </c>
      <c r="X740">
        <v>3.17</v>
      </c>
      <c r="Y740">
        <v>6</v>
      </c>
      <c r="Z740">
        <v>52</v>
      </c>
      <c r="AA740">
        <v>0.06</v>
      </c>
      <c r="AB740">
        <v>27.6</v>
      </c>
      <c r="AC740">
        <v>0.78</v>
      </c>
      <c r="AD740">
        <v>355</v>
      </c>
      <c r="AE740">
        <v>0.28000000000000003</v>
      </c>
      <c r="AF740">
        <v>2E-3</v>
      </c>
      <c r="AG740">
        <v>60.6</v>
      </c>
      <c r="AH740">
        <v>4.7E-2</v>
      </c>
      <c r="AI740">
        <v>15.52</v>
      </c>
      <c r="AJ740">
        <v>0.01</v>
      </c>
      <c r="AK740">
        <v>0.3</v>
      </c>
      <c r="AL740">
        <v>2.8</v>
      </c>
      <c r="AM740">
        <v>0.2</v>
      </c>
      <c r="AN740">
        <v>2.7</v>
      </c>
      <c r="AO740">
        <v>0.01</v>
      </c>
      <c r="AP740">
        <v>6.4</v>
      </c>
      <c r="AQ740">
        <v>90</v>
      </c>
      <c r="AR740">
        <v>7.0000000000000007E-2</v>
      </c>
      <c r="AS740">
        <v>1</v>
      </c>
      <c r="AT740">
        <v>27</v>
      </c>
      <c r="AU740">
        <v>0.1</v>
      </c>
      <c r="AV740">
        <v>57.1</v>
      </c>
      <c r="AW740">
        <v>15</v>
      </c>
    </row>
    <row r="741" spans="1:49" hidden="1" x14ac:dyDescent="0.3">
      <c r="A741" t="s">
        <v>2934</v>
      </c>
      <c r="B741" t="s">
        <v>2935</v>
      </c>
      <c r="C741" s="1" t="str">
        <f t="shared" si="44"/>
        <v>13:0041</v>
      </c>
      <c r="D741" s="1" t="str">
        <f t="shared" si="45"/>
        <v>13:0013</v>
      </c>
      <c r="E741" t="s">
        <v>2936</v>
      </c>
      <c r="F741" t="s">
        <v>2937</v>
      </c>
      <c r="H741">
        <v>47.8636312</v>
      </c>
      <c r="I741">
        <v>-67.643690500000005</v>
      </c>
      <c r="J741" s="1" t="str">
        <f t="shared" si="46"/>
        <v>Basal till</v>
      </c>
      <c r="K741" s="1" t="str">
        <f t="shared" si="47"/>
        <v>&lt;63 micron</v>
      </c>
      <c r="L741">
        <v>40</v>
      </c>
      <c r="M741">
        <v>4.16</v>
      </c>
      <c r="N741">
        <v>5.2</v>
      </c>
      <c r="O741">
        <v>0.1</v>
      </c>
      <c r="P741">
        <v>1</v>
      </c>
      <c r="Q741">
        <v>39</v>
      </c>
      <c r="R741">
        <v>0.12</v>
      </c>
      <c r="S741">
        <v>0.02</v>
      </c>
      <c r="T741">
        <v>0.05</v>
      </c>
      <c r="U741">
        <v>10.5</v>
      </c>
      <c r="V741">
        <v>59.8</v>
      </c>
      <c r="W741">
        <v>17.3</v>
      </c>
      <c r="X741">
        <v>3.36</v>
      </c>
      <c r="Y741">
        <v>5.7</v>
      </c>
      <c r="Z741">
        <v>98</v>
      </c>
      <c r="AA741">
        <v>0.04</v>
      </c>
      <c r="AB741">
        <v>19.3</v>
      </c>
      <c r="AC741">
        <v>0.57999999999999996</v>
      </c>
      <c r="AD741">
        <v>255</v>
      </c>
      <c r="AE741">
        <v>0.39</v>
      </c>
      <c r="AF741">
        <v>2E-3</v>
      </c>
      <c r="AG741">
        <v>51.2</v>
      </c>
      <c r="AH741">
        <v>9.1999999999999998E-2</v>
      </c>
      <c r="AI741">
        <v>11.87</v>
      </c>
      <c r="AJ741">
        <v>0.03</v>
      </c>
      <c r="AK741">
        <v>0.21</v>
      </c>
      <c r="AL741">
        <v>2.5</v>
      </c>
      <c r="AM741">
        <v>0.5</v>
      </c>
      <c r="AN741">
        <v>1.9</v>
      </c>
      <c r="AO741">
        <v>0.01</v>
      </c>
      <c r="AP741">
        <v>5.6</v>
      </c>
      <c r="AQ741">
        <v>10</v>
      </c>
      <c r="AR741">
        <v>0.08</v>
      </c>
      <c r="AS741">
        <v>0.6</v>
      </c>
      <c r="AT741">
        <v>27</v>
      </c>
      <c r="AU741">
        <v>0.1</v>
      </c>
      <c r="AV741">
        <v>70.599999999999994</v>
      </c>
      <c r="AW741">
        <v>15</v>
      </c>
    </row>
    <row r="742" spans="1:49" hidden="1" x14ac:dyDescent="0.3">
      <c r="A742" t="s">
        <v>2938</v>
      </c>
      <c r="B742" t="s">
        <v>2939</v>
      </c>
      <c r="C742" s="1" t="str">
        <f t="shared" si="44"/>
        <v>13:0041</v>
      </c>
      <c r="D742" s="1" t="str">
        <f t="shared" si="45"/>
        <v>13:0013</v>
      </c>
      <c r="E742" t="s">
        <v>2940</v>
      </c>
      <c r="F742" t="s">
        <v>2941</v>
      </c>
      <c r="H742">
        <v>47.855833599999997</v>
      </c>
      <c r="I742">
        <v>-67.673238400000002</v>
      </c>
      <c r="J742" s="1" t="str">
        <f t="shared" si="46"/>
        <v>Basal till</v>
      </c>
      <c r="K742" s="1" t="str">
        <f t="shared" si="47"/>
        <v>&lt;63 micron</v>
      </c>
      <c r="L742">
        <v>12</v>
      </c>
      <c r="M742">
        <v>2.2599999999999998</v>
      </c>
      <c r="N742">
        <v>5.0999999999999996</v>
      </c>
      <c r="O742">
        <v>0.1</v>
      </c>
      <c r="P742">
        <v>1</v>
      </c>
      <c r="Q742">
        <v>31.5</v>
      </c>
      <c r="R742">
        <v>0.1</v>
      </c>
      <c r="S742">
        <v>0.02</v>
      </c>
      <c r="T742">
        <v>0.05</v>
      </c>
      <c r="U742">
        <v>18.399999999999999</v>
      </c>
      <c r="V742">
        <v>44.1</v>
      </c>
      <c r="W742">
        <v>15.39</v>
      </c>
      <c r="X742">
        <v>2.69</v>
      </c>
      <c r="Y742">
        <v>4.4000000000000004</v>
      </c>
      <c r="Z742">
        <v>42</v>
      </c>
      <c r="AA742">
        <v>0.05</v>
      </c>
      <c r="AB742">
        <v>24.6</v>
      </c>
      <c r="AC742">
        <v>0.65</v>
      </c>
      <c r="AD742">
        <v>496</v>
      </c>
      <c r="AE742">
        <v>0.25</v>
      </c>
      <c r="AF742">
        <v>2E-3</v>
      </c>
      <c r="AG742">
        <v>51.7</v>
      </c>
      <c r="AH742">
        <v>3.7999999999999999E-2</v>
      </c>
      <c r="AI742">
        <v>14.95</v>
      </c>
      <c r="AJ742">
        <v>5.0000000000000001E-3</v>
      </c>
      <c r="AK742">
        <v>0.25</v>
      </c>
      <c r="AL742">
        <v>1.8</v>
      </c>
      <c r="AM742">
        <v>0.1</v>
      </c>
      <c r="AN742">
        <v>2.5</v>
      </c>
      <c r="AO742">
        <v>0.01</v>
      </c>
      <c r="AP742">
        <v>5.8</v>
      </c>
      <c r="AQ742">
        <v>80</v>
      </c>
      <c r="AR742">
        <v>0.04</v>
      </c>
      <c r="AS742">
        <v>0.6</v>
      </c>
      <c r="AT742">
        <v>24</v>
      </c>
      <c r="AU742">
        <v>0.1</v>
      </c>
      <c r="AV742">
        <v>48.4</v>
      </c>
      <c r="AW742">
        <v>15</v>
      </c>
    </row>
    <row r="743" spans="1:49" hidden="1" x14ac:dyDescent="0.3">
      <c r="A743" t="s">
        <v>2942</v>
      </c>
      <c r="B743" t="s">
        <v>2943</v>
      </c>
      <c r="C743" s="1" t="str">
        <f t="shared" si="44"/>
        <v>13:0041</v>
      </c>
      <c r="D743" s="1" t="str">
        <f t="shared" si="45"/>
        <v>13:0013</v>
      </c>
      <c r="E743" t="s">
        <v>2944</v>
      </c>
      <c r="F743" t="s">
        <v>2945</v>
      </c>
      <c r="H743">
        <v>47.871053199999999</v>
      </c>
      <c r="I743">
        <v>-67.683013200000005</v>
      </c>
      <c r="J743" s="1" t="str">
        <f t="shared" si="46"/>
        <v>Basal till</v>
      </c>
      <c r="K743" s="1" t="str">
        <f t="shared" si="47"/>
        <v>&lt;63 micron</v>
      </c>
      <c r="L743">
        <v>7</v>
      </c>
      <c r="M743">
        <v>1.83</v>
      </c>
      <c r="N743">
        <v>6.1</v>
      </c>
      <c r="O743">
        <v>0.5</v>
      </c>
      <c r="P743">
        <v>0.5</v>
      </c>
      <c r="Q743">
        <v>23.1</v>
      </c>
      <c r="R743">
        <v>0.1</v>
      </c>
      <c r="S743">
        <v>0.04</v>
      </c>
      <c r="T743">
        <v>0.03</v>
      </c>
      <c r="U743">
        <v>15</v>
      </c>
      <c r="V743">
        <v>39.799999999999997</v>
      </c>
      <c r="W743">
        <v>17.489999999999998</v>
      </c>
      <c r="X743">
        <v>2.66</v>
      </c>
      <c r="Y743">
        <v>3.9</v>
      </c>
      <c r="Z743">
        <v>51</v>
      </c>
      <c r="AA743">
        <v>0.04</v>
      </c>
      <c r="AB743">
        <v>21.8</v>
      </c>
      <c r="AC743">
        <v>0.71</v>
      </c>
      <c r="AD743">
        <v>448</v>
      </c>
      <c r="AE743">
        <v>0.23</v>
      </c>
      <c r="AF743">
        <v>2E-3</v>
      </c>
      <c r="AG743">
        <v>56.6</v>
      </c>
      <c r="AH743">
        <v>4.1000000000000002E-2</v>
      </c>
      <c r="AI743">
        <v>13.9</v>
      </c>
      <c r="AJ743">
        <v>5.0000000000000001E-3</v>
      </c>
      <c r="AK743">
        <v>0.3</v>
      </c>
      <c r="AL743">
        <v>1.8</v>
      </c>
      <c r="AM743">
        <v>0.1</v>
      </c>
      <c r="AN743">
        <v>4.4000000000000004</v>
      </c>
      <c r="AO743">
        <v>0.02</v>
      </c>
      <c r="AP743">
        <v>4.7</v>
      </c>
      <c r="AQ743">
        <v>10</v>
      </c>
      <c r="AR743">
        <v>0.03</v>
      </c>
      <c r="AS743">
        <v>0.5</v>
      </c>
      <c r="AT743">
        <v>19</v>
      </c>
      <c r="AU743">
        <v>0.1</v>
      </c>
      <c r="AV743">
        <v>48</v>
      </c>
      <c r="AW743">
        <v>15</v>
      </c>
    </row>
    <row r="744" spans="1:49" hidden="1" x14ac:dyDescent="0.3">
      <c r="A744" t="s">
        <v>2946</v>
      </c>
      <c r="B744" t="s">
        <v>2947</v>
      </c>
      <c r="C744" s="1" t="str">
        <f t="shared" si="44"/>
        <v>13:0041</v>
      </c>
      <c r="D744" s="1" t="str">
        <f t="shared" si="45"/>
        <v>13:0013</v>
      </c>
      <c r="E744" t="s">
        <v>2948</v>
      </c>
      <c r="F744" t="s">
        <v>2949</v>
      </c>
      <c r="H744">
        <v>47.876120299999997</v>
      </c>
      <c r="I744">
        <v>-67.664441999999994</v>
      </c>
      <c r="J744" s="1" t="str">
        <f t="shared" si="46"/>
        <v>Basal till</v>
      </c>
      <c r="K744" s="1" t="str">
        <f t="shared" si="47"/>
        <v>&lt;63 micron</v>
      </c>
      <c r="L744">
        <v>26</v>
      </c>
      <c r="M744">
        <v>2.06</v>
      </c>
      <c r="N744">
        <v>6.2</v>
      </c>
      <c r="O744">
        <v>0.3</v>
      </c>
      <c r="P744">
        <v>1</v>
      </c>
      <c r="Q744">
        <v>45.5</v>
      </c>
      <c r="R744">
        <v>0.12</v>
      </c>
      <c r="S744">
        <v>0.01</v>
      </c>
      <c r="T744">
        <v>0.05</v>
      </c>
      <c r="U744">
        <v>14.2</v>
      </c>
      <c r="V744">
        <v>45.9</v>
      </c>
      <c r="W744">
        <v>17.850000000000001</v>
      </c>
      <c r="X744">
        <v>2.71</v>
      </c>
      <c r="Y744">
        <v>4.4000000000000004</v>
      </c>
      <c r="Z744">
        <v>54</v>
      </c>
      <c r="AA744">
        <v>0.04</v>
      </c>
      <c r="AB744">
        <v>29.5</v>
      </c>
      <c r="AC744">
        <v>0.73</v>
      </c>
      <c r="AD744">
        <v>184</v>
      </c>
      <c r="AE744">
        <v>0.27</v>
      </c>
      <c r="AF744">
        <v>2E-3</v>
      </c>
      <c r="AG744">
        <v>65.900000000000006</v>
      </c>
      <c r="AH744">
        <v>3.9E-2</v>
      </c>
      <c r="AI744">
        <v>14.53</v>
      </c>
      <c r="AJ744">
        <v>5.0000000000000001E-3</v>
      </c>
      <c r="AK744">
        <v>0.26</v>
      </c>
      <c r="AL744">
        <v>2.2000000000000002</v>
      </c>
      <c r="AM744">
        <v>0.1</v>
      </c>
      <c r="AN744">
        <v>2.6</v>
      </c>
      <c r="AO744">
        <v>0.02</v>
      </c>
      <c r="AP744">
        <v>6.3</v>
      </c>
      <c r="AQ744">
        <v>30</v>
      </c>
      <c r="AR744">
        <v>0.06</v>
      </c>
      <c r="AS744">
        <v>0.5</v>
      </c>
      <c r="AT744">
        <v>20</v>
      </c>
      <c r="AU744">
        <v>0.1</v>
      </c>
      <c r="AV744">
        <v>61.5</v>
      </c>
      <c r="AW744">
        <v>15</v>
      </c>
    </row>
    <row r="745" spans="1:49" hidden="1" x14ac:dyDescent="0.3">
      <c r="A745" t="s">
        <v>2950</v>
      </c>
      <c r="B745" t="s">
        <v>2951</v>
      </c>
      <c r="C745" s="1" t="str">
        <f t="shared" si="44"/>
        <v>13:0041</v>
      </c>
      <c r="D745" s="1" t="str">
        <f t="shared" si="45"/>
        <v>13:0013</v>
      </c>
      <c r="E745" t="s">
        <v>2952</v>
      </c>
      <c r="F745" t="s">
        <v>2953</v>
      </c>
      <c r="H745">
        <v>47.842976800000002</v>
      </c>
      <c r="I745">
        <v>-67.585153599999998</v>
      </c>
      <c r="J745" s="1" t="str">
        <f t="shared" si="46"/>
        <v>Basal till</v>
      </c>
      <c r="K745" s="1" t="str">
        <f t="shared" si="47"/>
        <v>&lt;63 micron</v>
      </c>
      <c r="L745">
        <v>22</v>
      </c>
      <c r="M745">
        <v>2.06</v>
      </c>
      <c r="N745">
        <v>6.4</v>
      </c>
      <c r="O745">
        <v>0.3</v>
      </c>
      <c r="P745">
        <v>0.5</v>
      </c>
      <c r="Q745">
        <v>31.2</v>
      </c>
      <c r="R745">
        <v>0.13</v>
      </c>
      <c r="S745">
        <v>0.01</v>
      </c>
      <c r="T745">
        <v>0.06</v>
      </c>
      <c r="U745">
        <v>11.8</v>
      </c>
      <c r="V745">
        <v>43.8</v>
      </c>
      <c r="W745">
        <v>20.59</v>
      </c>
      <c r="X745">
        <v>3.13</v>
      </c>
      <c r="Y745">
        <v>4.5</v>
      </c>
      <c r="Z745">
        <v>47</v>
      </c>
      <c r="AA745">
        <v>0.05</v>
      </c>
      <c r="AB745">
        <v>28.2</v>
      </c>
      <c r="AC745">
        <v>0.81</v>
      </c>
      <c r="AD745">
        <v>253</v>
      </c>
      <c r="AE745">
        <v>0.27</v>
      </c>
      <c r="AF745">
        <v>2E-3</v>
      </c>
      <c r="AG745">
        <v>53.4</v>
      </c>
      <c r="AH745">
        <v>3.7999999999999999E-2</v>
      </c>
      <c r="AI745">
        <v>10.96</v>
      </c>
      <c r="AJ745">
        <v>0.01</v>
      </c>
      <c r="AK745">
        <v>0.3</v>
      </c>
      <c r="AL745">
        <v>1.7</v>
      </c>
      <c r="AM745">
        <v>0.1</v>
      </c>
      <c r="AN745">
        <v>2.9</v>
      </c>
      <c r="AO745">
        <v>0.01</v>
      </c>
      <c r="AP745">
        <v>6.4</v>
      </c>
      <c r="AQ745">
        <v>20</v>
      </c>
      <c r="AR745">
        <v>0.04</v>
      </c>
      <c r="AS745">
        <v>0.6</v>
      </c>
      <c r="AT745">
        <v>22</v>
      </c>
      <c r="AU745">
        <v>0.1</v>
      </c>
      <c r="AV745">
        <v>59.1</v>
      </c>
      <c r="AW745">
        <v>15</v>
      </c>
    </row>
    <row r="746" spans="1:49" hidden="1" x14ac:dyDescent="0.3">
      <c r="A746" t="s">
        <v>2954</v>
      </c>
      <c r="B746" t="s">
        <v>2955</v>
      </c>
      <c r="C746" s="1" t="str">
        <f t="shared" si="44"/>
        <v>13:0041</v>
      </c>
      <c r="D746" s="1" t="str">
        <f t="shared" si="45"/>
        <v>13:0013</v>
      </c>
      <c r="E746" t="s">
        <v>2956</v>
      </c>
      <c r="F746" t="s">
        <v>2957</v>
      </c>
      <c r="H746">
        <v>47.8482536</v>
      </c>
      <c r="I746">
        <v>-67.642875200000006</v>
      </c>
      <c r="J746" s="1" t="str">
        <f t="shared" si="46"/>
        <v>Basal till</v>
      </c>
      <c r="K746" s="1" t="str">
        <f t="shared" si="47"/>
        <v>&lt;63 micron</v>
      </c>
      <c r="L746">
        <v>12</v>
      </c>
      <c r="M746">
        <v>2.61</v>
      </c>
      <c r="N746">
        <v>5.0999999999999996</v>
      </c>
      <c r="O746">
        <v>0.3</v>
      </c>
      <c r="P746">
        <v>1</v>
      </c>
      <c r="Q746">
        <v>31.2</v>
      </c>
      <c r="R746">
        <v>0.14000000000000001</v>
      </c>
      <c r="S746">
        <v>0.01</v>
      </c>
      <c r="T746">
        <v>0.05</v>
      </c>
      <c r="U746">
        <v>18.3</v>
      </c>
      <c r="V746">
        <v>44.4</v>
      </c>
      <c r="W746">
        <v>20.49</v>
      </c>
      <c r="X746">
        <v>3.03</v>
      </c>
      <c r="Y746">
        <v>4.8</v>
      </c>
      <c r="Z746">
        <v>45</v>
      </c>
      <c r="AA746">
        <v>0.05</v>
      </c>
      <c r="AB746">
        <v>25.8</v>
      </c>
      <c r="AC746">
        <v>0.75</v>
      </c>
      <c r="AD746">
        <v>411</v>
      </c>
      <c r="AE746">
        <v>0.31</v>
      </c>
      <c r="AF746">
        <v>2E-3</v>
      </c>
      <c r="AG746">
        <v>64.2</v>
      </c>
      <c r="AH746">
        <v>3.7999999999999999E-2</v>
      </c>
      <c r="AI746">
        <v>17.71</v>
      </c>
      <c r="AJ746">
        <v>0.01</v>
      </c>
      <c r="AK746">
        <v>0.27</v>
      </c>
      <c r="AL746">
        <v>2.1</v>
      </c>
      <c r="AM746">
        <v>0.2</v>
      </c>
      <c r="AN746">
        <v>2.5</v>
      </c>
      <c r="AO746">
        <v>0.01</v>
      </c>
      <c r="AP746">
        <v>6.6</v>
      </c>
      <c r="AQ746">
        <v>60</v>
      </c>
      <c r="AR746">
        <v>0.05</v>
      </c>
      <c r="AS746">
        <v>0.6</v>
      </c>
      <c r="AT746">
        <v>24</v>
      </c>
      <c r="AU746">
        <v>0.1</v>
      </c>
      <c r="AV746">
        <v>57.1</v>
      </c>
      <c r="AW746">
        <v>15</v>
      </c>
    </row>
    <row r="747" spans="1:49" hidden="1" x14ac:dyDescent="0.3">
      <c r="A747" t="s">
        <v>2958</v>
      </c>
      <c r="B747" t="s">
        <v>2959</v>
      </c>
      <c r="C747" s="1" t="str">
        <f t="shared" si="44"/>
        <v>13:0041</v>
      </c>
      <c r="D747" s="1" t="str">
        <f t="shared" si="45"/>
        <v>13:0013</v>
      </c>
      <c r="E747" t="s">
        <v>2960</v>
      </c>
      <c r="F747" t="s">
        <v>2961</v>
      </c>
      <c r="H747">
        <v>47.833031900000002</v>
      </c>
      <c r="I747">
        <v>-67.628693200000001</v>
      </c>
      <c r="J747" s="1" t="str">
        <f t="shared" si="46"/>
        <v>Basal till</v>
      </c>
      <c r="K747" s="1" t="str">
        <f t="shared" si="47"/>
        <v>&lt;63 micron</v>
      </c>
      <c r="L747">
        <v>17</v>
      </c>
      <c r="M747">
        <v>3.28</v>
      </c>
      <c r="N747">
        <v>6.7</v>
      </c>
      <c r="O747">
        <v>0.1</v>
      </c>
      <c r="P747">
        <v>1</v>
      </c>
      <c r="Q747">
        <v>49.2</v>
      </c>
      <c r="R747">
        <v>0.15</v>
      </c>
      <c r="S747">
        <v>0.01</v>
      </c>
      <c r="T747">
        <v>0.06</v>
      </c>
      <c r="U747">
        <v>14.8</v>
      </c>
      <c r="V747">
        <v>55.6</v>
      </c>
      <c r="W747">
        <v>24.74</v>
      </c>
      <c r="X747">
        <v>3.37</v>
      </c>
      <c r="Y747">
        <v>5.9</v>
      </c>
      <c r="Z747">
        <v>77</v>
      </c>
      <c r="AA747">
        <v>0.05</v>
      </c>
      <c r="AB747">
        <v>27</v>
      </c>
      <c r="AC747">
        <v>0.87</v>
      </c>
      <c r="AD747">
        <v>248</v>
      </c>
      <c r="AE747">
        <v>0.36</v>
      </c>
      <c r="AF747">
        <v>2E-3</v>
      </c>
      <c r="AG747">
        <v>72.8</v>
      </c>
      <c r="AH747">
        <v>0.05</v>
      </c>
      <c r="AI747">
        <v>17.73</v>
      </c>
      <c r="AJ747">
        <v>0.02</v>
      </c>
      <c r="AK747">
        <v>0.35</v>
      </c>
      <c r="AL747">
        <v>2.4</v>
      </c>
      <c r="AM747">
        <v>0.2</v>
      </c>
      <c r="AN747">
        <v>2.5</v>
      </c>
      <c r="AO747">
        <v>0.01</v>
      </c>
      <c r="AP747">
        <v>6.4</v>
      </c>
      <c r="AQ747">
        <v>5</v>
      </c>
      <c r="AR747">
        <v>0.09</v>
      </c>
      <c r="AS747">
        <v>0.7</v>
      </c>
      <c r="AT747">
        <v>27</v>
      </c>
      <c r="AU747">
        <v>0.1</v>
      </c>
      <c r="AV747">
        <v>69.7</v>
      </c>
      <c r="AW747">
        <v>15</v>
      </c>
    </row>
    <row r="748" spans="1:49" hidden="1" x14ac:dyDescent="0.3">
      <c r="A748" t="s">
        <v>2962</v>
      </c>
      <c r="B748" t="s">
        <v>2963</v>
      </c>
      <c r="C748" s="1" t="str">
        <f t="shared" si="44"/>
        <v>13:0041</v>
      </c>
      <c r="D748" s="1" t="str">
        <f t="shared" si="45"/>
        <v>13:0013</v>
      </c>
      <c r="E748" t="s">
        <v>2964</v>
      </c>
      <c r="F748" t="s">
        <v>2965</v>
      </c>
      <c r="H748">
        <v>47.821520499999998</v>
      </c>
      <c r="I748">
        <v>-67.611949100000004</v>
      </c>
      <c r="J748" s="1" t="str">
        <f t="shared" si="46"/>
        <v>Basal till</v>
      </c>
      <c r="K748" s="1" t="str">
        <f t="shared" si="47"/>
        <v>&lt;63 micron</v>
      </c>
      <c r="L748">
        <v>20</v>
      </c>
      <c r="M748">
        <v>3.06</v>
      </c>
      <c r="N748">
        <v>8.6</v>
      </c>
      <c r="O748">
        <v>0.4</v>
      </c>
      <c r="P748">
        <v>2</v>
      </c>
      <c r="Q748">
        <v>44.7</v>
      </c>
      <c r="R748">
        <v>0.19</v>
      </c>
      <c r="S748">
        <v>0.01</v>
      </c>
      <c r="T748">
        <v>7.0000000000000007E-2</v>
      </c>
      <c r="U748">
        <v>20.100000000000001</v>
      </c>
      <c r="V748">
        <v>52.9</v>
      </c>
      <c r="W748">
        <v>30.51</v>
      </c>
      <c r="X748">
        <v>3.5</v>
      </c>
      <c r="Y748">
        <v>6</v>
      </c>
      <c r="Z748">
        <v>72</v>
      </c>
      <c r="AA748">
        <v>0.06</v>
      </c>
      <c r="AB748">
        <v>28.7</v>
      </c>
      <c r="AC748">
        <v>0.89</v>
      </c>
      <c r="AD748">
        <v>483</v>
      </c>
      <c r="AE748">
        <v>0.45</v>
      </c>
      <c r="AF748">
        <v>3.0000000000000001E-3</v>
      </c>
      <c r="AG748">
        <v>70.3</v>
      </c>
      <c r="AH748">
        <v>5.6000000000000001E-2</v>
      </c>
      <c r="AI748">
        <v>23.27</v>
      </c>
      <c r="AJ748">
        <v>0.01</v>
      </c>
      <c r="AK748">
        <v>0.45</v>
      </c>
      <c r="AL748">
        <v>2.8</v>
      </c>
      <c r="AM748">
        <v>0.3</v>
      </c>
      <c r="AN748">
        <v>2.7</v>
      </c>
      <c r="AO748">
        <v>0.02</v>
      </c>
      <c r="AP748">
        <v>6.4</v>
      </c>
      <c r="AQ748">
        <v>50</v>
      </c>
      <c r="AR748">
        <v>0.08</v>
      </c>
      <c r="AS748">
        <v>0.9</v>
      </c>
      <c r="AT748">
        <v>28</v>
      </c>
      <c r="AU748">
        <v>0.1</v>
      </c>
      <c r="AV748">
        <v>73</v>
      </c>
      <c r="AW748">
        <v>15</v>
      </c>
    </row>
    <row r="749" spans="1:49" hidden="1" x14ac:dyDescent="0.3">
      <c r="A749" t="s">
        <v>2966</v>
      </c>
      <c r="B749" t="s">
        <v>2967</v>
      </c>
      <c r="C749" s="1" t="str">
        <f t="shared" si="44"/>
        <v>13:0041</v>
      </c>
      <c r="D749" s="1" t="str">
        <f t="shared" si="45"/>
        <v>13:0013</v>
      </c>
      <c r="E749" t="s">
        <v>2968</v>
      </c>
      <c r="F749" t="s">
        <v>2969</v>
      </c>
      <c r="H749">
        <v>47.811598099999998</v>
      </c>
      <c r="I749">
        <v>-67.587782799999999</v>
      </c>
      <c r="J749" s="1" t="str">
        <f t="shared" si="46"/>
        <v>Basal till</v>
      </c>
      <c r="K749" s="1" t="str">
        <f t="shared" si="47"/>
        <v>&lt;63 micron</v>
      </c>
      <c r="L749">
        <v>14</v>
      </c>
      <c r="M749">
        <v>3.07</v>
      </c>
      <c r="N749">
        <v>7.5</v>
      </c>
      <c r="O749">
        <v>0.3</v>
      </c>
      <c r="P749">
        <v>1</v>
      </c>
      <c r="Q749">
        <v>50.5</v>
      </c>
      <c r="R749">
        <v>0.14000000000000001</v>
      </c>
      <c r="S749">
        <v>0.01</v>
      </c>
      <c r="T749">
        <v>0.06</v>
      </c>
      <c r="U749">
        <v>14.4</v>
      </c>
      <c r="V749">
        <v>50.5</v>
      </c>
      <c r="W749">
        <v>22.73</v>
      </c>
      <c r="X749">
        <v>3.44</v>
      </c>
      <c r="Y749">
        <v>5.4</v>
      </c>
      <c r="Z749">
        <v>59</v>
      </c>
      <c r="AA749">
        <v>0.05</v>
      </c>
      <c r="AB749">
        <v>25.7</v>
      </c>
      <c r="AC749">
        <v>0.82</v>
      </c>
      <c r="AD749">
        <v>231</v>
      </c>
      <c r="AE749">
        <v>0.35</v>
      </c>
      <c r="AF749">
        <v>2E-3</v>
      </c>
      <c r="AG749">
        <v>70.900000000000006</v>
      </c>
      <c r="AH749">
        <v>3.9E-2</v>
      </c>
      <c r="AI749">
        <v>14.16</v>
      </c>
      <c r="AJ749">
        <v>0.01</v>
      </c>
      <c r="AK749">
        <v>0.31</v>
      </c>
      <c r="AL749">
        <v>2.4</v>
      </c>
      <c r="AM749">
        <v>0.2</v>
      </c>
      <c r="AN749">
        <v>2.6</v>
      </c>
      <c r="AO749">
        <v>0.01</v>
      </c>
      <c r="AP749">
        <v>5.7</v>
      </c>
      <c r="AQ749">
        <v>50</v>
      </c>
      <c r="AR749">
        <v>7.0000000000000007E-2</v>
      </c>
      <c r="AS749">
        <v>0.7</v>
      </c>
      <c r="AT749">
        <v>27</v>
      </c>
      <c r="AU749">
        <v>0.1</v>
      </c>
      <c r="AV749">
        <v>83.9</v>
      </c>
      <c r="AW749">
        <v>15</v>
      </c>
    </row>
    <row r="750" spans="1:49" hidden="1" x14ac:dyDescent="0.3">
      <c r="A750" t="s">
        <v>2970</v>
      </c>
      <c r="B750" t="s">
        <v>2971</v>
      </c>
      <c r="C750" s="1" t="str">
        <f t="shared" si="44"/>
        <v>13:0041</v>
      </c>
      <c r="D750" s="1" t="str">
        <f t="shared" si="45"/>
        <v>13:0013</v>
      </c>
      <c r="E750" t="s">
        <v>2968</v>
      </c>
      <c r="F750" t="s">
        <v>2972</v>
      </c>
      <c r="H750">
        <v>47.811598099999998</v>
      </c>
      <c r="I750">
        <v>-67.587782799999999</v>
      </c>
      <c r="J750" s="1" t="str">
        <f t="shared" si="46"/>
        <v>Basal till</v>
      </c>
      <c r="K750" s="1" t="str">
        <f t="shared" si="47"/>
        <v>&lt;63 micron</v>
      </c>
      <c r="L750">
        <v>14</v>
      </c>
      <c r="M750">
        <v>2.99</v>
      </c>
      <c r="N750">
        <v>7.8</v>
      </c>
      <c r="O750">
        <v>0.3</v>
      </c>
      <c r="P750">
        <v>1</v>
      </c>
      <c r="Q750">
        <v>52.7</v>
      </c>
      <c r="R750">
        <v>0.14000000000000001</v>
      </c>
      <c r="S750">
        <v>0.01</v>
      </c>
      <c r="T750">
        <v>0.06</v>
      </c>
      <c r="U750">
        <v>14.3</v>
      </c>
      <c r="V750">
        <v>52.5</v>
      </c>
      <c r="W750">
        <v>23.58</v>
      </c>
      <c r="X750">
        <v>3.38</v>
      </c>
      <c r="Y750">
        <v>5.6</v>
      </c>
      <c r="Z750">
        <v>60</v>
      </c>
      <c r="AA750">
        <v>0.05</v>
      </c>
      <c r="AB750">
        <v>25.7</v>
      </c>
      <c r="AC750">
        <v>0.81</v>
      </c>
      <c r="AD750">
        <v>229</v>
      </c>
      <c r="AE750">
        <v>0.38</v>
      </c>
      <c r="AF750">
        <v>2E-3</v>
      </c>
      <c r="AG750">
        <v>69.2</v>
      </c>
      <c r="AH750">
        <v>4.1000000000000002E-2</v>
      </c>
      <c r="AI750">
        <v>14.53</v>
      </c>
      <c r="AJ750">
        <v>0.02</v>
      </c>
      <c r="AK750">
        <v>0.34</v>
      </c>
      <c r="AL750">
        <v>2.5</v>
      </c>
      <c r="AM750">
        <v>0.3</v>
      </c>
      <c r="AN750">
        <v>2.6</v>
      </c>
      <c r="AO750">
        <v>0.02</v>
      </c>
      <c r="AP750">
        <v>6.1</v>
      </c>
      <c r="AQ750">
        <v>5</v>
      </c>
      <c r="AR750">
        <v>7.0000000000000007E-2</v>
      </c>
      <c r="AS750">
        <v>0.8</v>
      </c>
      <c r="AT750">
        <v>25</v>
      </c>
      <c r="AU750">
        <v>0.1</v>
      </c>
      <c r="AV750">
        <v>82.7</v>
      </c>
      <c r="AW750">
        <v>15</v>
      </c>
    </row>
    <row r="751" spans="1:49" hidden="1" x14ac:dyDescent="0.3">
      <c r="A751" t="s">
        <v>2973</v>
      </c>
      <c r="B751" t="s">
        <v>2974</v>
      </c>
      <c r="C751" s="1" t="str">
        <f t="shared" si="44"/>
        <v>13:0041</v>
      </c>
      <c r="D751" s="1" t="str">
        <f t="shared" si="45"/>
        <v>13:0013</v>
      </c>
      <c r="E751" t="s">
        <v>2975</v>
      </c>
      <c r="F751" t="s">
        <v>2976</v>
      </c>
      <c r="H751">
        <v>47.796216700000002</v>
      </c>
      <c r="I751">
        <v>-67.567114500000002</v>
      </c>
      <c r="J751" s="1" t="str">
        <f t="shared" si="46"/>
        <v>Basal till</v>
      </c>
      <c r="K751" s="1" t="str">
        <f t="shared" si="47"/>
        <v>&lt;63 micron</v>
      </c>
      <c r="L751">
        <v>22</v>
      </c>
      <c r="M751">
        <v>2.38</v>
      </c>
      <c r="N751">
        <v>6.3</v>
      </c>
      <c r="O751">
        <v>0.4</v>
      </c>
      <c r="P751">
        <v>1</v>
      </c>
      <c r="Q751">
        <v>39.700000000000003</v>
      </c>
      <c r="R751">
        <v>0.15</v>
      </c>
      <c r="S751">
        <v>0.01</v>
      </c>
      <c r="T751">
        <v>0.04</v>
      </c>
      <c r="U751">
        <v>14.8</v>
      </c>
      <c r="V751">
        <v>53.8</v>
      </c>
      <c r="W751">
        <v>21.26</v>
      </c>
      <c r="X751">
        <v>3.52</v>
      </c>
      <c r="Y751">
        <v>5.7</v>
      </c>
      <c r="Z751">
        <v>51</v>
      </c>
      <c r="AA751">
        <v>0.06</v>
      </c>
      <c r="AB751">
        <v>33.5</v>
      </c>
      <c r="AC751">
        <v>0.87</v>
      </c>
      <c r="AD751">
        <v>348</v>
      </c>
      <c r="AE751">
        <v>0.28000000000000003</v>
      </c>
      <c r="AF751">
        <v>2E-3</v>
      </c>
      <c r="AG751">
        <v>66</v>
      </c>
      <c r="AH751">
        <v>4.8000000000000001E-2</v>
      </c>
      <c r="AI751">
        <v>13.89</v>
      </c>
      <c r="AJ751">
        <v>5.0000000000000001E-3</v>
      </c>
      <c r="AK751">
        <v>0.33</v>
      </c>
      <c r="AL751">
        <v>2.4</v>
      </c>
      <c r="AM751">
        <v>0.2</v>
      </c>
      <c r="AN751">
        <v>2.8</v>
      </c>
      <c r="AO751">
        <v>0.02</v>
      </c>
      <c r="AP751">
        <v>6.6</v>
      </c>
      <c r="AQ751">
        <v>5</v>
      </c>
      <c r="AR751">
        <v>0.05</v>
      </c>
      <c r="AS751">
        <v>0.5</v>
      </c>
      <c r="AT751">
        <v>22</v>
      </c>
      <c r="AU751">
        <v>0.1</v>
      </c>
      <c r="AV751">
        <v>77.900000000000006</v>
      </c>
      <c r="AW751">
        <v>15</v>
      </c>
    </row>
    <row r="752" spans="1:49" hidden="1" x14ac:dyDescent="0.3">
      <c r="A752" t="s">
        <v>2977</v>
      </c>
      <c r="B752" t="s">
        <v>2978</v>
      </c>
      <c r="C752" s="1" t="str">
        <f t="shared" si="44"/>
        <v>13:0041</v>
      </c>
      <c r="D752" s="1" t="str">
        <f t="shared" si="45"/>
        <v>13:0013</v>
      </c>
      <c r="E752" t="s">
        <v>2979</v>
      </c>
      <c r="F752" t="s">
        <v>2980</v>
      </c>
      <c r="H752">
        <v>47.815407800000003</v>
      </c>
      <c r="I752">
        <v>-67.564863299999999</v>
      </c>
      <c r="J752" s="1" t="str">
        <f t="shared" si="46"/>
        <v>Basal till</v>
      </c>
      <c r="K752" s="1" t="str">
        <f t="shared" si="47"/>
        <v>&lt;63 micron</v>
      </c>
      <c r="L752">
        <v>23</v>
      </c>
      <c r="M752">
        <v>2.88</v>
      </c>
      <c r="N752">
        <v>7.6</v>
      </c>
      <c r="O752">
        <v>0.1</v>
      </c>
      <c r="P752">
        <v>1</v>
      </c>
      <c r="Q752">
        <v>40.6</v>
      </c>
      <c r="R752">
        <v>0.12</v>
      </c>
      <c r="S752">
        <v>0.01</v>
      </c>
      <c r="T752">
        <v>0.05</v>
      </c>
      <c r="U752">
        <v>11.9</v>
      </c>
      <c r="V752">
        <v>48</v>
      </c>
      <c r="W752">
        <v>17.23</v>
      </c>
      <c r="X752">
        <v>3.24</v>
      </c>
      <c r="Y752">
        <v>4.8</v>
      </c>
      <c r="Z752">
        <v>59</v>
      </c>
      <c r="AA752">
        <v>0.04</v>
      </c>
      <c r="AB752">
        <v>24.7</v>
      </c>
      <c r="AC752">
        <v>0.84</v>
      </c>
      <c r="AD752">
        <v>188</v>
      </c>
      <c r="AE752">
        <v>0.33</v>
      </c>
      <c r="AF752">
        <v>2E-3</v>
      </c>
      <c r="AG752">
        <v>68.5</v>
      </c>
      <c r="AH752">
        <v>0.05</v>
      </c>
      <c r="AI752">
        <v>9.9600000000000009</v>
      </c>
      <c r="AJ752">
        <v>0.02</v>
      </c>
      <c r="AK752">
        <v>0.24</v>
      </c>
      <c r="AL752">
        <v>2.2000000000000002</v>
      </c>
      <c r="AM752">
        <v>0.3</v>
      </c>
      <c r="AN752">
        <v>2.6</v>
      </c>
      <c r="AO752">
        <v>0.01</v>
      </c>
      <c r="AP752">
        <v>5.7</v>
      </c>
      <c r="AQ752">
        <v>5</v>
      </c>
      <c r="AR752">
        <v>0.06</v>
      </c>
      <c r="AS752">
        <v>0.4</v>
      </c>
      <c r="AT752">
        <v>23</v>
      </c>
      <c r="AU752">
        <v>0.1</v>
      </c>
      <c r="AV752">
        <v>80.8</v>
      </c>
      <c r="AW752">
        <v>15</v>
      </c>
    </row>
    <row r="753" spans="1:49" hidden="1" x14ac:dyDescent="0.3">
      <c r="A753" t="s">
        <v>2981</v>
      </c>
      <c r="B753" t="s">
        <v>2982</v>
      </c>
      <c r="C753" s="1" t="str">
        <f t="shared" si="44"/>
        <v>13:0041</v>
      </c>
      <c r="D753" s="1" t="str">
        <f t="shared" si="45"/>
        <v>13:0013</v>
      </c>
      <c r="E753" t="s">
        <v>2979</v>
      </c>
      <c r="F753" t="s">
        <v>2983</v>
      </c>
      <c r="H753">
        <v>47.815407800000003</v>
      </c>
      <c r="I753">
        <v>-67.564863299999999</v>
      </c>
      <c r="J753" s="1" t="str">
        <f t="shared" si="46"/>
        <v>Basal till</v>
      </c>
      <c r="K753" s="1" t="str">
        <f t="shared" si="47"/>
        <v>&lt;63 micron</v>
      </c>
      <c r="L753">
        <v>18</v>
      </c>
      <c r="M753">
        <v>2.66</v>
      </c>
      <c r="N753">
        <v>7.5</v>
      </c>
      <c r="O753">
        <v>0.3</v>
      </c>
      <c r="P753">
        <v>1</v>
      </c>
      <c r="Q753">
        <v>36</v>
      </c>
      <c r="R753">
        <v>0.1</v>
      </c>
      <c r="S753">
        <v>0.01</v>
      </c>
      <c r="T753">
        <v>0.04</v>
      </c>
      <c r="U753">
        <v>11.4</v>
      </c>
      <c r="V753">
        <v>47.1</v>
      </c>
      <c r="W753">
        <v>15.48</v>
      </c>
      <c r="X753">
        <v>3.06</v>
      </c>
      <c r="Y753">
        <v>4.3</v>
      </c>
      <c r="Z753">
        <v>55</v>
      </c>
      <c r="AA753">
        <v>0.03</v>
      </c>
      <c r="AB753">
        <v>21.2</v>
      </c>
      <c r="AC753">
        <v>0.79</v>
      </c>
      <c r="AD753">
        <v>181</v>
      </c>
      <c r="AE753">
        <v>0.3</v>
      </c>
      <c r="AF753">
        <v>2E-3</v>
      </c>
      <c r="AG753">
        <v>62.3</v>
      </c>
      <c r="AH753">
        <v>4.9000000000000002E-2</v>
      </c>
      <c r="AI753">
        <v>9.31</v>
      </c>
      <c r="AJ753">
        <v>0.01</v>
      </c>
      <c r="AK753">
        <v>0.23</v>
      </c>
      <c r="AL753">
        <v>2</v>
      </c>
      <c r="AM753">
        <v>0.2</v>
      </c>
      <c r="AN753">
        <v>2.4</v>
      </c>
      <c r="AO753">
        <v>0.01</v>
      </c>
      <c r="AP753">
        <v>5.0999999999999996</v>
      </c>
      <c r="AQ753">
        <v>20</v>
      </c>
      <c r="AR753">
        <v>0.06</v>
      </c>
      <c r="AS753">
        <v>0.4</v>
      </c>
      <c r="AT753">
        <v>20</v>
      </c>
      <c r="AU753">
        <v>0.1</v>
      </c>
      <c r="AV753">
        <v>75.3</v>
      </c>
      <c r="AW753">
        <v>15</v>
      </c>
    </row>
    <row r="754" spans="1:49" hidden="1" x14ac:dyDescent="0.3">
      <c r="A754" t="s">
        <v>2984</v>
      </c>
      <c r="B754" t="s">
        <v>2985</v>
      </c>
      <c r="C754" s="1" t="str">
        <f t="shared" si="44"/>
        <v>13:0041</v>
      </c>
      <c r="D754" s="1" t="str">
        <f t="shared" si="45"/>
        <v>13:0013</v>
      </c>
      <c r="E754" t="s">
        <v>2986</v>
      </c>
      <c r="F754" t="s">
        <v>2987</v>
      </c>
      <c r="H754">
        <v>47.796570299999999</v>
      </c>
      <c r="I754">
        <v>-67.590580399999993</v>
      </c>
      <c r="J754" s="1" t="str">
        <f t="shared" si="46"/>
        <v>Basal till</v>
      </c>
      <c r="K754" s="1" t="str">
        <f t="shared" si="47"/>
        <v>&lt;63 micron</v>
      </c>
      <c r="L754">
        <v>19</v>
      </c>
      <c r="M754">
        <v>2.2400000000000002</v>
      </c>
      <c r="N754">
        <v>5.6</v>
      </c>
      <c r="O754">
        <v>0.6</v>
      </c>
      <c r="P754">
        <v>1</v>
      </c>
      <c r="Q754">
        <v>35.299999999999997</v>
      </c>
      <c r="R754">
        <v>0.12</v>
      </c>
      <c r="S754">
        <v>0.01</v>
      </c>
      <c r="T754">
        <v>0.05</v>
      </c>
      <c r="U754">
        <v>11.8</v>
      </c>
      <c r="V754">
        <v>43.9</v>
      </c>
      <c r="W754">
        <v>18.78</v>
      </c>
      <c r="X754">
        <v>2.88</v>
      </c>
      <c r="Y754">
        <v>4.5</v>
      </c>
      <c r="Z754">
        <v>43</v>
      </c>
      <c r="AA754">
        <v>0.04</v>
      </c>
      <c r="AB754">
        <v>26.1</v>
      </c>
      <c r="AC754">
        <v>0.81</v>
      </c>
      <c r="AD754">
        <v>167</v>
      </c>
      <c r="AE754">
        <v>0.2</v>
      </c>
      <c r="AF754">
        <v>2E-3</v>
      </c>
      <c r="AG754">
        <v>53.5</v>
      </c>
      <c r="AH754">
        <v>0.04</v>
      </c>
      <c r="AI754">
        <v>10.46</v>
      </c>
      <c r="AJ754">
        <v>5.0000000000000001E-3</v>
      </c>
      <c r="AK754">
        <v>0.23</v>
      </c>
      <c r="AL754">
        <v>1.9</v>
      </c>
      <c r="AM754">
        <v>0.2</v>
      </c>
      <c r="AN754">
        <v>2.4</v>
      </c>
      <c r="AO754">
        <v>0.01</v>
      </c>
      <c r="AP754">
        <v>5.4</v>
      </c>
      <c r="AQ754">
        <v>40</v>
      </c>
      <c r="AR754">
        <v>0.05</v>
      </c>
      <c r="AS754">
        <v>0.5</v>
      </c>
      <c r="AT754">
        <v>21</v>
      </c>
      <c r="AU754">
        <v>0.1</v>
      </c>
      <c r="AV754">
        <v>54.3</v>
      </c>
      <c r="AW754">
        <v>15</v>
      </c>
    </row>
    <row r="755" spans="1:49" hidden="1" x14ac:dyDescent="0.3">
      <c r="A755" t="s">
        <v>2988</v>
      </c>
      <c r="B755" t="s">
        <v>2989</v>
      </c>
      <c r="C755" s="1" t="str">
        <f t="shared" si="44"/>
        <v>13:0041</v>
      </c>
      <c r="D755" s="1" t="str">
        <f t="shared" si="45"/>
        <v>13:0013</v>
      </c>
      <c r="E755" t="s">
        <v>2990</v>
      </c>
      <c r="F755" t="s">
        <v>2991</v>
      </c>
      <c r="H755">
        <v>47.806558799999998</v>
      </c>
      <c r="I755">
        <v>-67.619533500000003</v>
      </c>
      <c r="J755" s="1" t="str">
        <f t="shared" si="46"/>
        <v>Basal till</v>
      </c>
      <c r="K755" s="1" t="str">
        <f t="shared" si="47"/>
        <v>&lt;63 micron</v>
      </c>
      <c r="L755">
        <v>17</v>
      </c>
      <c r="M755">
        <v>2.64</v>
      </c>
      <c r="N755">
        <v>7.2</v>
      </c>
      <c r="O755">
        <v>0.4</v>
      </c>
      <c r="P755">
        <v>1</v>
      </c>
      <c r="Q755">
        <v>47.4</v>
      </c>
      <c r="R755">
        <v>0.2</v>
      </c>
      <c r="S755">
        <v>0.02</v>
      </c>
      <c r="T755">
        <v>0.06</v>
      </c>
      <c r="U755">
        <v>22</v>
      </c>
      <c r="V755">
        <v>50</v>
      </c>
      <c r="W755">
        <v>30.07</v>
      </c>
      <c r="X755">
        <v>3.69</v>
      </c>
      <c r="Y755">
        <v>6.1</v>
      </c>
      <c r="Z755">
        <v>40</v>
      </c>
      <c r="AA755">
        <v>0.08</v>
      </c>
      <c r="AB755">
        <v>32.4</v>
      </c>
      <c r="AC755">
        <v>1.03</v>
      </c>
      <c r="AD755">
        <v>730</v>
      </c>
      <c r="AE755">
        <v>0.28999999999999998</v>
      </c>
      <c r="AF755">
        <v>2E-3</v>
      </c>
      <c r="AG755">
        <v>67.400000000000006</v>
      </c>
      <c r="AH755">
        <v>5.1999999999999998E-2</v>
      </c>
      <c r="AI755">
        <v>22.18</v>
      </c>
      <c r="AJ755">
        <v>0.01</v>
      </c>
      <c r="AK755">
        <v>0.41</v>
      </c>
      <c r="AL755">
        <v>2.5</v>
      </c>
      <c r="AM755">
        <v>0.1</v>
      </c>
      <c r="AN755">
        <v>4.2</v>
      </c>
      <c r="AO755">
        <v>0.03</v>
      </c>
      <c r="AP755">
        <v>6.9</v>
      </c>
      <c r="AQ755">
        <v>50</v>
      </c>
      <c r="AR755">
        <v>7.0000000000000007E-2</v>
      </c>
      <c r="AS755">
        <v>0.9</v>
      </c>
      <c r="AT755">
        <v>27</v>
      </c>
      <c r="AU755">
        <v>0.1</v>
      </c>
      <c r="AV755">
        <v>71.400000000000006</v>
      </c>
      <c r="AW755">
        <v>15</v>
      </c>
    </row>
    <row r="756" spans="1:49" hidden="1" x14ac:dyDescent="0.3">
      <c r="A756" t="s">
        <v>2992</v>
      </c>
      <c r="B756" t="s">
        <v>2993</v>
      </c>
      <c r="C756" s="1" t="str">
        <f t="shared" si="44"/>
        <v>13:0041</v>
      </c>
      <c r="D756" s="1" t="str">
        <f t="shared" si="45"/>
        <v>13:0013</v>
      </c>
      <c r="E756" t="s">
        <v>2994</v>
      </c>
      <c r="F756" t="s">
        <v>2995</v>
      </c>
      <c r="H756">
        <v>47.825001899999997</v>
      </c>
      <c r="I756">
        <v>-67.642733300000003</v>
      </c>
      <c r="J756" s="1" t="str">
        <f t="shared" si="46"/>
        <v>Basal till</v>
      </c>
      <c r="K756" s="1" t="str">
        <f t="shared" si="47"/>
        <v>&lt;63 micron</v>
      </c>
      <c r="L756">
        <v>13</v>
      </c>
      <c r="M756">
        <v>3.62</v>
      </c>
      <c r="N756">
        <v>8.6</v>
      </c>
      <c r="O756">
        <v>0.6</v>
      </c>
      <c r="P756">
        <v>1</v>
      </c>
      <c r="Q756">
        <v>84.6</v>
      </c>
      <c r="R756">
        <v>0.18</v>
      </c>
      <c r="S756">
        <v>0.01</v>
      </c>
      <c r="T756">
        <v>0.06</v>
      </c>
      <c r="U756">
        <v>16.899999999999999</v>
      </c>
      <c r="V756">
        <v>48</v>
      </c>
      <c r="W756">
        <v>27.49</v>
      </c>
      <c r="X756">
        <v>3.5</v>
      </c>
      <c r="Y756">
        <v>7</v>
      </c>
      <c r="Z756">
        <v>62</v>
      </c>
      <c r="AA756">
        <v>0.08</v>
      </c>
      <c r="AB756">
        <v>30.9</v>
      </c>
      <c r="AC756">
        <v>0.77</v>
      </c>
      <c r="AD756">
        <v>433</v>
      </c>
      <c r="AE756">
        <v>0.36</v>
      </c>
      <c r="AF756">
        <v>2E-3</v>
      </c>
      <c r="AG756">
        <v>64</v>
      </c>
      <c r="AH756">
        <v>5.8999999999999997E-2</v>
      </c>
      <c r="AI756">
        <v>20.64</v>
      </c>
      <c r="AJ756">
        <v>0.01</v>
      </c>
      <c r="AK756">
        <v>0.3</v>
      </c>
      <c r="AL756">
        <v>3</v>
      </c>
      <c r="AM756">
        <v>0.4</v>
      </c>
      <c r="AN756">
        <v>4.9000000000000004</v>
      </c>
      <c r="AO756">
        <v>0.02</v>
      </c>
      <c r="AP756">
        <v>6.9</v>
      </c>
      <c r="AQ756">
        <v>50</v>
      </c>
      <c r="AR756">
        <v>7.0000000000000007E-2</v>
      </c>
      <c r="AS756">
        <v>0.9</v>
      </c>
      <c r="AT756">
        <v>29</v>
      </c>
      <c r="AU756">
        <v>0.1</v>
      </c>
      <c r="AV756">
        <v>70.2</v>
      </c>
      <c r="AW756">
        <v>15</v>
      </c>
    </row>
    <row r="757" spans="1:49" hidden="1" x14ac:dyDescent="0.3">
      <c r="A757" t="s">
        <v>2996</v>
      </c>
      <c r="B757" t="s">
        <v>2997</v>
      </c>
      <c r="C757" s="1" t="str">
        <f t="shared" si="44"/>
        <v>13:0041</v>
      </c>
      <c r="D757" s="1" t="str">
        <f t="shared" si="45"/>
        <v>13:0013</v>
      </c>
      <c r="E757" t="s">
        <v>2998</v>
      </c>
      <c r="F757" t="s">
        <v>2999</v>
      </c>
      <c r="H757">
        <v>47.8429614</v>
      </c>
      <c r="I757">
        <v>-67.661136900000002</v>
      </c>
      <c r="J757" s="1" t="str">
        <f t="shared" si="46"/>
        <v>Basal till</v>
      </c>
      <c r="K757" s="1" t="str">
        <f t="shared" si="47"/>
        <v>&lt;63 micron</v>
      </c>
      <c r="L757">
        <v>12</v>
      </c>
      <c r="M757">
        <v>1.78</v>
      </c>
      <c r="N757">
        <v>5.4</v>
      </c>
      <c r="O757">
        <v>0.5</v>
      </c>
      <c r="P757">
        <v>1</v>
      </c>
      <c r="Q757">
        <v>30.9</v>
      </c>
      <c r="R757">
        <v>0.13</v>
      </c>
      <c r="S757">
        <v>0.03</v>
      </c>
      <c r="T757">
        <v>0.05</v>
      </c>
      <c r="U757">
        <v>15.2</v>
      </c>
      <c r="V757">
        <v>38.799999999999997</v>
      </c>
      <c r="W757">
        <v>15.69</v>
      </c>
      <c r="X757">
        <v>2.69</v>
      </c>
      <c r="Y757">
        <v>4.7</v>
      </c>
      <c r="Z757">
        <v>19</v>
      </c>
      <c r="AA757">
        <v>0.06</v>
      </c>
      <c r="AB757">
        <v>27.6</v>
      </c>
      <c r="AC757">
        <v>0.73</v>
      </c>
      <c r="AD757">
        <v>459</v>
      </c>
      <c r="AE757">
        <v>0.23</v>
      </c>
      <c r="AF757">
        <v>2E-3</v>
      </c>
      <c r="AG757">
        <v>49.6</v>
      </c>
      <c r="AH757">
        <v>6.3E-2</v>
      </c>
      <c r="AI757">
        <v>13.77</v>
      </c>
      <c r="AJ757">
        <v>5.0000000000000001E-3</v>
      </c>
      <c r="AK757">
        <v>0.24</v>
      </c>
      <c r="AL757">
        <v>2.2000000000000002</v>
      </c>
      <c r="AM757">
        <v>0.1</v>
      </c>
      <c r="AN757">
        <v>3.4</v>
      </c>
      <c r="AO757">
        <v>0.02</v>
      </c>
      <c r="AP757">
        <v>5.5</v>
      </c>
      <c r="AQ757">
        <v>70</v>
      </c>
      <c r="AR757">
        <v>0.04</v>
      </c>
      <c r="AS757">
        <v>0.7</v>
      </c>
      <c r="AT757">
        <v>22</v>
      </c>
      <c r="AU757">
        <v>0.1</v>
      </c>
      <c r="AV757">
        <v>54.5</v>
      </c>
      <c r="AW757">
        <v>15</v>
      </c>
    </row>
    <row r="758" spans="1:49" hidden="1" x14ac:dyDescent="0.3">
      <c r="A758" t="s">
        <v>3000</v>
      </c>
      <c r="B758" t="s">
        <v>3001</v>
      </c>
      <c r="C758" s="1" t="str">
        <f t="shared" si="44"/>
        <v>13:0041</v>
      </c>
      <c r="D758" s="1" t="str">
        <f t="shared" si="45"/>
        <v>13:0013</v>
      </c>
      <c r="E758" t="s">
        <v>3002</v>
      </c>
      <c r="F758" t="s">
        <v>3003</v>
      </c>
      <c r="H758">
        <v>47.835546600000001</v>
      </c>
      <c r="I758">
        <v>-67.678152400000002</v>
      </c>
      <c r="J758" s="1" t="str">
        <f t="shared" si="46"/>
        <v>Basal till</v>
      </c>
      <c r="K758" s="1" t="str">
        <f t="shared" si="47"/>
        <v>&lt;63 micron</v>
      </c>
      <c r="L758">
        <v>15</v>
      </c>
      <c r="M758">
        <v>2.66</v>
      </c>
      <c r="N758">
        <v>5.4</v>
      </c>
      <c r="O758">
        <v>0.5</v>
      </c>
      <c r="P758">
        <v>1</v>
      </c>
      <c r="Q758">
        <v>29.9</v>
      </c>
      <c r="R758">
        <v>0.1</v>
      </c>
      <c r="S758">
        <v>0.03</v>
      </c>
      <c r="T758">
        <v>0.05</v>
      </c>
      <c r="U758">
        <v>13.2</v>
      </c>
      <c r="V758">
        <v>44</v>
      </c>
      <c r="W758">
        <v>16.96</v>
      </c>
      <c r="X758">
        <v>2.81</v>
      </c>
      <c r="Y758">
        <v>4.5999999999999996</v>
      </c>
      <c r="Z758">
        <v>49</v>
      </c>
      <c r="AA758">
        <v>0.04</v>
      </c>
      <c r="AB758">
        <v>24.4</v>
      </c>
      <c r="AC758">
        <v>0.68</v>
      </c>
      <c r="AD758">
        <v>294</v>
      </c>
      <c r="AE758">
        <v>0.34</v>
      </c>
      <c r="AF758">
        <v>3.0000000000000001E-3</v>
      </c>
      <c r="AG758">
        <v>55.1</v>
      </c>
      <c r="AH758">
        <v>5.8000000000000003E-2</v>
      </c>
      <c r="AI758">
        <v>14.12</v>
      </c>
      <c r="AJ758">
        <v>0.01</v>
      </c>
      <c r="AK758">
        <v>0.23</v>
      </c>
      <c r="AL758">
        <v>2.1</v>
      </c>
      <c r="AM758">
        <v>0.4</v>
      </c>
      <c r="AN758">
        <v>2.6</v>
      </c>
      <c r="AO758">
        <v>0.02</v>
      </c>
      <c r="AP758">
        <v>5.8</v>
      </c>
      <c r="AQ758">
        <v>30</v>
      </c>
      <c r="AR758">
        <v>0.05</v>
      </c>
      <c r="AS758">
        <v>0.5</v>
      </c>
      <c r="AT758">
        <v>25</v>
      </c>
      <c r="AU758">
        <v>0.1</v>
      </c>
      <c r="AV758">
        <v>56.9</v>
      </c>
      <c r="AW758">
        <v>15</v>
      </c>
    </row>
    <row r="759" spans="1:49" hidden="1" x14ac:dyDescent="0.3">
      <c r="A759" t="s">
        <v>3004</v>
      </c>
      <c r="B759" t="s">
        <v>3005</v>
      </c>
      <c r="C759" s="1" t="str">
        <f t="shared" si="44"/>
        <v>13:0041</v>
      </c>
      <c r="D759" s="1" t="str">
        <f t="shared" si="45"/>
        <v>13:0013</v>
      </c>
      <c r="E759" t="s">
        <v>3006</v>
      </c>
      <c r="F759" t="s">
        <v>3007</v>
      </c>
      <c r="H759">
        <v>47.810964800000001</v>
      </c>
      <c r="I759">
        <v>-67.644207800000004</v>
      </c>
      <c r="J759" s="1" t="str">
        <f t="shared" si="46"/>
        <v>Basal till</v>
      </c>
      <c r="K759" s="1" t="str">
        <f t="shared" si="47"/>
        <v>&lt;63 micron</v>
      </c>
      <c r="L759">
        <v>18</v>
      </c>
      <c r="M759">
        <v>2.0099999999999998</v>
      </c>
      <c r="N759">
        <v>4</v>
      </c>
      <c r="O759">
        <v>0.5</v>
      </c>
      <c r="P759">
        <v>1</v>
      </c>
      <c r="Q759">
        <v>33.5</v>
      </c>
      <c r="R759">
        <v>0.1</v>
      </c>
      <c r="S759">
        <v>0.01</v>
      </c>
      <c r="T759">
        <v>0.05</v>
      </c>
      <c r="U759">
        <v>11.5</v>
      </c>
      <c r="V759">
        <v>41.5</v>
      </c>
      <c r="W759">
        <v>17.510000000000002</v>
      </c>
      <c r="X759">
        <v>2.66</v>
      </c>
      <c r="Y759">
        <v>4.4000000000000004</v>
      </c>
      <c r="Z759">
        <v>45</v>
      </c>
      <c r="AA759">
        <v>0.05</v>
      </c>
      <c r="AB759">
        <v>27</v>
      </c>
      <c r="AC759">
        <v>0.73</v>
      </c>
      <c r="AD759">
        <v>170</v>
      </c>
      <c r="AE759">
        <v>0.21</v>
      </c>
      <c r="AF759">
        <v>2E-3</v>
      </c>
      <c r="AG759">
        <v>52.2</v>
      </c>
      <c r="AH759">
        <v>2.3E-2</v>
      </c>
      <c r="AI759">
        <v>10.96</v>
      </c>
      <c r="AJ759">
        <v>5.0000000000000001E-3</v>
      </c>
      <c r="AK759">
        <v>0.21</v>
      </c>
      <c r="AL759">
        <v>1.9</v>
      </c>
      <c r="AM759">
        <v>0.1</v>
      </c>
      <c r="AN759">
        <v>2.1</v>
      </c>
      <c r="AO759">
        <v>0.01</v>
      </c>
      <c r="AP759">
        <v>6</v>
      </c>
      <c r="AQ759">
        <v>50</v>
      </c>
      <c r="AR759">
        <v>0.04</v>
      </c>
      <c r="AS759">
        <v>0.5</v>
      </c>
      <c r="AT759">
        <v>22</v>
      </c>
      <c r="AU759">
        <v>0.1</v>
      </c>
      <c r="AV759">
        <v>52.8</v>
      </c>
      <c r="AW759">
        <v>15</v>
      </c>
    </row>
    <row r="760" spans="1:49" hidden="1" x14ac:dyDescent="0.3">
      <c r="A760" t="s">
        <v>3008</v>
      </c>
      <c r="B760" t="s">
        <v>3009</v>
      </c>
      <c r="C760" s="1" t="str">
        <f t="shared" si="44"/>
        <v>13:0041</v>
      </c>
      <c r="D760" s="1" t="str">
        <f t="shared" si="45"/>
        <v>13:0013</v>
      </c>
      <c r="E760" t="s">
        <v>3010</v>
      </c>
      <c r="F760" t="s">
        <v>3011</v>
      </c>
      <c r="H760">
        <v>47.8184459</v>
      </c>
      <c r="I760">
        <v>-67.675366999999994</v>
      </c>
      <c r="J760" s="1" t="str">
        <f t="shared" si="46"/>
        <v>Basal till</v>
      </c>
      <c r="K760" s="1" t="str">
        <f t="shared" si="47"/>
        <v>&lt;63 micron</v>
      </c>
      <c r="L760">
        <v>14</v>
      </c>
      <c r="M760">
        <v>3.56</v>
      </c>
      <c r="N760">
        <v>6.5</v>
      </c>
      <c r="O760">
        <v>0.6</v>
      </c>
      <c r="P760">
        <v>1</v>
      </c>
      <c r="Q760">
        <v>56.2</v>
      </c>
      <c r="R760">
        <v>0.16</v>
      </c>
      <c r="S760">
        <v>0.02</v>
      </c>
      <c r="T760">
        <v>0.09</v>
      </c>
      <c r="U760">
        <v>16.3</v>
      </c>
      <c r="V760">
        <v>47</v>
      </c>
      <c r="W760">
        <v>23.65</v>
      </c>
      <c r="X760">
        <v>3.09</v>
      </c>
      <c r="Y760">
        <v>6.1</v>
      </c>
      <c r="Z760">
        <v>65</v>
      </c>
      <c r="AA760">
        <v>0.06</v>
      </c>
      <c r="AB760">
        <v>30.9</v>
      </c>
      <c r="AC760">
        <v>0.79</v>
      </c>
      <c r="AD760">
        <v>265</v>
      </c>
      <c r="AE760">
        <v>0.34</v>
      </c>
      <c r="AF760">
        <v>2E-3</v>
      </c>
      <c r="AG760">
        <v>63</v>
      </c>
      <c r="AH760">
        <v>0.06</v>
      </c>
      <c r="AI760">
        <v>17.45</v>
      </c>
      <c r="AJ760">
        <v>0.01</v>
      </c>
      <c r="AK760">
        <v>0.26</v>
      </c>
      <c r="AL760">
        <v>2.7</v>
      </c>
      <c r="AM760">
        <v>0.3</v>
      </c>
      <c r="AN760">
        <v>4.8</v>
      </c>
      <c r="AO760">
        <v>0.01</v>
      </c>
      <c r="AP760">
        <v>7</v>
      </c>
      <c r="AQ760">
        <v>50</v>
      </c>
      <c r="AR760">
        <v>0.06</v>
      </c>
      <c r="AS760">
        <v>0.9</v>
      </c>
      <c r="AT760">
        <v>26</v>
      </c>
      <c r="AU760">
        <v>0.1</v>
      </c>
      <c r="AV760">
        <v>70.5</v>
      </c>
      <c r="AW760">
        <v>15</v>
      </c>
    </row>
    <row r="761" spans="1:49" hidden="1" x14ac:dyDescent="0.3">
      <c r="A761" t="s">
        <v>3012</v>
      </c>
      <c r="B761" t="s">
        <v>3013</v>
      </c>
      <c r="C761" s="1" t="str">
        <f t="shared" si="44"/>
        <v>13:0041</v>
      </c>
      <c r="D761" s="1" t="str">
        <f t="shared" si="45"/>
        <v>13:0013</v>
      </c>
      <c r="E761" t="s">
        <v>3014</v>
      </c>
      <c r="F761" t="s">
        <v>3015</v>
      </c>
      <c r="H761">
        <v>47.784998100000003</v>
      </c>
      <c r="I761">
        <v>-67.669648699999996</v>
      </c>
      <c r="J761" s="1" t="str">
        <f t="shared" si="46"/>
        <v>Basal till</v>
      </c>
      <c r="K761" s="1" t="str">
        <f t="shared" si="47"/>
        <v>&lt;63 micron</v>
      </c>
      <c r="L761">
        <v>22</v>
      </c>
      <c r="M761">
        <v>3.01</v>
      </c>
      <c r="N761">
        <v>4.5999999999999996</v>
      </c>
      <c r="O761">
        <v>0.2</v>
      </c>
      <c r="P761">
        <v>1</v>
      </c>
      <c r="Q761">
        <v>36.200000000000003</v>
      </c>
      <c r="R761">
        <v>0.12</v>
      </c>
      <c r="S761">
        <v>0.02</v>
      </c>
      <c r="T761">
        <v>0.05</v>
      </c>
      <c r="U761">
        <v>12.5</v>
      </c>
      <c r="V761">
        <v>50.1</v>
      </c>
      <c r="W761">
        <v>20.190000000000001</v>
      </c>
      <c r="X761">
        <v>3</v>
      </c>
      <c r="Y761">
        <v>5.5</v>
      </c>
      <c r="Z761">
        <v>61</v>
      </c>
      <c r="AA761">
        <v>0.04</v>
      </c>
      <c r="AB761">
        <v>23.3</v>
      </c>
      <c r="AC761">
        <v>0.65</v>
      </c>
      <c r="AD761">
        <v>217</v>
      </c>
      <c r="AE761">
        <v>0.35</v>
      </c>
      <c r="AF761">
        <v>2E-3</v>
      </c>
      <c r="AG761">
        <v>54.9</v>
      </c>
      <c r="AH761">
        <v>5.3999999999999999E-2</v>
      </c>
      <c r="AI761">
        <v>13.98</v>
      </c>
      <c r="AJ761">
        <v>5.0000000000000001E-3</v>
      </c>
      <c r="AK761">
        <v>0.23</v>
      </c>
      <c r="AL761">
        <v>2.2999999999999998</v>
      </c>
      <c r="AM761">
        <v>0.4</v>
      </c>
      <c r="AN761">
        <v>2.2999999999999998</v>
      </c>
      <c r="AO761">
        <v>0.01</v>
      </c>
      <c r="AP761">
        <v>5.7</v>
      </c>
      <c r="AQ761">
        <v>60</v>
      </c>
      <c r="AR761">
        <v>7.0000000000000007E-2</v>
      </c>
      <c r="AS761">
        <v>0.6</v>
      </c>
      <c r="AT761">
        <v>26</v>
      </c>
      <c r="AU761">
        <v>0.1</v>
      </c>
      <c r="AV761">
        <v>60.6</v>
      </c>
      <c r="AW761">
        <v>15</v>
      </c>
    </row>
    <row r="762" spans="1:49" hidden="1" x14ac:dyDescent="0.3">
      <c r="A762" t="s">
        <v>3016</v>
      </c>
      <c r="B762" t="s">
        <v>3017</v>
      </c>
      <c r="C762" s="1" t="str">
        <f t="shared" si="44"/>
        <v>13:0041</v>
      </c>
      <c r="D762" s="1" t="str">
        <f t="shared" si="45"/>
        <v>13:0013</v>
      </c>
      <c r="E762" t="s">
        <v>3018</v>
      </c>
      <c r="F762" t="s">
        <v>3019</v>
      </c>
      <c r="H762">
        <v>47.936599700000002</v>
      </c>
      <c r="I762">
        <v>-67.660381099999995</v>
      </c>
      <c r="J762" s="1" t="str">
        <f t="shared" si="46"/>
        <v>Basal till</v>
      </c>
      <c r="K762" s="1" t="str">
        <f t="shared" si="47"/>
        <v>&lt;63 micron</v>
      </c>
      <c r="L762">
        <v>19</v>
      </c>
      <c r="M762">
        <v>2.27</v>
      </c>
      <c r="N762">
        <v>8.8000000000000007</v>
      </c>
      <c r="O762">
        <v>0.2</v>
      </c>
      <c r="P762">
        <v>1</v>
      </c>
      <c r="Q762">
        <v>44.3</v>
      </c>
      <c r="R762">
        <v>0.14000000000000001</v>
      </c>
      <c r="S762">
        <v>0.14000000000000001</v>
      </c>
      <c r="T762">
        <v>0.04</v>
      </c>
      <c r="U762">
        <v>10.3</v>
      </c>
      <c r="V762">
        <v>59.6</v>
      </c>
      <c r="W762">
        <v>14.94</v>
      </c>
      <c r="X762">
        <v>3.12</v>
      </c>
      <c r="Y762">
        <v>5.6</v>
      </c>
      <c r="Z762">
        <v>26</v>
      </c>
      <c r="AA762">
        <v>0.06</v>
      </c>
      <c r="AB762">
        <v>29.3</v>
      </c>
      <c r="AC762">
        <v>0.88</v>
      </c>
      <c r="AD762">
        <v>146</v>
      </c>
      <c r="AE762">
        <v>0.31</v>
      </c>
      <c r="AF762">
        <v>3.0000000000000001E-3</v>
      </c>
      <c r="AG762">
        <v>58</v>
      </c>
      <c r="AH762">
        <v>3.7999999999999999E-2</v>
      </c>
      <c r="AI762">
        <v>8.89</v>
      </c>
      <c r="AJ762">
        <v>0.01</v>
      </c>
      <c r="AK762">
        <v>0.24</v>
      </c>
      <c r="AL762">
        <v>2.2000000000000002</v>
      </c>
      <c r="AM762">
        <v>0.1</v>
      </c>
      <c r="AN762">
        <v>17.8</v>
      </c>
      <c r="AO762">
        <v>0.01</v>
      </c>
      <c r="AP762">
        <v>4.8</v>
      </c>
      <c r="AQ762">
        <v>60</v>
      </c>
      <c r="AR762">
        <v>0.06</v>
      </c>
      <c r="AS762">
        <v>0.6</v>
      </c>
      <c r="AT762">
        <v>26</v>
      </c>
      <c r="AU762">
        <v>0.1</v>
      </c>
      <c r="AV762">
        <v>53.9</v>
      </c>
      <c r="AW762">
        <v>15</v>
      </c>
    </row>
    <row r="763" spans="1:49" hidden="1" x14ac:dyDescent="0.3">
      <c r="A763" t="s">
        <v>3020</v>
      </c>
      <c r="B763" t="s">
        <v>3021</v>
      </c>
      <c r="C763" s="1" t="str">
        <f t="shared" si="44"/>
        <v>13:0041</v>
      </c>
      <c r="D763" s="1" t="str">
        <f t="shared" si="45"/>
        <v>13:0013</v>
      </c>
      <c r="E763" t="s">
        <v>3022</v>
      </c>
      <c r="F763" t="s">
        <v>3023</v>
      </c>
      <c r="H763">
        <v>47.994234200000001</v>
      </c>
      <c r="I763">
        <v>-67.694465300000005</v>
      </c>
      <c r="J763" s="1" t="str">
        <f t="shared" si="46"/>
        <v>Basal till</v>
      </c>
      <c r="K763" s="1" t="str">
        <f t="shared" si="47"/>
        <v>&lt;63 micron</v>
      </c>
      <c r="L763">
        <v>21</v>
      </c>
      <c r="M763">
        <v>2.0699999999999998</v>
      </c>
      <c r="N763">
        <v>3.6</v>
      </c>
      <c r="O763">
        <v>0.2</v>
      </c>
      <c r="P763">
        <v>1</v>
      </c>
      <c r="Q763">
        <v>45.8</v>
      </c>
      <c r="R763">
        <v>0.08</v>
      </c>
      <c r="S763">
        <v>0.01</v>
      </c>
      <c r="T763">
        <v>0.05</v>
      </c>
      <c r="U763">
        <v>10.3</v>
      </c>
      <c r="V763">
        <v>44.2</v>
      </c>
      <c r="W763">
        <v>9.5</v>
      </c>
      <c r="X763">
        <v>2.71</v>
      </c>
      <c r="Y763">
        <v>4.8</v>
      </c>
      <c r="Z763">
        <v>31</v>
      </c>
      <c r="AA763">
        <v>0.06</v>
      </c>
      <c r="AB763">
        <v>27.6</v>
      </c>
      <c r="AC763">
        <v>0.76</v>
      </c>
      <c r="AD763">
        <v>143</v>
      </c>
      <c r="AE763">
        <v>0.18</v>
      </c>
      <c r="AF763">
        <v>2E-3</v>
      </c>
      <c r="AG763">
        <v>53.4</v>
      </c>
      <c r="AH763">
        <v>3.5999999999999997E-2</v>
      </c>
      <c r="AI763">
        <v>5.86</v>
      </c>
      <c r="AJ763">
        <v>5.0000000000000001E-3</v>
      </c>
      <c r="AK763">
        <v>0.14000000000000001</v>
      </c>
      <c r="AL763">
        <v>1.6</v>
      </c>
      <c r="AM763">
        <v>0.1</v>
      </c>
      <c r="AN763">
        <v>2.7</v>
      </c>
      <c r="AO763">
        <v>0.01</v>
      </c>
      <c r="AP763">
        <v>5.6</v>
      </c>
      <c r="AQ763">
        <v>5</v>
      </c>
      <c r="AR763">
        <v>0.05</v>
      </c>
      <c r="AS763">
        <v>0.3</v>
      </c>
      <c r="AT763">
        <v>20</v>
      </c>
      <c r="AU763">
        <v>0.1</v>
      </c>
      <c r="AV763">
        <v>62.6</v>
      </c>
      <c r="AW763">
        <v>15</v>
      </c>
    </row>
    <row r="764" spans="1:49" hidden="1" x14ac:dyDescent="0.3">
      <c r="A764" t="s">
        <v>3024</v>
      </c>
      <c r="B764" t="s">
        <v>3025</v>
      </c>
      <c r="C764" s="1" t="str">
        <f t="shared" si="44"/>
        <v>13:0041</v>
      </c>
      <c r="D764" s="1" t="str">
        <f t="shared" si="45"/>
        <v>13:0013</v>
      </c>
      <c r="E764" t="s">
        <v>3026</v>
      </c>
      <c r="F764" t="s">
        <v>3027</v>
      </c>
      <c r="H764">
        <v>47.998089999999998</v>
      </c>
      <c r="I764">
        <v>-67.674460800000006</v>
      </c>
      <c r="J764" s="1" t="str">
        <f t="shared" si="46"/>
        <v>Basal till</v>
      </c>
      <c r="K764" s="1" t="str">
        <f t="shared" si="47"/>
        <v>&lt;63 micron</v>
      </c>
      <c r="L764">
        <v>102</v>
      </c>
      <c r="M764">
        <v>2.36</v>
      </c>
      <c r="N764">
        <v>6.8</v>
      </c>
      <c r="O764">
        <v>0.9</v>
      </c>
      <c r="P764">
        <v>1</v>
      </c>
      <c r="Q764">
        <v>28.8</v>
      </c>
      <c r="R764">
        <v>0.15</v>
      </c>
      <c r="S764">
        <v>0.18</v>
      </c>
      <c r="T764">
        <v>0.04</v>
      </c>
      <c r="U764">
        <v>15.9</v>
      </c>
      <c r="V764">
        <v>51.6</v>
      </c>
      <c r="W764">
        <v>17.37</v>
      </c>
      <c r="X764">
        <v>2.69</v>
      </c>
      <c r="Y764">
        <v>4.0999999999999996</v>
      </c>
      <c r="Z764">
        <v>59</v>
      </c>
      <c r="AA764">
        <v>0.06</v>
      </c>
      <c r="AB764">
        <v>23.3</v>
      </c>
      <c r="AC764">
        <v>0.76</v>
      </c>
      <c r="AD764">
        <v>295</v>
      </c>
      <c r="AE764">
        <v>0.26</v>
      </c>
      <c r="AF764">
        <v>2E-3</v>
      </c>
      <c r="AG764">
        <v>59.4</v>
      </c>
      <c r="AH764">
        <v>4.8000000000000001E-2</v>
      </c>
      <c r="AI764">
        <v>13.21</v>
      </c>
      <c r="AJ764">
        <v>0.01</v>
      </c>
      <c r="AK764">
        <v>0.26</v>
      </c>
      <c r="AL764">
        <v>2.2999999999999998</v>
      </c>
      <c r="AM764">
        <v>0.2</v>
      </c>
      <c r="AN764">
        <v>18.2</v>
      </c>
      <c r="AO764">
        <v>0.01</v>
      </c>
      <c r="AP764">
        <v>5.0999999999999996</v>
      </c>
      <c r="AQ764">
        <v>80</v>
      </c>
      <c r="AR764">
        <v>0.04</v>
      </c>
      <c r="AS764">
        <v>0.6</v>
      </c>
      <c r="AT764">
        <v>20</v>
      </c>
      <c r="AU764">
        <v>0.1</v>
      </c>
      <c r="AV764">
        <v>47.5</v>
      </c>
      <c r="AW764">
        <v>15</v>
      </c>
    </row>
    <row r="765" spans="1:49" hidden="1" x14ac:dyDescent="0.3">
      <c r="A765" t="s">
        <v>3028</v>
      </c>
      <c r="B765" t="s">
        <v>3029</v>
      </c>
      <c r="C765" s="1" t="str">
        <f t="shared" si="44"/>
        <v>13:0041</v>
      </c>
      <c r="D765" s="1" t="str">
        <f t="shared" si="45"/>
        <v>13:0013</v>
      </c>
      <c r="E765" t="s">
        <v>3030</v>
      </c>
      <c r="F765" t="s">
        <v>3031</v>
      </c>
      <c r="H765">
        <v>47.997556400000001</v>
      </c>
      <c r="I765">
        <v>-67.6495137</v>
      </c>
      <c r="J765" s="1" t="str">
        <f t="shared" si="46"/>
        <v>Basal till</v>
      </c>
      <c r="K765" s="1" t="str">
        <f t="shared" si="47"/>
        <v>&lt;63 micron</v>
      </c>
      <c r="L765">
        <v>22</v>
      </c>
      <c r="M765">
        <v>2.25</v>
      </c>
      <c r="N765">
        <v>6.4</v>
      </c>
      <c r="O765">
        <v>0.7</v>
      </c>
      <c r="P765">
        <v>1</v>
      </c>
      <c r="Q765">
        <v>48.8</v>
      </c>
      <c r="R765">
        <v>0.15</v>
      </c>
      <c r="S765">
        <v>0.02</v>
      </c>
      <c r="T765">
        <v>0.06</v>
      </c>
      <c r="U765">
        <v>14.7</v>
      </c>
      <c r="V765">
        <v>54.2</v>
      </c>
      <c r="W765">
        <v>20.97</v>
      </c>
      <c r="X765">
        <v>3.42</v>
      </c>
      <c r="Y765">
        <v>4.9000000000000004</v>
      </c>
      <c r="Z765">
        <v>45</v>
      </c>
      <c r="AA765">
        <v>0.08</v>
      </c>
      <c r="AB765">
        <v>31.7</v>
      </c>
      <c r="AC765">
        <v>0.97</v>
      </c>
      <c r="AD765">
        <v>318</v>
      </c>
      <c r="AE765">
        <v>0.18</v>
      </c>
      <c r="AF765">
        <v>2E-3</v>
      </c>
      <c r="AG765">
        <v>74</v>
      </c>
      <c r="AH765">
        <v>4.5999999999999999E-2</v>
      </c>
      <c r="AI765">
        <v>13.22</v>
      </c>
      <c r="AJ765">
        <v>0.01</v>
      </c>
      <c r="AK765">
        <v>0.28000000000000003</v>
      </c>
      <c r="AL765">
        <v>2.2000000000000002</v>
      </c>
      <c r="AM765">
        <v>0.1</v>
      </c>
      <c r="AN765">
        <v>3.8</v>
      </c>
      <c r="AO765">
        <v>0.02</v>
      </c>
      <c r="AP765">
        <v>6.5</v>
      </c>
      <c r="AQ765">
        <v>30</v>
      </c>
      <c r="AR765">
        <v>0.04</v>
      </c>
      <c r="AS765">
        <v>0.4</v>
      </c>
      <c r="AT765">
        <v>21</v>
      </c>
      <c r="AU765">
        <v>0.1</v>
      </c>
      <c r="AV765">
        <v>73.099999999999994</v>
      </c>
      <c r="AW765">
        <v>15</v>
      </c>
    </row>
    <row r="766" spans="1:49" hidden="1" x14ac:dyDescent="0.3">
      <c r="A766" t="s">
        <v>3032</v>
      </c>
      <c r="B766" t="s">
        <v>3033</v>
      </c>
      <c r="C766" s="1" t="str">
        <f t="shared" si="44"/>
        <v>13:0041</v>
      </c>
      <c r="D766" s="1" t="str">
        <f t="shared" si="45"/>
        <v>13:0013</v>
      </c>
      <c r="E766" t="s">
        <v>3034</v>
      </c>
      <c r="F766" t="s">
        <v>3035</v>
      </c>
      <c r="H766">
        <v>47.998878699999999</v>
      </c>
      <c r="I766">
        <v>-67.631247400000007</v>
      </c>
      <c r="J766" s="1" t="str">
        <f t="shared" si="46"/>
        <v>Basal till</v>
      </c>
      <c r="K766" s="1" t="str">
        <f t="shared" si="47"/>
        <v>&lt;63 micron</v>
      </c>
      <c r="L766">
        <v>44</v>
      </c>
      <c r="M766">
        <v>2.31</v>
      </c>
      <c r="N766">
        <v>7</v>
      </c>
      <c r="O766">
        <v>0.4</v>
      </c>
      <c r="P766">
        <v>1</v>
      </c>
      <c r="Q766">
        <v>38.6</v>
      </c>
      <c r="R766">
        <v>0.13</v>
      </c>
      <c r="S766">
        <v>0.02</v>
      </c>
      <c r="T766">
        <v>0.06</v>
      </c>
      <c r="U766">
        <v>12.7</v>
      </c>
      <c r="V766">
        <v>46.4</v>
      </c>
      <c r="W766">
        <v>17.61</v>
      </c>
      <c r="X766">
        <v>3.04</v>
      </c>
      <c r="Y766">
        <v>4.3</v>
      </c>
      <c r="Z766">
        <v>59</v>
      </c>
      <c r="AA766">
        <v>0.05</v>
      </c>
      <c r="AB766">
        <v>28.5</v>
      </c>
      <c r="AC766">
        <v>0.83</v>
      </c>
      <c r="AD766">
        <v>211</v>
      </c>
      <c r="AE766">
        <v>0.27</v>
      </c>
      <c r="AF766">
        <v>2E-3</v>
      </c>
      <c r="AG766">
        <v>57.9</v>
      </c>
      <c r="AH766">
        <v>4.3999999999999997E-2</v>
      </c>
      <c r="AI766">
        <v>12.24</v>
      </c>
      <c r="AJ766">
        <v>5.0000000000000001E-3</v>
      </c>
      <c r="AK766">
        <v>0.28000000000000003</v>
      </c>
      <c r="AL766">
        <v>2</v>
      </c>
      <c r="AM766">
        <v>0.2</v>
      </c>
      <c r="AN766">
        <v>2.8</v>
      </c>
      <c r="AO766">
        <v>0.01</v>
      </c>
      <c r="AP766">
        <v>5.7</v>
      </c>
      <c r="AQ766">
        <v>50</v>
      </c>
      <c r="AR766">
        <v>0.05</v>
      </c>
      <c r="AS766">
        <v>0.4</v>
      </c>
      <c r="AT766">
        <v>23</v>
      </c>
      <c r="AU766">
        <v>0.1</v>
      </c>
      <c r="AV766">
        <v>54.9</v>
      </c>
      <c r="AW766">
        <v>15</v>
      </c>
    </row>
    <row r="767" spans="1:49" hidden="1" x14ac:dyDescent="0.3">
      <c r="A767" t="s">
        <v>3036</v>
      </c>
      <c r="B767" t="s">
        <v>3037</v>
      </c>
      <c r="C767" s="1" t="str">
        <f t="shared" si="44"/>
        <v>13:0041</v>
      </c>
      <c r="D767" s="1" t="str">
        <f t="shared" si="45"/>
        <v>13:0013</v>
      </c>
      <c r="E767" t="s">
        <v>3038</v>
      </c>
      <c r="F767" t="s">
        <v>3039</v>
      </c>
      <c r="H767">
        <v>47.985337999999999</v>
      </c>
      <c r="I767">
        <v>-67.647996399999997</v>
      </c>
      <c r="J767" s="1" t="str">
        <f t="shared" si="46"/>
        <v>Basal till</v>
      </c>
      <c r="K767" s="1" t="str">
        <f t="shared" si="47"/>
        <v>&lt;63 micron</v>
      </c>
      <c r="L767">
        <v>18</v>
      </c>
      <c r="M767">
        <v>3.19</v>
      </c>
      <c r="N767">
        <v>6.4</v>
      </c>
      <c r="O767">
        <v>0.3</v>
      </c>
      <c r="P767">
        <v>1</v>
      </c>
      <c r="Q767">
        <v>125.3</v>
      </c>
      <c r="R767">
        <v>0.15</v>
      </c>
      <c r="S767">
        <v>0.01</v>
      </c>
      <c r="T767">
        <v>0.06</v>
      </c>
      <c r="U767">
        <v>14.4</v>
      </c>
      <c r="V767">
        <v>49.3</v>
      </c>
      <c r="W767">
        <v>24.39</v>
      </c>
      <c r="X767">
        <v>3.03</v>
      </c>
      <c r="Y767">
        <v>6</v>
      </c>
      <c r="Z767">
        <v>74</v>
      </c>
      <c r="AA767">
        <v>0.06</v>
      </c>
      <c r="AB767">
        <v>22.7</v>
      </c>
      <c r="AC767">
        <v>0.68</v>
      </c>
      <c r="AD767">
        <v>244</v>
      </c>
      <c r="AE767">
        <v>0.28999999999999998</v>
      </c>
      <c r="AF767">
        <v>2E-3</v>
      </c>
      <c r="AG767">
        <v>65.3</v>
      </c>
      <c r="AH767">
        <v>4.5999999999999999E-2</v>
      </c>
      <c r="AI767">
        <v>16.38</v>
      </c>
      <c r="AJ767">
        <v>0.01</v>
      </c>
      <c r="AK767">
        <v>0.27</v>
      </c>
      <c r="AL767">
        <v>2.5</v>
      </c>
      <c r="AM767">
        <v>0.3</v>
      </c>
      <c r="AN767">
        <v>4.8</v>
      </c>
      <c r="AO767">
        <v>0.02</v>
      </c>
      <c r="AP767">
        <v>5.9</v>
      </c>
      <c r="AQ767">
        <v>50</v>
      </c>
      <c r="AR767">
        <v>0.06</v>
      </c>
      <c r="AS767">
        <v>1.3</v>
      </c>
      <c r="AT767">
        <v>27</v>
      </c>
      <c r="AU767">
        <v>0.1</v>
      </c>
      <c r="AV767">
        <v>58.6</v>
      </c>
      <c r="AW767">
        <v>15</v>
      </c>
    </row>
    <row r="768" spans="1:49" hidden="1" x14ac:dyDescent="0.3">
      <c r="A768" t="s">
        <v>3040</v>
      </c>
      <c r="B768" t="s">
        <v>3041</v>
      </c>
      <c r="C768" s="1" t="str">
        <f t="shared" si="44"/>
        <v>13:0041</v>
      </c>
      <c r="D768" s="1" t="str">
        <f t="shared" si="45"/>
        <v>13:0013</v>
      </c>
      <c r="E768" t="s">
        <v>3038</v>
      </c>
      <c r="F768" t="s">
        <v>3042</v>
      </c>
      <c r="H768">
        <v>47.985337999999999</v>
      </c>
      <c r="I768">
        <v>-67.647996399999997</v>
      </c>
      <c r="J768" s="1" t="str">
        <f t="shared" si="46"/>
        <v>Basal till</v>
      </c>
      <c r="K768" s="1" t="str">
        <f t="shared" si="47"/>
        <v>&lt;63 micron</v>
      </c>
      <c r="L768">
        <v>18</v>
      </c>
      <c r="M768">
        <v>3.24</v>
      </c>
      <c r="N768">
        <v>6.3</v>
      </c>
      <c r="O768">
        <v>0.5</v>
      </c>
      <c r="P768">
        <v>1</v>
      </c>
      <c r="Q768">
        <v>124</v>
      </c>
      <c r="R768">
        <v>0.15</v>
      </c>
      <c r="S768">
        <v>0.01</v>
      </c>
      <c r="T768">
        <v>7.0000000000000007E-2</v>
      </c>
      <c r="U768">
        <v>14</v>
      </c>
      <c r="V768">
        <v>47.8</v>
      </c>
      <c r="W768">
        <v>24.56</v>
      </c>
      <c r="X768">
        <v>2.98</v>
      </c>
      <c r="Y768">
        <v>5.8</v>
      </c>
      <c r="Z768">
        <v>83</v>
      </c>
      <c r="AA768">
        <v>0.06</v>
      </c>
      <c r="AB768">
        <v>23</v>
      </c>
      <c r="AC768">
        <v>0.67</v>
      </c>
      <c r="AD768">
        <v>240</v>
      </c>
      <c r="AE768">
        <v>0.28999999999999998</v>
      </c>
      <c r="AF768">
        <v>2E-3</v>
      </c>
      <c r="AG768">
        <v>67.599999999999994</v>
      </c>
      <c r="AH768">
        <v>4.5999999999999999E-2</v>
      </c>
      <c r="AI768">
        <v>17.09</v>
      </c>
      <c r="AJ768">
        <v>5.0000000000000001E-3</v>
      </c>
      <c r="AK768">
        <v>0.27</v>
      </c>
      <c r="AL768">
        <v>2.5</v>
      </c>
      <c r="AM768">
        <v>0.2</v>
      </c>
      <c r="AN768">
        <v>4.8</v>
      </c>
      <c r="AO768">
        <v>0.01</v>
      </c>
      <c r="AP768">
        <v>6.1</v>
      </c>
      <c r="AQ768">
        <v>50</v>
      </c>
      <c r="AR768">
        <v>0.06</v>
      </c>
      <c r="AS768">
        <v>1.3</v>
      </c>
      <c r="AT768">
        <v>25</v>
      </c>
      <c r="AU768">
        <v>0.1</v>
      </c>
      <c r="AV768">
        <v>60.9</v>
      </c>
      <c r="AW768">
        <v>15</v>
      </c>
    </row>
    <row r="769" spans="1:49" hidden="1" x14ac:dyDescent="0.3">
      <c r="A769" t="s">
        <v>3043</v>
      </c>
      <c r="B769" t="s">
        <v>3044</v>
      </c>
      <c r="C769" s="1" t="str">
        <f t="shared" si="44"/>
        <v>13:0041</v>
      </c>
      <c r="D769" s="1" t="str">
        <f t="shared" si="45"/>
        <v>13:0013</v>
      </c>
      <c r="E769" t="s">
        <v>3045</v>
      </c>
      <c r="F769" t="s">
        <v>3046</v>
      </c>
      <c r="H769">
        <v>47.983842899999999</v>
      </c>
      <c r="I769">
        <v>-67.620628699999997</v>
      </c>
      <c r="J769" s="1" t="str">
        <f t="shared" si="46"/>
        <v>Basal till</v>
      </c>
      <c r="K769" s="1" t="str">
        <f t="shared" si="47"/>
        <v>&lt;63 micron</v>
      </c>
      <c r="L769">
        <v>24</v>
      </c>
      <c r="M769">
        <v>2.64</v>
      </c>
      <c r="N769">
        <v>8.5</v>
      </c>
      <c r="O769">
        <v>0.6</v>
      </c>
      <c r="P769">
        <v>1</v>
      </c>
      <c r="Q769">
        <v>43.7</v>
      </c>
      <c r="R769">
        <v>0.16</v>
      </c>
      <c r="S769">
        <v>0.02</v>
      </c>
      <c r="T769">
        <v>0.05</v>
      </c>
      <c r="U769">
        <v>14.5</v>
      </c>
      <c r="V769">
        <v>50.8</v>
      </c>
      <c r="W769">
        <v>21.2</v>
      </c>
      <c r="X769">
        <v>3.45</v>
      </c>
      <c r="Y769">
        <v>4.9000000000000004</v>
      </c>
      <c r="Z769">
        <v>43</v>
      </c>
      <c r="AA769">
        <v>0.05</v>
      </c>
      <c r="AB769">
        <v>31.2</v>
      </c>
      <c r="AC769">
        <v>0.97</v>
      </c>
      <c r="AD769">
        <v>184</v>
      </c>
      <c r="AE769">
        <v>0.28000000000000003</v>
      </c>
      <c r="AF769">
        <v>2E-3</v>
      </c>
      <c r="AG769">
        <v>70.8</v>
      </c>
      <c r="AH769">
        <v>5.5E-2</v>
      </c>
      <c r="AI769">
        <v>13.09</v>
      </c>
      <c r="AJ769">
        <v>0.01</v>
      </c>
      <c r="AK769">
        <v>0.64</v>
      </c>
      <c r="AL769">
        <v>2</v>
      </c>
      <c r="AM769">
        <v>0.1</v>
      </c>
      <c r="AN769">
        <v>3.7</v>
      </c>
      <c r="AO769">
        <v>0.01</v>
      </c>
      <c r="AP769">
        <v>6.6</v>
      </c>
      <c r="AQ769">
        <v>20</v>
      </c>
      <c r="AR769">
        <v>0.06</v>
      </c>
      <c r="AS769">
        <v>0.5</v>
      </c>
      <c r="AT769">
        <v>24</v>
      </c>
      <c r="AU769">
        <v>0.1</v>
      </c>
      <c r="AV769">
        <v>63.4</v>
      </c>
      <c r="AW769">
        <v>15</v>
      </c>
    </row>
    <row r="770" spans="1:49" hidden="1" x14ac:dyDescent="0.3">
      <c r="A770" t="s">
        <v>3047</v>
      </c>
      <c r="B770" t="s">
        <v>3048</v>
      </c>
      <c r="C770" s="1" t="str">
        <f t="shared" ref="C770:C833" si="48">HYPERLINK("http://geochem.nrcan.gc.ca/cdogs/content/bdl/bdl130041_e.htm", "13:0041")</f>
        <v>13:0041</v>
      </c>
      <c r="D770" s="1" t="str">
        <f t="shared" ref="D770:D833" si="49">HYPERLINK("http://geochem.nrcan.gc.ca/cdogs/content/svy/svy130013_e.htm", "13:0013")</f>
        <v>13:0013</v>
      </c>
      <c r="E770" t="s">
        <v>3049</v>
      </c>
      <c r="F770" t="s">
        <v>3050</v>
      </c>
      <c r="H770">
        <v>47.971149099999998</v>
      </c>
      <c r="I770">
        <v>-67.636589499999999</v>
      </c>
      <c r="J770" s="1" t="str">
        <f t="shared" ref="J770:J833" si="50">HYPERLINK("http://geochem.nrcan.gc.ca/cdogs/content/kwd/kwd020045_e.htm", "Basal till")</f>
        <v>Basal till</v>
      </c>
      <c r="K770" s="1" t="str">
        <f t="shared" ref="K770:K833" si="51">HYPERLINK("http://geochem.nrcan.gc.ca/cdogs/content/kwd/kwd080004_e.htm", "&lt;63 micron")</f>
        <v>&lt;63 micron</v>
      </c>
      <c r="L770">
        <v>15</v>
      </c>
      <c r="M770">
        <v>2.79</v>
      </c>
      <c r="N770">
        <v>5.9</v>
      </c>
      <c r="O770">
        <v>0.4</v>
      </c>
      <c r="P770">
        <v>1</v>
      </c>
      <c r="Q770">
        <v>55.3</v>
      </c>
      <c r="R770">
        <v>0.13</v>
      </c>
      <c r="S770">
        <v>0.02</v>
      </c>
      <c r="T770">
        <v>0.05</v>
      </c>
      <c r="U770">
        <v>12.7</v>
      </c>
      <c r="V770">
        <v>51</v>
      </c>
      <c r="W770">
        <v>20.76</v>
      </c>
      <c r="X770">
        <v>2.9</v>
      </c>
      <c r="Y770">
        <v>5.2</v>
      </c>
      <c r="Z770">
        <v>60</v>
      </c>
      <c r="AA770">
        <v>0.05</v>
      </c>
      <c r="AB770">
        <v>21.6</v>
      </c>
      <c r="AC770">
        <v>0.68</v>
      </c>
      <c r="AD770">
        <v>172</v>
      </c>
      <c r="AE770">
        <v>0.3</v>
      </c>
      <c r="AF770">
        <v>3.0000000000000001E-3</v>
      </c>
      <c r="AG770">
        <v>59.3</v>
      </c>
      <c r="AH770">
        <v>3.9E-2</v>
      </c>
      <c r="AI770">
        <v>14.3</v>
      </c>
      <c r="AJ770">
        <v>0.02</v>
      </c>
      <c r="AK770">
        <v>0.24</v>
      </c>
      <c r="AL770">
        <v>2.5</v>
      </c>
      <c r="AM770">
        <v>0.2</v>
      </c>
      <c r="AN770">
        <v>2.4</v>
      </c>
      <c r="AO770">
        <v>0.01</v>
      </c>
      <c r="AP770">
        <v>6.7</v>
      </c>
      <c r="AQ770">
        <v>40</v>
      </c>
      <c r="AR770">
        <v>0.06</v>
      </c>
      <c r="AS770">
        <v>0.6</v>
      </c>
      <c r="AT770">
        <v>26</v>
      </c>
      <c r="AU770">
        <v>0.1</v>
      </c>
      <c r="AV770">
        <v>76.8</v>
      </c>
      <c r="AW770">
        <v>15</v>
      </c>
    </row>
    <row r="771" spans="1:49" hidden="1" x14ac:dyDescent="0.3">
      <c r="A771" t="s">
        <v>3051</v>
      </c>
      <c r="B771" t="s">
        <v>3052</v>
      </c>
      <c r="C771" s="1" t="str">
        <f t="shared" si="48"/>
        <v>13:0041</v>
      </c>
      <c r="D771" s="1" t="str">
        <f t="shared" si="49"/>
        <v>13:0013</v>
      </c>
      <c r="E771" t="s">
        <v>3053</v>
      </c>
      <c r="F771" t="s">
        <v>3054</v>
      </c>
      <c r="H771">
        <v>47.961864200000001</v>
      </c>
      <c r="I771">
        <v>-67.622312500000007</v>
      </c>
      <c r="J771" s="1" t="str">
        <f t="shared" si="50"/>
        <v>Basal till</v>
      </c>
      <c r="K771" s="1" t="str">
        <f t="shared" si="51"/>
        <v>&lt;63 micron</v>
      </c>
      <c r="L771">
        <v>11</v>
      </c>
      <c r="M771">
        <v>2.59</v>
      </c>
      <c r="N771">
        <v>5.9</v>
      </c>
      <c r="O771">
        <v>0.6</v>
      </c>
      <c r="P771">
        <v>1</v>
      </c>
      <c r="Q771">
        <v>57.8</v>
      </c>
      <c r="R771">
        <v>0.15</v>
      </c>
      <c r="S771">
        <v>0.02</v>
      </c>
      <c r="T771">
        <v>7.0000000000000007E-2</v>
      </c>
      <c r="U771">
        <v>16.399999999999999</v>
      </c>
      <c r="V771">
        <v>54.9</v>
      </c>
      <c r="W771">
        <v>21.03</v>
      </c>
      <c r="X771">
        <v>3.19</v>
      </c>
      <c r="Y771">
        <v>6</v>
      </c>
      <c r="Z771">
        <v>73</v>
      </c>
      <c r="AA771">
        <v>7.0000000000000007E-2</v>
      </c>
      <c r="AB771">
        <v>28.6</v>
      </c>
      <c r="AC771">
        <v>0.82</v>
      </c>
      <c r="AD771">
        <v>229</v>
      </c>
      <c r="AE771">
        <v>0.28999999999999998</v>
      </c>
      <c r="AF771">
        <v>3.0000000000000001E-3</v>
      </c>
      <c r="AG771">
        <v>64</v>
      </c>
      <c r="AH771">
        <v>4.2999999999999997E-2</v>
      </c>
      <c r="AI771">
        <v>13.33</v>
      </c>
      <c r="AJ771">
        <v>5.0000000000000001E-3</v>
      </c>
      <c r="AK771">
        <v>0.24</v>
      </c>
      <c r="AL771">
        <v>3</v>
      </c>
      <c r="AM771">
        <v>0.1</v>
      </c>
      <c r="AN771">
        <v>3.5</v>
      </c>
      <c r="AO771">
        <v>0.02</v>
      </c>
      <c r="AP771">
        <v>7.2</v>
      </c>
      <c r="AQ771">
        <v>70</v>
      </c>
      <c r="AR771">
        <v>0.06</v>
      </c>
      <c r="AS771">
        <v>0.7</v>
      </c>
      <c r="AT771">
        <v>26</v>
      </c>
      <c r="AU771">
        <v>0.1</v>
      </c>
      <c r="AV771">
        <v>59.2</v>
      </c>
      <c r="AW771">
        <v>15</v>
      </c>
    </row>
    <row r="772" spans="1:49" hidden="1" x14ac:dyDescent="0.3">
      <c r="A772" t="s">
        <v>3055</v>
      </c>
      <c r="B772" t="s">
        <v>3056</v>
      </c>
      <c r="C772" s="1" t="str">
        <f t="shared" si="48"/>
        <v>13:0041</v>
      </c>
      <c r="D772" s="1" t="str">
        <f t="shared" si="49"/>
        <v>13:0013</v>
      </c>
      <c r="E772" t="s">
        <v>3057</v>
      </c>
      <c r="F772" t="s">
        <v>3058</v>
      </c>
      <c r="H772">
        <v>47.979303000000002</v>
      </c>
      <c r="I772">
        <v>-67.676000599999995</v>
      </c>
      <c r="J772" s="1" t="str">
        <f t="shared" si="50"/>
        <v>Basal till</v>
      </c>
      <c r="K772" s="1" t="str">
        <f t="shared" si="51"/>
        <v>&lt;63 micron</v>
      </c>
      <c r="L772">
        <v>31</v>
      </c>
      <c r="M772">
        <v>2.13</v>
      </c>
      <c r="N772">
        <v>8.3000000000000007</v>
      </c>
      <c r="O772">
        <v>0.3</v>
      </c>
      <c r="P772">
        <v>1</v>
      </c>
      <c r="Q772">
        <v>44.2</v>
      </c>
      <c r="R772">
        <v>0.12</v>
      </c>
      <c r="S772">
        <v>0.01</v>
      </c>
      <c r="T772">
        <v>0.06</v>
      </c>
      <c r="U772">
        <v>13</v>
      </c>
      <c r="V772">
        <v>52.7</v>
      </c>
      <c r="W772">
        <v>17.75</v>
      </c>
      <c r="X772">
        <v>3.12</v>
      </c>
      <c r="Y772">
        <v>4.3</v>
      </c>
      <c r="Z772">
        <v>40</v>
      </c>
      <c r="AA772">
        <v>0.05</v>
      </c>
      <c r="AB772">
        <v>24.2</v>
      </c>
      <c r="AC772">
        <v>0.87</v>
      </c>
      <c r="AD772">
        <v>129</v>
      </c>
      <c r="AE772">
        <v>0.25</v>
      </c>
      <c r="AF772">
        <v>2E-3</v>
      </c>
      <c r="AG772">
        <v>74.8</v>
      </c>
      <c r="AH772">
        <v>4.2999999999999997E-2</v>
      </c>
      <c r="AI772">
        <v>11.16</v>
      </c>
      <c r="AJ772">
        <v>5.0000000000000001E-3</v>
      </c>
      <c r="AK772">
        <v>0.3</v>
      </c>
      <c r="AL772">
        <v>2.1</v>
      </c>
      <c r="AM772">
        <v>0.1</v>
      </c>
      <c r="AN772">
        <v>2.2000000000000002</v>
      </c>
      <c r="AO772">
        <v>0.02</v>
      </c>
      <c r="AP772">
        <v>5.2</v>
      </c>
      <c r="AQ772">
        <v>20</v>
      </c>
      <c r="AR772">
        <v>0.05</v>
      </c>
      <c r="AS772">
        <v>0.3</v>
      </c>
      <c r="AT772">
        <v>19</v>
      </c>
      <c r="AU772">
        <v>0.1</v>
      </c>
      <c r="AV772">
        <v>71.7</v>
      </c>
      <c r="AW772">
        <v>15</v>
      </c>
    </row>
    <row r="773" spans="1:49" hidden="1" x14ac:dyDescent="0.3">
      <c r="A773" t="s">
        <v>3059</v>
      </c>
      <c r="B773" t="s">
        <v>3060</v>
      </c>
      <c r="C773" s="1" t="str">
        <f t="shared" si="48"/>
        <v>13:0041</v>
      </c>
      <c r="D773" s="1" t="str">
        <f t="shared" si="49"/>
        <v>13:0013</v>
      </c>
      <c r="E773" t="s">
        <v>3061</v>
      </c>
      <c r="F773" t="s">
        <v>3062</v>
      </c>
      <c r="H773">
        <v>47.773256699999997</v>
      </c>
      <c r="I773">
        <v>-67.679051299999998</v>
      </c>
      <c r="J773" s="1" t="str">
        <f t="shared" si="50"/>
        <v>Basal till</v>
      </c>
      <c r="K773" s="1" t="str">
        <f t="shared" si="51"/>
        <v>&lt;63 micron</v>
      </c>
      <c r="L773">
        <v>21</v>
      </c>
      <c r="M773">
        <v>2.17</v>
      </c>
      <c r="N773">
        <v>6.6</v>
      </c>
      <c r="O773">
        <v>0.6</v>
      </c>
      <c r="P773">
        <v>0.5</v>
      </c>
      <c r="Q773">
        <v>39.700000000000003</v>
      </c>
      <c r="R773">
        <v>0.12</v>
      </c>
      <c r="S773">
        <v>0.01</v>
      </c>
      <c r="T773">
        <v>0.03</v>
      </c>
      <c r="U773">
        <v>13.9</v>
      </c>
      <c r="V773">
        <v>48.3</v>
      </c>
      <c r="W773">
        <v>20.86</v>
      </c>
      <c r="X773">
        <v>3.14</v>
      </c>
      <c r="Y773">
        <v>4.8</v>
      </c>
      <c r="Z773">
        <v>38</v>
      </c>
      <c r="AA773">
        <v>0.04</v>
      </c>
      <c r="AB773">
        <v>27.9</v>
      </c>
      <c r="AC773">
        <v>0.89</v>
      </c>
      <c r="AD773">
        <v>227</v>
      </c>
      <c r="AE773">
        <v>0.24</v>
      </c>
      <c r="AF773">
        <v>2E-3</v>
      </c>
      <c r="AG773">
        <v>58.2</v>
      </c>
      <c r="AH773">
        <v>0.04</v>
      </c>
      <c r="AI773">
        <v>11.97</v>
      </c>
      <c r="AJ773">
        <v>5.0000000000000001E-3</v>
      </c>
      <c r="AK773">
        <v>0.28000000000000003</v>
      </c>
      <c r="AL773">
        <v>1.9</v>
      </c>
      <c r="AM773">
        <v>0.1</v>
      </c>
      <c r="AN773">
        <v>2.6</v>
      </c>
      <c r="AO773">
        <v>0.01</v>
      </c>
      <c r="AP773">
        <v>6.6</v>
      </c>
      <c r="AQ773">
        <v>20</v>
      </c>
      <c r="AR773">
        <v>0.05</v>
      </c>
      <c r="AS773">
        <v>0.5</v>
      </c>
      <c r="AT773">
        <v>21</v>
      </c>
      <c r="AU773">
        <v>0.1</v>
      </c>
      <c r="AV773">
        <v>55.6</v>
      </c>
      <c r="AW773">
        <v>15</v>
      </c>
    </row>
    <row r="774" spans="1:49" hidden="1" x14ac:dyDescent="0.3">
      <c r="A774" t="s">
        <v>3063</v>
      </c>
      <c r="B774" t="s">
        <v>3064</v>
      </c>
      <c r="C774" s="1" t="str">
        <f t="shared" si="48"/>
        <v>13:0041</v>
      </c>
      <c r="D774" s="1" t="str">
        <f t="shared" si="49"/>
        <v>13:0013</v>
      </c>
      <c r="E774" t="s">
        <v>3065</v>
      </c>
      <c r="F774" t="s">
        <v>3066</v>
      </c>
      <c r="H774">
        <v>47.768289500000002</v>
      </c>
      <c r="I774">
        <v>-67.655767600000004</v>
      </c>
      <c r="J774" s="1" t="str">
        <f t="shared" si="50"/>
        <v>Basal till</v>
      </c>
      <c r="K774" s="1" t="str">
        <f t="shared" si="51"/>
        <v>&lt;63 micron</v>
      </c>
      <c r="L774">
        <v>56</v>
      </c>
      <c r="M774">
        <v>3.57</v>
      </c>
      <c r="N774">
        <v>9.9</v>
      </c>
      <c r="O774">
        <v>0.2</v>
      </c>
      <c r="P774">
        <v>1</v>
      </c>
      <c r="Q774">
        <v>31.7</v>
      </c>
      <c r="R774">
        <v>0.13</v>
      </c>
      <c r="S774">
        <v>0.02</v>
      </c>
      <c r="T774">
        <v>0.1</v>
      </c>
      <c r="U774">
        <v>12.2</v>
      </c>
      <c r="V774">
        <v>65.400000000000006</v>
      </c>
      <c r="W774">
        <v>20.32</v>
      </c>
      <c r="X774">
        <v>3.91</v>
      </c>
      <c r="Y774">
        <v>5</v>
      </c>
      <c r="Z774">
        <v>84</v>
      </c>
      <c r="AA774">
        <v>0.04</v>
      </c>
      <c r="AB774">
        <v>22.5</v>
      </c>
      <c r="AC774">
        <v>0.75</v>
      </c>
      <c r="AD774">
        <v>313</v>
      </c>
      <c r="AE774">
        <v>0.4</v>
      </c>
      <c r="AF774">
        <v>2E-3</v>
      </c>
      <c r="AG774">
        <v>52</v>
      </c>
      <c r="AH774">
        <v>0.11799999999999999</v>
      </c>
      <c r="AI774">
        <v>11.08</v>
      </c>
      <c r="AJ774">
        <v>0.01</v>
      </c>
      <c r="AK774">
        <v>0.3</v>
      </c>
      <c r="AL774">
        <v>2.7</v>
      </c>
      <c r="AM774">
        <v>0.6</v>
      </c>
      <c r="AN774">
        <v>2.5</v>
      </c>
      <c r="AO774">
        <v>0.03</v>
      </c>
      <c r="AP774">
        <v>6.2</v>
      </c>
      <c r="AQ774">
        <v>30</v>
      </c>
      <c r="AR774">
        <v>0.06</v>
      </c>
      <c r="AS774">
        <v>0.6</v>
      </c>
      <c r="AT774">
        <v>26</v>
      </c>
      <c r="AU774">
        <v>0.1</v>
      </c>
      <c r="AV774">
        <v>88.7</v>
      </c>
      <c r="AW774">
        <v>15</v>
      </c>
    </row>
    <row r="775" spans="1:49" hidden="1" x14ac:dyDescent="0.3">
      <c r="A775" t="s">
        <v>3067</v>
      </c>
      <c r="B775" t="s">
        <v>3068</v>
      </c>
      <c r="C775" s="1" t="str">
        <f t="shared" si="48"/>
        <v>13:0041</v>
      </c>
      <c r="D775" s="1" t="str">
        <f t="shared" si="49"/>
        <v>13:0013</v>
      </c>
      <c r="E775" t="s">
        <v>3069</v>
      </c>
      <c r="F775" t="s">
        <v>3070</v>
      </c>
      <c r="H775">
        <v>47.750389699999999</v>
      </c>
      <c r="I775">
        <v>-67.649371099999996</v>
      </c>
      <c r="J775" s="1" t="str">
        <f t="shared" si="50"/>
        <v>Basal till</v>
      </c>
      <c r="K775" s="1" t="str">
        <f t="shared" si="51"/>
        <v>&lt;63 micron</v>
      </c>
      <c r="L775">
        <v>24</v>
      </c>
      <c r="M775">
        <v>2.14</v>
      </c>
      <c r="N775">
        <v>6.3</v>
      </c>
      <c r="O775">
        <v>0.6</v>
      </c>
      <c r="P775">
        <v>1</v>
      </c>
      <c r="Q775">
        <v>31.7</v>
      </c>
      <c r="R775">
        <v>0.15</v>
      </c>
      <c r="S775">
        <v>0.12</v>
      </c>
      <c r="T775">
        <v>0.04</v>
      </c>
      <c r="U775">
        <v>14.7</v>
      </c>
      <c r="V775">
        <v>52.3</v>
      </c>
      <c r="W775">
        <v>20.38</v>
      </c>
      <c r="X775">
        <v>3.53</v>
      </c>
      <c r="Y775">
        <v>5.8</v>
      </c>
      <c r="Z775">
        <v>51</v>
      </c>
      <c r="AA775">
        <v>7.0000000000000007E-2</v>
      </c>
      <c r="AB775">
        <v>28.3</v>
      </c>
      <c r="AC775">
        <v>0.96</v>
      </c>
      <c r="AD775">
        <v>360</v>
      </c>
      <c r="AE775">
        <v>0.23</v>
      </c>
      <c r="AF775">
        <v>2E-3</v>
      </c>
      <c r="AG775">
        <v>58.1</v>
      </c>
      <c r="AH775">
        <v>5.3999999999999999E-2</v>
      </c>
      <c r="AI775">
        <v>11.16</v>
      </c>
      <c r="AJ775">
        <v>5.0000000000000001E-3</v>
      </c>
      <c r="AK775">
        <v>0.3</v>
      </c>
      <c r="AL775">
        <v>1.8</v>
      </c>
      <c r="AM775">
        <v>0.1</v>
      </c>
      <c r="AN775">
        <v>14.3</v>
      </c>
      <c r="AO775">
        <v>0.02</v>
      </c>
      <c r="AP775">
        <v>5.5</v>
      </c>
      <c r="AQ775">
        <v>40</v>
      </c>
      <c r="AR775">
        <v>0.04</v>
      </c>
      <c r="AS775">
        <v>0.5</v>
      </c>
      <c r="AT775">
        <v>24</v>
      </c>
      <c r="AU775">
        <v>0.1</v>
      </c>
      <c r="AV775">
        <v>59.8</v>
      </c>
      <c r="AW775">
        <v>15</v>
      </c>
    </row>
    <row r="776" spans="1:49" hidden="1" x14ac:dyDescent="0.3">
      <c r="A776" t="s">
        <v>3071</v>
      </c>
      <c r="B776" t="s">
        <v>3072</v>
      </c>
      <c r="C776" s="1" t="str">
        <f t="shared" si="48"/>
        <v>13:0041</v>
      </c>
      <c r="D776" s="1" t="str">
        <f t="shared" si="49"/>
        <v>13:0013</v>
      </c>
      <c r="E776" t="s">
        <v>3073</v>
      </c>
      <c r="F776" t="s">
        <v>3074</v>
      </c>
      <c r="H776">
        <v>47.779814799999997</v>
      </c>
      <c r="I776">
        <v>-67.650331100000002</v>
      </c>
      <c r="J776" s="1" t="str">
        <f t="shared" si="50"/>
        <v>Basal till</v>
      </c>
      <c r="K776" s="1" t="str">
        <f t="shared" si="51"/>
        <v>&lt;63 micron</v>
      </c>
      <c r="L776">
        <v>28</v>
      </c>
      <c r="M776">
        <v>2.23</v>
      </c>
      <c r="N776">
        <v>5</v>
      </c>
      <c r="O776">
        <v>0.6</v>
      </c>
      <c r="P776">
        <v>0.5</v>
      </c>
      <c r="Q776">
        <v>35</v>
      </c>
      <c r="R776">
        <v>0.12</v>
      </c>
      <c r="S776">
        <v>0.01</v>
      </c>
      <c r="T776">
        <v>0.05</v>
      </c>
      <c r="U776">
        <v>11.9</v>
      </c>
      <c r="V776">
        <v>57.3</v>
      </c>
      <c r="W776">
        <v>20.07</v>
      </c>
      <c r="X776">
        <v>3.4</v>
      </c>
      <c r="Y776">
        <v>4.8</v>
      </c>
      <c r="Z776">
        <v>50</v>
      </c>
      <c r="AA776">
        <v>0.05</v>
      </c>
      <c r="AB776">
        <v>26.9</v>
      </c>
      <c r="AC776">
        <v>0.84</v>
      </c>
      <c r="AD776">
        <v>230</v>
      </c>
      <c r="AE776">
        <v>0.19</v>
      </c>
      <c r="AF776">
        <v>2E-3</v>
      </c>
      <c r="AG776">
        <v>69</v>
      </c>
      <c r="AH776">
        <v>3.9E-2</v>
      </c>
      <c r="AI776">
        <v>10.07</v>
      </c>
      <c r="AJ776">
        <v>5.0000000000000001E-3</v>
      </c>
      <c r="AK776">
        <v>0.36</v>
      </c>
      <c r="AL776">
        <v>1.9</v>
      </c>
      <c r="AM776">
        <v>0.2</v>
      </c>
      <c r="AN776">
        <v>2.7</v>
      </c>
      <c r="AO776">
        <v>0.02</v>
      </c>
      <c r="AP776">
        <v>5.6</v>
      </c>
      <c r="AQ776">
        <v>20</v>
      </c>
      <c r="AR776">
        <v>0.06</v>
      </c>
      <c r="AS776">
        <v>0.4</v>
      </c>
      <c r="AT776">
        <v>20</v>
      </c>
      <c r="AU776">
        <v>0.1</v>
      </c>
      <c r="AV776">
        <v>79.599999999999994</v>
      </c>
      <c r="AW776">
        <v>15</v>
      </c>
    </row>
    <row r="777" spans="1:49" hidden="1" x14ac:dyDescent="0.3">
      <c r="A777" t="s">
        <v>3075</v>
      </c>
      <c r="B777" t="s">
        <v>3076</v>
      </c>
      <c r="C777" s="1" t="str">
        <f t="shared" si="48"/>
        <v>13:0041</v>
      </c>
      <c r="D777" s="1" t="str">
        <f t="shared" si="49"/>
        <v>13:0013</v>
      </c>
      <c r="E777" t="s">
        <v>3077</v>
      </c>
      <c r="F777" t="s">
        <v>3078</v>
      </c>
      <c r="H777">
        <v>47.769567500000001</v>
      </c>
      <c r="I777">
        <v>-67.626919299999997</v>
      </c>
      <c r="J777" s="1" t="str">
        <f t="shared" si="50"/>
        <v>Basal till</v>
      </c>
      <c r="K777" s="1" t="str">
        <f t="shared" si="51"/>
        <v>&lt;63 micron</v>
      </c>
      <c r="L777">
        <v>11</v>
      </c>
      <c r="M777">
        <v>2.69</v>
      </c>
      <c r="N777">
        <v>9.6</v>
      </c>
      <c r="O777">
        <v>0.5</v>
      </c>
      <c r="P777">
        <v>1</v>
      </c>
      <c r="Q777">
        <v>39.1</v>
      </c>
      <c r="R777">
        <v>0.15</v>
      </c>
      <c r="S777">
        <v>0.02</v>
      </c>
      <c r="T777">
        <v>0.06</v>
      </c>
      <c r="U777">
        <v>25.7</v>
      </c>
      <c r="V777">
        <v>54.3</v>
      </c>
      <c r="W777">
        <v>22.42</v>
      </c>
      <c r="X777">
        <v>3.07</v>
      </c>
      <c r="Y777">
        <v>5</v>
      </c>
      <c r="Z777">
        <v>87</v>
      </c>
      <c r="AA777">
        <v>0.06</v>
      </c>
      <c r="AB777">
        <v>25.1</v>
      </c>
      <c r="AC777">
        <v>0.74</v>
      </c>
      <c r="AD777">
        <v>1006</v>
      </c>
      <c r="AE777">
        <v>0.33</v>
      </c>
      <c r="AF777">
        <v>2E-3</v>
      </c>
      <c r="AG777">
        <v>65.900000000000006</v>
      </c>
      <c r="AH777">
        <v>7.0999999999999994E-2</v>
      </c>
      <c r="AI777">
        <v>27.79</v>
      </c>
      <c r="AJ777">
        <v>5.0000000000000001E-3</v>
      </c>
      <c r="AK777">
        <v>0.51</v>
      </c>
      <c r="AL777">
        <v>3</v>
      </c>
      <c r="AM777">
        <v>0.3</v>
      </c>
      <c r="AN777">
        <v>3.2</v>
      </c>
      <c r="AO777">
        <v>0.02</v>
      </c>
      <c r="AP777">
        <v>6.3</v>
      </c>
      <c r="AQ777">
        <v>50</v>
      </c>
      <c r="AR777">
        <v>0.05</v>
      </c>
      <c r="AS777">
        <v>1.2</v>
      </c>
      <c r="AT777">
        <v>21</v>
      </c>
      <c r="AU777">
        <v>0.1</v>
      </c>
      <c r="AV777">
        <v>57.2</v>
      </c>
      <c r="AW777">
        <v>15</v>
      </c>
    </row>
    <row r="778" spans="1:49" hidden="1" x14ac:dyDescent="0.3">
      <c r="A778" t="s">
        <v>3079</v>
      </c>
      <c r="B778" t="s">
        <v>3080</v>
      </c>
      <c r="C778" s="1" t="str">
        <f t="shared" si="48"/>
        <v>13:0041</v>
      </c>
      <c r="D778" s="1" t="str">
        <f t="shared" si="49"/>
        <v>13:0013</v>
      </c>
      <c r="E778" t="s">
        <v>3081</v>
      </c>
      <c r="F778" t="s">
        <v>3082</v>
      </c>
      <c r="H778">
        <v>47.759011299999997</v>
      </c>
      <c r="I778">
        <v>-67.607354599999994</v>
      </c>
      <c r="J778" s="1" t="str">
        <f t="shared" si="50"/>
        <v>Basal till</v>
      </c>
      <c r="K778" s="1" t="str">
        <f t="shared" si="51"/>
        <v>&lt;63 micron</v>
      </c>
      <c r="L778">
        <v>47</v>
      </c>
      <c r="M778">
        <v>2.0699999999999998</v>
      </c>
      <c r="N778">
        <v>7.7</v>
      </c>
      <c r="O778">
        <v>1.2</v>
      </c>
      <c r="P778">
        <v>1</v>
      </c>
      <c r="Q778">
        <v>38.5</v>
      </c>
      <c r="R778">
        <v>0.12</v>
      </c>
      <c r="S778">
        <v>0.02</v>
      </c>
      <c r="T778">
        <v>0.06</v>
      </c>
      <c r="U778">
        <v>12.7</v>
      </c>
      <c r="V778">
        <v>49.9</v>
      </c>
      <c r="W778">
        <v>20.39</v>
      </c>
      <c r="X778">
        <v>3.2</v>
      </c>
      <c r="Y778">
        <v>5</v>
      </c>
      <c r="Z778">
        <v>62</v>
      </c>
      <c r="AA778">
        <v>0.05</v>
      </c>
      <c r="AB778">
        <v>30.2</v>
      </c>
      <c r="AC778">
        <v>0.82</v>
      </c>
      <c r="AD778">
        <v>204</v>
      </c>
      <c r="AE778">
        <v>0.27</v>
      </c>
      <c r="AF778">
        <v>2E-3</v>
      </c>
      <c r="AG778">
        <v>56.7</v>
      </c>
      <c r="AH778">
        <v>6.5000000000000002E-2</v>
      </c>
      <c r="AI778">
        <v>10.039999999999999</v>
      </c>
      <c r="AJ778">
        <v>5.0000000000000001E-3</v>
      </c>
      <c r="AK778">
        <v>0.49</v>
      </c>
      <c r="AL778">
        <v>2.2999999999999998</v>
      </c>
      <c r="AM778">
        <v>0.2</v>
      </c>
      <c r="AN778">
        <v>3.8</v>
      </c>
      <c r="AO778">
        <v>0.01</v>
      </c>
      <c r="AP778">
        <v>5.9</v>
      </c>
      <c r="AQ778">
        <v>20</v>
      </c>
      <c r="AR778">
        <v>0.05</v>
      </c>
      <c r="AS778">
        <v>0.5</v>
      </c>
      <c r="AT778">
        <v>21</v>
      </c>
      <c r="AU778">
        <v>0.1</v>
      </c>
      <c r="AV778">
        <v>56.9</v>
      </c>
      <c r="AW778">
        <v>15</v>
      </c>
    </row>
    <row r="779" spans="1:49" hidden="1" x14ac:dyDescent="0.3">
      <c r="A779" t="s">
        <v>3083</v>
      </c>
      <c r="B779" t="s">
        <v>3084</v>
      </c>
      <c r="C779" s="1" t="str">
        <f t="shared" si="48"/>
        <v>13:0041</v>
      </c>
      <c r="D779" s="1" t="str">
        <f t="shared" si="49"/>
        <v>13:0013</v>
      </c>
      <c r="E779" t="s">
        <v>3085</v>
      </c>
      <c r="F779" t="s">
        <v>3086</v>
      </c>
      <c r="H779">
        <v>47.751467599999998</v>
      </c>
      <c r="I779">
        <v>-67.621218200000001</v>
      </c>
      <c r="J779" s="1" t="str">
        <f t="shared" si="50"/>
        <v>Basal till</v>
      </c>
      <c r="K779" s="1" t="str">
        <f t="shared" si="51"/>
        <v>&lt;63 micron</v>
      </c>
      <c r="L779">
        <v>26</v>
      </c>
      <c r="M779">
        <v>2.14</v>
      </c>
      <c r="N779">
        <v>6.7</v>
      </c>
      <c r="O779">
        <v>1.2</v>
      </c>
      <c r="P779">
        <v>1</v>
      </c>
      <c r="Q779">
        <v>34.5</v>
      </c>
      <c r="R779">
        <v>0.12</v>
      </c>
      <c r="S779">
        <v>0.01</v>
      </c>
      <c r="T779">
        <v>0.05</v>
      </c>
      <c r="U779">
        <v>13.3</v>
      </c>
      <c r="V779">
        <v>51.8</v>
      </c>
      <c r="W779">
        <v>19.690000000000001</v>
      </c>
      <c r="X779">
        <v>3.21</v>
      </c>
      <c r="Y779">
        <v>4.9000000000000004</v>
      </c>
      <c r="Z779">
        <v>57</v>
      </c>
      <c r="AA779">
        <v>0.05</v>
      </c>
      <c r="AB779">
        <v>25.6</v>
      </c>
      <c r="AC779">
        <v>0.87</v>
      </c>
      <c r="AD779">
        <v>173</v>
      </c>
      <c r="AE779">
        <v>0.26</v>
      </c>
      <c r="AF779">
        <v>2E-3</v>
      </c>
      <c r="AG779">
        <v>58.3</v>
      </c>
      <c r="AH779">
        <v>3.5999999999999997E-2</v>
      </c>
      <c r="AI779">
        <v>10.57</v>
      </c>
      <c r="AJ779">
        <v>5.0000000000000001E-3</v>
      </c>
      <c r="AK779">
        <v>0.3</v>
      </c>
      <c r="AL779">
        <v>2.2000000000000002</v>
      </c>
      <c r="AM779">
        <v>0.2</v>
      </c>
      <c r="AN779">
        <v>3.3</v>
      </c>
      <c r="AO779">
        <v>0.02</v>
      </c>
      <c r="AP779">
        <v>5.8</v>
      </c>
      <c r="AQ779">
        <v>30</v>
      </c>
      <c r="AR779">
        <v>0.05</v>
      </c>
      <c r="AS779">
        <v>0.4</v>
      </c>
      <c r="AT779">
        <v>21</v>
      </c>
      <c r="AU779">
        <v>0.1</v>
      </c>
      <c r="AV779">
        <v>57.6</v>
      </c>
      <c r="AW779">
        <v>15</v>
      </c>
    </row>
    <row r="780" spans="1:49" hidden="1" x14ac:dyDescent="0.3">
      <c r="A780" t="s">
        <v>3087</v>
      </c>
      <c r="B780" t="s">
        <v>3088</v>
      </c>
      <c r="C780" s="1" t="str">
        <f t="shared" si="48"/>
        <v>13:0041</v>
      </c>
      <c r="D780" s="1" t="str">
        <f t="shared" si="49"/>
        <v>13:0013</v>
      </c>
      <c r="E780" t="s">
        <v>3089</v>
      </c>
      <c r="F780" t="s">
        <v>3090</v>
      </c>
      <c r="H780">
        <v>47.942165000000003</v>
      </c>
      <c r="I780">
        <v>-67.629531600000007</v>
      </c>
      <c r="J780" s="1" t="str">
        <f t="shared" si="50"/>
        <v>Basal till</v>
      </c>
      <c r="K780" s="1" t="str">
        <f t="shared" si="51"/>
        <v>&lt;63 micron</v>
      </c>
      <c r="L780">
        <v>21</v>
      </c>
      <c r="M780">
        <v>2.0299999999999998</v>
      </c>
      <c r="N780">
        <v>5.7</v>
      </c>
      <c r="O780">
        <v>0.5</v>
      </c>
      <c r="P780">
        <v>1</v>
      </c>
      <c r="Q780">
        <v>45</v>
      </c>
      <c r="R780">
        <v>0.14000000000000001</v>
      </c>
      <c r="S780">
        <v>0.02</v>
      </c>
      <c r="T780">
        <v>0.04</v>
      </c>
      <c r="U780">
        <v>15.3</v>
      </c>
      <c r="V780">
        <v>49.2</v>
      </c>
      <c r="W780">
        <v>20.88</v>
      </c>
      <c r="X780">
        <v>2.95</v>
      </c>
      <c r="Y780">
        <v>5.3</v>
      </c>
      <c r="Z780">
        <v>51</v>
      </c>
      <c r="AA780">
        <v>0.08</v>
      </c>
      <c r="AB780">
        <v>32.9</v>
      </c>
      <c r="AC780">
        <v>0.82</v>
      </c>
      <c r="AD780">
        <v>337</v>
      </c>
      <c r="AE780">
        <v>0.26</v>
      </c>
      <c r="AF780">
        <v>2E-3</v>
      </c>
      <c r="AG780">
        <v>62.2</v>
      </c>
      <c r="AH780">
        <v>0.05</v>
      </c>
      <c r="AI780">
        <v>13.59</v>
      </c>
      <c r="AJ780">
        <v>5.0000000000000001E-3</v>
      </c>
      <c r="AK780">
        <v>0.25</v>
      </c>
      <c r="AL780">
        <v>2.2999999999999998</v>
      </c>
      <c r="AM780">
        <v>0.1</v>
      </c>
      <c r="AN780">
        <v>3.6</v>
      </c>
      <c r="AO780">
        <v>0.02</v>
      </c>
      <c r="AP780">
        <v>7.4</v>
      </c>
      <c r="AQ780">
        <v>80</v>
      </c>
      <c r="AR780">
        <v>0.05</v>
      </c>
      <c r="AS780">
        <v>0.6</v>
      </c>
      <c r="AT780">
        <v>22</v>
      </c>
      <c r="AU780">
        <v>0.1</v>
      </c>
      <c r="AV780">
        <v>53.8</v>
      </c>
      <c r="AW780">
        <v>15</v>
      </c>
    </row>
    <row r="781" spans="1:49" hidden="1" x14ac:dyDescent="0.3">
      <c r="A781" t="s">
        <v>3091</v>
      </c>
      <c r="B781" t="s">
        <v>3092</v>
      </c>
      <c r="C781" s="1" t="str">
        <f t="shared" si="48"/>
        <v>13:0041</v>
      </c>
      <c r="D781" s="1" t="str">
        <f t="shared" si="49"/>
        <v>13:0013</v>
      </c>
      <c r="E781" t="s">
        <v>3093</v>
      </c>
      <c r="F781" t="s">
        <v>3094</v>
      </c>
      <c r="H781">
        <v>47.931741700000003</v>
      </c>
      <c r="I781">
        <v>-67.613446499999995</v>
      </c>
      <c r="J781" s="1" t="str">
        <f t="shared" si="50"/>
        <v>Basal till</v>
      </c>
      <c r="K781" s="1" t="str">
        <f t="shared" si="51"/>
        <v>&lt;63 micron</v>
      </c>
      <c r="L781">
        <v>23</v>
      </c>
      <c r="M781">
        <v>1.94</v>
      </c>
      <c r="N781">
        <v>6.2</v>
      </c>
      <c r="O781">
        <v>0.2</v>
      </c>
      <c r="P781">
        <v>1</v>
      </c>
      <c r="Q781">
        <v>26.6</v>
      </c>
      <c r="R781">
        <v>0.12</v>
      </c>
      <c r="S781">
        <v>0.01</v>
      </c>
      <c r="T781">
        <v>0.04</v>
      </c>
      <c r="U781">
        <v>12.7</v>
      </c>
      <c r="V781">
        <v>46.1</v>
      </c>
      <c r="W781">
        <v>17.600000000000001</v>
      </c>
      <c r="X781">
        <v>2.87</v>
      </c>
      <c r="Y781">
        <v>4.5</v>
      </c>
      <c r="Z781">
        <v>40</v>
      </c>
      <c r="AA781">
        <v>0.05</v>
      </c>
      <c r="AB781">
        <v>31.5</v>
      </c>
      <c r="AC781">
        <v>0.83</v>
      </c>
      <c r="AD781">
        <v>192</v>
      </c>
      <c r="AE781">
        <v>0.27</v>
      </c>
      <c r="AF781">
        <v>2E-3</v>
      </c>
      <c r="AG781">
        <v>53.6</v>
      </c>
      <c r="AH781">
        <v>0.04</v>
      </c>
      <c r="AI781">
        <v>11.39</v>
      </c>
      <c r="AJ781">
        <v>5.0000000000000001E-3</v>
      </c>
      <c r="AK781">
        <v>0.2</v>
      </c>
      <c r="AL781">
        <v>1.8</v>
      </c>
      <c r="AM781">
        <v>0.1</v>
      </c>
      <c r="AN781">
        <v>2.5</v>
      </c>
      <c r="AO781">
        <v>0.02</v>
      </c>
      <c r="AP781">
        <v>6.7</v>
      </c>
      <c r="AQ781">
        <v>100</v>
      </c>
      <c r="AR781">
        <v>0.04</v>
      </c>
      <c r="AS781">
        <v>0.5</v>
      </c>
      <c r="AT781">
        <v>22</v>
      </c>
      <c r="AU781">
        <v>0.1</v>
      </c>
      <c r="AV781">
        <v>51.4</v>
      </c>
      <c r="AW781">
        <v>15</v>
      </c>
    </row>
    <row r="782" spans="1:49" hidden="1" x14ac:dyDescent="0.3">
      <c r="A782" t="s">
        <v>3095</v>
      </c>
      <c r="B782" t="s">
        <v>3096</v>
      </c>
      <c r="C782" s="1" t="str">
        <f t="shared" si="48"/>
        <v>13:0041</v>
      </c>
      <c r="D782" s="1" t="str">
        <f t="shared" si="49"/>
        <v>13:0013</v>
      </c>
      <c r="E782" t="s">
        <v>3097</v>
      </c>
      <c r="F782" t="s">
        <v>3098</v>
      </c>
      <c r="H782">
        <v>47.917798500000004</v>
      </c>
      <c r="I782">
        <v>-67.605520600000006</v>
      </c>
      <c r="J782" s="1" t="str">
        <f t="shared" si="50"/>
        <v>Basal till</v>
      </c>
      <c r="K782" s="1" t="str">
        <f t="shared" si="51"/>
        <v>&lt;63 micron</v>
      </c>
      <c r="L782">
        <v>110</v>
      </c>
      <c r="M782">
        <v>2.63</v>
      </c>
      <c r="N782">
        <v>6.3</v>
      </c>
      <c r="O782">
        <v>0.3</v>
      </c>
      <c r="P782">
        <v>1</v>
      </c>
      <c r="Q782">
        <v>58</v>
      </c>
      <c r="R782">
        <v>0.09</v>
      </c>
      <c r="S782">
        <v>0.02</v>
      </c>
      <c r="T782">
        <v>0.08</v>
      </c>
      <c r="U782">
        <v>12.6</v>
      </c>
      <c r="V782">
        <v>53.7</v>
      </c>
      <c r="W782">
        <v>13.61</v>
      </c>
      <c r="X782">
        <v>3.12</v>
      </c>
      <c r="Y782">
        <v>5.2</v>
      </c>
      <c r="Z782">
        <v>80</v>
      </c>
      <c r="AA782">
        <v>0.05</v>
      </c>
      <c r="AB782">
        <v>24.2</v>
      </c>
      <c r="AC782">
        <v>0.8</v>
      </c>
      <c r="AD782">
        <v>145</v>
      </c>
      <c r="AE782">
        <v>0.34</v>
      </c>
      <c r="AF782">
        <v>2E-3</v>
      </c>
      <c r="AG782">
        <v>67.599999999999994</v>
      </c>
      <c r="AH782">
        <v>4.8000000000000001E-2</v>
      </c>
      <c r="AI782">
        <v>7.65</v>
      </c>
      <c r="AJ782">
        <v>5.0000000000000001E-3</v>
      </c>
      <c r="AK782">
        <v>0.22</v>
      </c>
      <c r="AL782">
        <v>2.2000000000000002</v>
      </c>
      <c r="AM782">
        <v>0.4</v>
      </c>
      <c r="AN782">
        <v>2.8</v>
      </c>
      <c r="AO782">
        <v>0.02</v>
      </c>
      <c r="AP782">
        <v>5.5</v>
      </c>
      <c r="AQ782">
        <v>20</v>
      </c>
      <c r="AR782">
        <v>0.06</v>
      </c>
      <c r="AS782">
        <v>0.4</v>
      </c>
      <c r="AT782">
        <v>22</v>
      </c>
      <c r="AU782">
        <v>0.1</v>
      </c>
      <c r="AV782">
        <v>71.2</v>
      </c>
      <c r="AW782">
        <v>15</v>
      </c>
    </row>
    <row r="783" spans="1:49" hidden="1" x14ac:dyDescent="0.3">
      <c r="A783" t="s">
        <v>3099</v>
      </c>
      <c r="B783" t="s">
        <v>3100</v>
      </c>
      <c r="C783" s="1" t="str">
        <f t="shared" si="48"/>
        <v>13:0041</v>
      </c>
      <c r="D783" s="1" t="str">
        <f t="shared" si="49"/>
        <v>13:0013</v>
      </c>
      <c r="E783" t="s">
        <v>3101</v>
      </c>
      <c r="F783" t="s">
        <v>3102</v>
      </c>
      <c r="H783">
        <v>47.920262000000001</v>
      </c>
      <c r="I783">
        <v>-67.578951200000006</v>
      </c>
      <c r="J783" s="1" t="str">
        <f t="shared" si="50"/>
        <v>Basal till</v>
      </c>
      <c r="K783" s="1" t="str">
        <f t="shared" si="51"/>
        <v>&lt;63 micron</v>
      </c>
      <c r="L783">
        <v>53</v>
      </c>
      <c r="M783">
        <v>2.85</v>
      </c>
      <c r="N783">
        <v>8.8000000000000007</v>
      </c>
      <c r="O783">
        <v>0.7</v>
      </c>
      <c r="P783">
        <v>1</v>
      </c>
      <c r="Q783">
        <v>59.6</v>
      </c>
      <c r="R783">
        <v>0.15</v>
      </c>
      <c r="S783">
        <v>0.01</v>
      </c>
      <c r="T783">
        <v>0.05</v>
      </c>
      <c r="U783">
        <v>13.7</v>
      </c>
      <c r="V783">
        <v>63.8</v>
      </c>
      <c r="W783">
        <v>20.079999999999998</v>
      </c>
      <c r="X783">
        <v>3.76</v>
      </c>
      <c r="Y783">
        <v>5.9</v>
      </c>
      <c r="Z783">
        <v>74</v>
      </c>
      <c r="AA783">
        <v>7.0000000000000007E-2</v>
      </c>
      <c r="AB783">
        <v>26.7</v>
      </c>
      <c r="AC783">
        <v>0.9</v>
      </c>
      <c r="AD783">
        <v>187</v>
      </c>
      <c r="AE783">
        <v>0.37</v>
      </c>
      <c r="AF783">
        <v>3.0000000000000001E-3</v>
      </c>
      <c r="AG783">
        <v>69.2</v>
      </c>
      <c r="AH783">
        <v>5.2999999999999999E-2</v>
      </c>
      <c r="AI783">
        <v>11.29</v>
      </c>
      <c r="AJ783">
        <v>0.01</v>
      </c>
      <c r="AK783">
        <v>0.43</v>
      </c>
      <c r="AL783">
        <v>2.2999999999999998</v>
      </c>
      <c r="AM783">
        <v>0.3</v>
      </c>
      <c r="AN783">
        <v>3</v>
      </c>
      <c r="AO783">
        <v>0.02</v>
      </c>
      <c r="AP783">
        <v>5.6</v>
      </c>
      <c r="AQ783">
        <v>60</v>
      </c>
      <c r="AR783">
        <v>0.08</v>
      </c>
      <c r="AS783">
        <v>0.5</v>
      </c>
      <c r="AT783">
        <v>26</v>
      </c>
      <c r="AU783">
        <v>0.1</v>
      </c>
      <c r="AV783">
        <v>80.5</v>
      </c>
      <c r="AW783">
        <v>15</v>
      </c>
    </row>
    <row r="784" spans="1:49" hidden="1" x14ac:dyDescent="0.3">
      <c r="A784" t="s">
        <v>3103</v>
      </c>
      <c r="B784" t="s">
        <v>3104</v>
      </c>
      <c r="C784" s="1" t="str">
        <f t="shared" si="48"/>
        <v>13:0041</v>
      </c>
      <c r="D784" s="1" t="str">
        <f t="shared" si="49"/>
        <v>13:0013</v>
      </c>
      <c r="E784" t="s">
        <v>3105</v>
      </c>
      <c r="F784" t="s">
        <v>3106</v>
      </c>
      <c r="H784">
        <v>47.910292499999997</v>
      </c>
      <c r="I784">
        <v>-67.559444400000004</v>
      </c>
      <c r="J784" s="1" t="str">
        <f t="shared" si="50"/>
        <v>Basal till</v>
      </c>
      <c r="K784" s="1" t="str">
        <f t="shared" si="51"/>
        <v>&lt;63 micron</v>
      </c>
      <c r="L784">
        <v>9</v>
      </c>
      <c r="M784">
        <v>1.78</v>
      </c>
      <c r="N784">
        <v>4.7</v>
      </c>
      <c r="O784">
        <v>0.4</v>
      </c>
      <c r="P784">
        <v>1</v>
      </c>
      <c r="Q784">
        <v>30.8</v>
      </c>
      <c r="R784">
        <v>0.1</v>
      </c>
      <c r="S784">
        <v>0.01</v>
      </c>
      <c r="T784">
        <v>0.05</v>
      </c>
      <c r="U784">
        <v>15.9</v>
      </c>
      <c r="V784">
        <v>43.3</v>
      </c>
      <c r="W784">
        <v>18.96</v>
      </c>
      <c r="X784">
        <v>2.4500000000000002</v>
      </c>
      <c r="Y784">
        <v>4.3</v>
      </c>
      <c r="Z784">
        <v>36</v>
      </c>
      <c r="AA784">
        <v>0.06</v>
      </c>
      <c r="AB784">
        <v>26.6</v>
      </c>
      <c r="AC784">
        <v>0.66</v>
      </c>
      <c r="AD784">
        <v>265</v>
      </c>
      <c r="AE784">
        <v>0.22</v>
      </c>
      <c r="AF784">
        <v>2E-3</v>
      </c>
      <c r="AG784">
        <v>56.6</v>
      </c>
      <c r="AH784">
        <v>3.4000000000000002E-2</v>
      </c>
      <c r="AI784">
        <v>12.59</v>
      </c>
      <c r="AJ784">
        <v>5.0000000000000001E-3</v>
      </c>
      <c r="AK784">
        <v>0.23</v>
      </c>
      <c r="AL784">
        <v>2.1</v>
      </c>
      <c r="AM784">
        <v>0.1</v>
      </c>
      <c r="AN784">
        <v>2.2999999999999998</v>
      </c>
      <c r="AO784">
        <v>0.01</v>
      </c>
      <c r="AP784">
        <v>6</v>
      </c>
      <c r="AQ784">
        <v>120</v>
      </c>
      <c r="AR784">
        <v>0.04</v>
      </c>
      <c r="AS784">
        <v>0.6</v>
      </c>
      <c r="AT784">
        <v>20</v>
      </c>
      <c r="AU784">
        <v>0.1</v>
      </c>
      <c r="AV784">
        <v>50</v>
      </c>
      <c r="AW784">
        <v>15</v>
      </c>
    </row>
    <row r="785" spans="1:49" hidden="1" x14ac:dyDescent="0.3">
      <c r="A785" t="s">
        <v>3107</v>
      </c>
      <c r="B785" t="s">
        <v>3108</v>
      </c>
      <c r="C785" s="1" t="str">
        <f t="shared" si="48"/>
        <v>13:0041</v>
      </c>
      <c r="D785" s="1" t="str">
        <f t="shared" si="49"/>
        <v>13:0013</v>
      </c>
      <c r="E785" t="s">
        <v>3109</v>
      </c>
      <c r="F785" t="s">
        <v>3110</v>
      </c>
      <c r="H785">
        <v>47.894159899999998</v>
      </c>
      <c r="I785">
        <v>-67.539516199999994</v>
      </c>
      <c r="J785" s="1" t="str">
        <f t="shared" si="50"/>
        <v>Basal till</v>
      </c>
      <c r="K785" s="1" t="str">
        <f t="shared" si="51"/>
        <v>&lt;63 micron</v>
      </c>
      <c r="L785">
        <v>15</v>
      </c>
      <c r="M785">
        <v>2.4</v>
      </c>
      <c r="N785">
        <v>7.6</v>
      </c>
      <c r="O785">
        <v>0.7</v>
      </c>
      <c r="P785">
        <v>1</v>
      </c>
      <c r="Q785">
        <v>36.4</v>
      </c>
      <c r="R785">
        <v>0.14000000000000001</v>
      </c>
      <c r="S785">
        <v>0.02</v>
      </c>
      <c r="T785">
        <v>0.05</v>
      </c>
      <c r="U785">
        <v>18.899999999999999</v>
      </c>
      <c r="V785">
        <v>46.1</v>
      </c>
      <c r="W785">
        <v>21.94</v>
      </c>
      <c r="X785">
        <v>3.16</v>
      </c>
      <c r="Y785">
        <v>4.3</v>
      </c>
      <c r="Z785">
        <v>80</v>
      </c>
      <c r="AA785">
        <v>0.06</v>
      </c>
      <c r="AB785">
        <v>26.4</v>
      </c>
      <c r="AC785">
        <v>0.68</v>
      </c>
      <c r="AD785">
        <v>599</v>
      </c>
      <c r="AE785">
        <v>0.38</v>
      </c>
      <c r="AF785">
        <v>2E-3</v>
      </c>
      <c r="AG785">
        <v>66.099999999999994</v>
      </c>
      <c r="AH785">
        <v>4.5999999999999999E-2</v>
      </c>
      <c r="AI785">
        <v>19.11</v>
      </c>
      <c r="AJ785">
        <v>5.0000000000000001E-3</v>
      </c>
      <c r="AK785">
        <v>0.72</v>
      </c>
      <c r="AL785">
        <v>2.9</v>
      </c>
      <c r="AM785">
        <v>0.2</v>
      </c>
      <c r="AN785">
        <v>3.6</v>
      </c>
      <c r="AO785">
        <v>0.02</v>
      </c>
      <c r="AP785">
        <v>6.4</v>
      </c>
      <c r="AQ785">
        <v>80</v>
      </c>
      <c r="AR785">
        <v>0.04</v>
      </c>
      <c r="AS785">
        <v>0.8</v>
      </c>
      <c r="AT785">
        <v>21</v>
      </c>
      <c r="AU785">
        <v>0.1</v>
      </c>
      <c r="AV785">
        <v>55.4</v>
      </c>
      <c r="AW785">
        <v>15</v>
      </c>
    </row>
    <row r="786" spans="1:49" hidden="1" x14ac:dyDescent="0.3">
      <c r="A786" t="s">
        <v>3111</v>
      </c>
      <c r="B786" t="s">
        <v>3112</v>
      </c>
      <c r="C786" s="1" t="str">
        <f t="shared" si="48"/>
        <v>13:0041</v>
      </c>
      <c r="D786" s="1" t="str">
        <f t="shared" si="49"/>
        <v>13:0013</v>
      </c>
      <c r="E786" t="s">
        <v>3113</v>
      </c>
      <c r="F786" t="s">
        <v>3114</v>
      </c>
      <c r="H786">
        <v>47.884391200000003</v>
      </c>
      <c r="I786">
        <v>-67.532674700000001</v>
      </c>
      <c r="J786" s="1" t="str">
        <f t="shared" si="50"/>
        <v>Basal till</v>
      </c>
      <c r="K786" s="1" t="str">
        <f t="shared" si="51"/>
        <v>&lt;63 micron</v>
      </c>
      <c r="L786">
        <v>14</v>
      </c>
      <c r="M786">
        <v>2.4300000000000002</v>
      </c>
      <c r="N786">
        <v>6.2</v>
      </c>
      <c r="O786">
        <v>0.8</v>
      </c>
      <c r="P786">
        <v>1</v>
      </c>
      <c r="Q786">
        <v>52.7</v>
      </c>
      <c r="R786">
        <v>0.15</v>
      </c>
      <c r="S786">
        <v>0.02</v>
      </c>
      <c r="T786">
        <v>0.09</v>
      </c>
      <c r="U786">
        <v>16.3</v>
      </c>
      <c r="V786">
        <v>51</v>
      </c>
      <c r="W786">
        <v>25.05</v>
      </c>
      <c r="X786">
        <v>3.26</v>
      </c>
      <c r="Y786">
        <v>5.9</v>
      </c>
      <c r="Z786">
        <v>122</v>
      </c>
      <c r="AA786">
        <v>0.06</v>
      </c>
      <c r="AB786">
        <v>31.3</v>
      </c>
      <c r="AC786">
        <v>0.84</v>
      </c>
      <c r="AD786">
        <v>230</v>
      </c>
      <c r="AE786">
        <v>0.34</v>
      </c>
      <c r="AF786">
        <v>2E-3</v>
      </c>
      <c r="AG786">
        <v>61.7</v>
      </c>
      <c r="AH786">
        <v>3.3000000000000002E-2</v>
      </c>
      <c r="AI786">
        <v>17.88</v>
      </c>
      <c r="AJ786">
        <v>5.0000000000000001E-3</v>
      </c>
      <c r="AK786">
        <v>0.35</v>
      </c>
      <c r="AL786">
        <v>2.8</v>
      </c>
      <c r="AM786">
        <v>0.2</v>
      </c>
      <c r="AN786">
        <v>3.5</v>
      </c>
      <c r="AO786">
        <v>0.02</v>
      </c>
      <c r="AP786">
        <v>7.3</v>
      </c>
      <c r="AQ786">
        <v>110</v>
      </c>
      <c r="AR786">
        <v>7.0000000000000007E-2</v>
      </c>
      <c r="AS786">
        <v>1</v>
      </c>
      <c r="AT786">
        <v>28</v>
      </c>
      <c r="AU786">
        <v>0.1</v>
      </c>
      <c r="AV786">
        <v>59</v>
      </c>
      <c r="AW786">
        <v>15</v>
      </c>
    </row>
    <row r="787" spans="1:49" hidden="1" x14ac:dyDescent="0.3">
      <c r="A787" t="s">
        <v>3115</v>
      </c>
      <c r="B787" t="s">
        <v>3116</v>
      </c>
      <c r="C787" s="1" t="str">
        <f t="shared" si="48"/>
        <v>13:0041</v>
      </c>
      <c r="D787" s="1" t="str">
        <f t="shared" si="49"/>
        <v>13:0013</v>
      </c>
      <c r="E787" t="s">
        <v>3117</v>
      </c>
      <c r="F787" t="s">
        <v>3118</v>
      </c>
      <c r="H787">
        <v>47.875703000000001</v>
      </c>
      <c r="I787">
        <v>-67.528038600000002</v>
      </c>
      <c r="J787" s="1" t="str">
        <f t="shared" si="50"/>
        <v>Basal till</v>
      </c>
      <c r="K787" s="1" t="str">
        <f t="shared" si="51"/>
        <v>&lt;63 micron</v>
      </c>
      <c r="L787">
        <v>26</v>
      </c>
      <c r="M787">
        <v>2.71</v>
      </c>
      <c r="N787">
        <v>8</v>
      </c>
      <c r="O787">
        <v>0.8</v>
      </c>
      <c r="P787">
        <v>1</v>
      </c>
      <c r="Q787">
        <v>42</v>
      </c>
      <c r="R787">
        <v>0.14000000000000001</v>
      </c>
      <c r="S787">
        <v>0.01</v>
      </c>
      <c r="T787">
        <v>0.05</v>
      </c>
      <c r="U787">
        <v>15.4</v>
      </c>
      <c r="V787">
        <v>51.3</v>
      </c>
      <c r="W787">
        <v>22.23</v>
      </c>
      <c r="X787">
        <v>3.01</v>
      </c>
      <c r="Y787">
        <v>4.8</v>
      </c>
      <c r="Z787">
        <v>89</v>
      </c>
      <c r="AA787">
        <v>0.05</v>
      </c>
      <c r="AB787">
        <v>25</v>
      </c>
      <c r="AC787">
        <v>0.73</v>
      </c>
      <c r="AD787">
        <v>247</v>
      </c>
      <c r="AE787">
        <v>0.42</v>
      </c>
      <c r="AF787">
        <v>2E-3</v>
      </c>
      <c r="AG787">
        <v>57.9</v>
      </c>
      <c r="AH787">
        <v>4.8000000000000001E-2</v>
      </c>
      <c r="AI787">
        <v>14.81</v>
      </c>
      <c r="AJ787">
        <v>5.0000000000000001E-3</v>
      </c>
      <c r="AK787">
        <v>0.34</v>
      </c>
      <c r="AL787">
        <v>2.4</v>
      </c>
      <c r="AM787">
        <v>0.4</v>
      </c>
      <c r="AN787">
        <v>2.9</v>
      </c>
      <c r="AO787">
        <v>0.02</v>
      </c>
      <c r="AP787">
        <v>5.5</v>
      </c>
      <c r="AQ787">
        <v>80</v>
      </c>
      <c r="AR787">
        <v>0.06</v>
      </c>
      <c r="AS787">
        <v>0.8</v>
      </c>
      <c r="AT787">
        <v>23</v>
      </c>
      <c r="AU787">
        <v>0.1</v>
      </c>
      <c r="AV787">
        <v>59.8</v>
      </c>
      <c r="AW787">
        <v>15</v>
      </c>
    </row>
    <row r="788" spans="1:49" hidden="1" x14ac:dyDescent="0.3">
      <c r="A788" t="s">
        <v>3119</v>
      </c>
      <c r="B788" t="s">
        <v>3120</v>
      </c>
      <c r="C788" s="1" t="str">
        <f t="shared" si="48"/>
        <v>13:0041</v>
      </c>
      <c r="D788" s="1" t="str">
        <f t="shared" si="49"/>
        <v>13:0013</v>
      </c>
      <c r="E788" t="s">
        <v>3121</v>
      </c>
      <c r="F788" t="s">
        <v>3122</v>
      </c>
      <c r="H788">
        <v>47.896676900000003</v>
      </c>
      <c r="I788">
        <v>-67.515482899999995</v>
      </c>
      <c r="J788" s="1" t="str">
        <f t="shared" si="50"/>
        <v>Basal till</v>
      </c>
      <c r="K788" s="1" t="str">
        <f t="shared" si="51"/>
        <v>&lt;63 micron</v>
      </c>
      <c r="L788">
        <v>13</v>
      </c>
      <c r="M788">
        <v>2.72</v>
      </c>
      <c r="N788">
        <v>9.3000000000000007</v>
      </c>
      <c r="O788">
        <v>0.3</v>
      </c>
      <c r="P788">
        <v>1</v>
      </c>
      <c r="Q788">
        <v>44.9</v>
      </c>
      <c r="R788">
        <v>0.16</v>
      </c>
      <c r="S788">
        <v>0.02</v>
      </c>
      <c r="T788">
        <v>0.05</v>
      </c>
      <c r="U788">
        <v>18.2</v>
      </c>
      <c r="V788">
        <v>53.4</v>
      </c>
      <c r="W788">
        <v>27.97</v>
      </c>
      <c r="X788">
        <v>3.42</v>
      </c>
      <c r="Y788">
        <v>5.6</v>
      </c>
      <c r="Z788">
        <v>65</v>
      </c>
      <c r="AA788">
        <v>0.06</v>
      </c>
      <c r="AB788">
        <v>28.8</v>
      </c>
      <c r="AC788">
        <v>0.75</v>
      </c>
      <c r="AD788">
        <v>296</v>
      </c>
      <c r="AE788">
        <v>0.43</v>
      </c>
      <c r="AF788">
        <v>2E-3</v>
      </c>
      <c r="AG788">
        <v>74.2</v>
      </c>
      <c r="AH788">
        <v>5.0999999999999997E-2</v>
      </c>
      <c r="AI788">
        <v>23.03</v>
      </c>
      <c r="AJ788">
        <v>5.0000000000000001E-3</v>
      </c>
      <c r="AK788">
        <v>0.4</v>
      </c>
      <c r="AL788">
        <v>3.3</v>
      </c>
      <c r="AM788">
        <v>0.2</v>
      </c>
      <c r="AN788">
        <v>3.1</v>
      </c>
      <c r="AO788">
        <v>0.02</v>
      </c>
      <c r="AP788">
        <v>7.5</v>
      </c>
      <c r="AQ788">
        <v>50</v>
      </c>
      <c r="AR788">
        <v>0.08</v>
      </c>
      <c r="AS788">
        <v>1.1000000000000001</v>
      </c>
      <c r="AT788">
        <v>25</v>
      </c>
      <c r="AU788">
        <v>0.1</v>
      </c>
      <c r="AV788">
        <v>72</v>
      </c>
      <c r="AW788">
        <v>15</v>
      </c>
    </row>
    <row r="789" spans="1:49" hidden="1" x14ac:dyDescent="0.3">
      <c r="A789" t="s">
        <v>3123</v>
      </c>
      <c r="B789" t="s">
        <v>3124</v>
      </c>
      <c r="C789" s="1" t="str">
        <f t="shared" si="48"/>
        <v>13:0041</v>
      </c>
      <c r="D789" s="1" t="str">
        <f t="shared" si="49"/>
        <v>13:0013</v>
      </c>
      <c r="E789" t="s">
        <v>3125</v>
      </c>
      <c r="F789" t="s">
        <v>3126</v>
      </c>
      <c r="H789">
        <v>47.8592376</v>
      </c>
      <c r="I789">
        <v>-67.590433399999995</v>
      </c>
      <c r="J789" s="1" t="str">
        <f t="shared" si="50"/>
        <v>Basal till</v>
      </c>
      <c r="K789" s="1" t="str">
        <f t="shared" si="51"/>
        <v>&lt;63 micron</v>
      </c>
      <c r="L789">
        <v>16</v>
      </c>
      <c r="M789">
        <v>2.04</v>
      </c>
      <c r="N789">
        <v>6.7</v>
      </c>
      <c r="O789">
        <v>0.6</v>
      </c>
      <c r="P789">
        <v>1</v>
      </c>
      <c r="Q789">
        <v>38.700000000000003</v>
      </c>
      <c r="R789">
        <v>0.16</v>
      </c>
      <c r="S789">
        <v>0.02</v>
      </c>
      <c r="T789">
        <v>7.0000000000000007E-2</v>
      </c>
      <c r="U789">
        <v>15.4</v>
      </c>
      <c r="V789">
        <v>54.4</v>
      </c>
      <c r="W789">
        <v>24.86</v>
      </c>
      <c r="X789">
        <v>3.38</v>
      </c>
      <c r="Y789">
        <v>5.4</v>
      </c>
      <c r="Z789">
        <v>57</v>
      </c>
      <c r="AA789">
        <v>0.06</v>
      </c>
      <c r="AB789">
        <v>34.1</v>
      </c>
      <c r="AC789">
        <v>1</v>
      </c>
      <c r="AD789">
        <v>305</v>
      </c>
      <c r="AE789">
        <v>0.25</v>
      </c>
      <c r="AF789">
        <v>3.0000000000000001E-3</v>
      </c>
      <c r="AG789">
        <v>67.7</v>
      </c>
      <c r="AH789">
        <v>4.9000000000000002E-2</v>
      </c>
      <c r="AI789">
        <v>12.61</v>
      </c>
      <c r="AJ789">
        <v>5.0000000000000001E-3</v>
      </c>
      <c r="AK789">
        <v>0.32</v>
      </c>
      <c r="AL789">
        <v>2.2000000000000002</v>
      </c>
      <c r="AM789">
        <v>0.1</v>
      </c>
      <c r="AN789">
        <v>3.9</v>
      </c>
      <c r="AO789">
        <v>0.02</v>
      </c>
      <c r="AP789">
        <v>6.4</v>
      </c>
      <c r="AQ789">
        <v>40</v>
      </c>
      <c r="AR789">
        <v>0.04</v>
      </c>
      <c r="AS789">
        <v>0.6</v>
      </c>
      <c r="AT789">
        <v>23</v>
      </c>
      <c r="AU789">
        <v>0.1</v>
      </c>
      <c r="AV789">
        <v>66.2</v>
      </c>
      <c r="AW789">
        <v>15</v>
      </c>
    </row>
    <row r="790" spans="1:49" hidden="1" x14ac:dyDescent="0.3">
      <c r="A790" t="s">
        <v>3127</v>
      </c>
      <c r="B790" t="s">
        <v>3128</v>
      </c>
      <c r="C790" s="1" t="str">
        <f t="shared" si="48"/>
        <v>13:0041</v>
      </c>
      <c r="D790" s="1" t="str">
        <f t="shared" si="49"/>
        <v>13:0013</v>
      </c>
      <c r="E790" t="s">
        <v>3125</v>
      </c>
      <c r="F790" t="s">
        <v>3129</v>
      </c>
      <c r="H790">
        <v>47.8592376</v>
      </c>
      <c r="I790">
        <v>-67.590433399999995</v>
      </c>
      <c r="J790" s="1" t="str">
        <f t="shared" si="50"/>
        <v>Basal till</v>
      </c>
      <c r="K790" s="1" t="str">
        <f t="shared" si="51"/>
        <v>&lt;63 micron</v>
      </c>
      <c r="L790">
        <v>14</v>
      </c>
      <c r="M790">
        <v>2.09</v>
      </c>
      <c r="N790">
        <v>6.3</v>
      </c>
      <c r="O790">
        <v>0.6</v>
      </c>
      <c r="P790">
        <v>1</v>
      </c>
      <c r="Q790">
        <v>39.9</v>
      </c>
      <c r="R790">
        <v>0.14000000000000001</v>
      </c>
      <c r="S790">
        <v>0.02</v>
      </c>
      <c r="T790">
        <v>0.06</v>
      </c>
      <c r="U790">
        <v>14.8</v>
      </c>
      <c r="V790">
        <v>51.1</v>
      </c>
      <c r="W790">
        <v>23.39</v>
      </c>
      <c r="X790">
        <v>3.33</v>
      </c>
      <c r="Y790">
        <v>5</v>
      </c>
      <c r="Z790">
        <v>64</v>
      </c>
      <c r="AA790">
        <v>0.06</v>
      </c>
      <c r="AB790">
        <v>32</v>
      </c>
      <c r="AC790">
        <v>1</v>
      </c>
      <c r="AD790">
        <v>292</v>
      </c>
      <c r="AE790">
        <v>0.2</v>
      </c>
      <c r="AF790">
        <v>2E-3</v>
      </c>
      <c r="AG790">
        <v>65.5</v>
      </c>
      <c r="AH790">
        <v>4.3999999999999997E-2</v>
      </c>
      <c r="AI790">
        <v>12.05</v>
      </c>
      <c r="AJ790">
        <v>5.0000000000000001E-3</v>
      </c>
      <c r="AK790">
        <v>0.3</v>
      </c>
      <c r="AL790">
        <v>2.1</v>
      </c>
      <c r="AM790">
        <v>0.1</v>
      </c>
      <c r="AN790">
        <v>3.6</v>
      </c>
      <c r="AO790">
        <v>0.01</v>
      </c>
      <c r="AP790">
        <v>6.1</v>
      </c>
      <c r="AQ790">
        <v>5</v>
      </c>
      <c r="AR790">
        <v>0.04</v>
      </c>
      <c r="AS790">
        <v>0.6</v>
      </c>
      <c r="AT790">
        <v>23</v>
      </c>
      <c r="AU790">
        <v>0.1</v>
      </c>
      <c r="AV790">
        <v>65.5</v>
      </c>
      <c r="AW790">
        <v>15</v>
      </c>
    </row>
    <row r="791" spans="1:49" hidden="1" x14ac:dyDescent="0.3">
      <c r="A791" t="s">
        <v>3130</v>
      </c>
      <c r="B791" t="s">
        <v>3131</v>
      </c>
      <c r="C791" s="1" t="str">
        <f t="shared" si="48"/>
        <v>13:0041</v>
      </c>
      <c r="D791" s="1" t="str">
        <f t="shared" si="49"/>
        <v>13:0013</v>
      </c>
      <c r="E791" t="s">
        <v>3132</v>
      </c>
      <c r="F791" t="s">
        <v>3133</v>
      </c>
      <c r="H791">
        <v>47.875928000000002</v>
      </c>
      <c r="I791">
        <v>-67.583106400000005</v>
      </c>
      <c r="J791" s="1" t="str">
        <f t="shared" si="50"/>
        <v>Basal till</v>
      </c>
      <c r="K791" s="1" t="str">
        <f t="shared" si="51"/>
        <v>&lt;63 micron</v>
      </c>
      <c r="L791">
        <v>51</v>
      </c>
      <c r="M791">
        <v>2.1</v>
      </c>
      <c r="N791">
        <v>6.1</v>
      </c>
      <c r="O791">
        <v>0.5</v>
      </c>
      <c r="P791">
        <v>1</v>
      </c>
      <c r="Q791">
        <v>37.700000000000003</v>
      </c>
      <c r="R791">
        <v>0.13</v>
      </c>
      <c r="S791">
        <v>0.01</v>
      </c>
      <c r="T791">
        <v>0.06</v>
      </c>
      <c r="U791">
        <v>13.1</v>
      </c>
      <c r="V791">
        <v>49.3</v>
      </c>
      <c r="W791">
        <v>19.12</v>
      </c>
      <c r="X791">
        <v>3.08</v>
      </c>
      <c r="Y791">
        <v>4.8</v>
      </c>
      <c r="Z791">
        <v>59</v>
      </c>
      <c r="AA791">
        <v>0.05</v>
      </c>
      <c r="AB791">
        <v>30.9</v>
      </c>
      <c r="AC791">
        <v>0.82</v>
      </c>
      <c r="AD791">
        <v>206</v>
      </c>
      <c r="AE791">
        <v>0.38</v>
      </c>
      <c r="AF791">
        <v>2E-3</v>
      </c>
      <c r="AG791">
        <v>58.8</v>
      </c>
      <c r="AH791">
        <v>5.2999999999999999E-2</v>
      </c>
      <c r="AI791">
        <v>12.22</v>
      </c>
      <c r="AJ791">
        <v>0.01</v>
      </c>
      <c r="AK791">
        <v>0.31</v>
      </c>
      <c r="AL791">
        <v>1.9</v>
      </c>
      <c r="AM791">
        <v>0.2</v>
      </c>
      <c r="AN791">
        <v>2.9</v>
      </c>
      <c r="AO791">
        <v>0.02</v>
      </c>
      <c r="AP791">
        <v>5.9</v>
      </c>
      <c r="AQ791">
        <v>30</v>
      </c>
      <c r="AR791">
        <v>0.06</v>
      </c>
      <c r="AS791">
        <v>0.6</v>
      </c>
      <c r="AT791">
        <v>21</v>
      </c>
      <c r="AU791">
        <v>0.1</v>
      </c>
      <c r="AV791">
        <v>57</v>
      </c>
      <c r="AW791">
        <v>15</v>
      </c>
    </row>
    <row r="792" spans="1:49" hidden="1" x14ac:dyDescent="0.3">
      <c r="A792" t="s">
        <v>3134</v>
      </c>
      <c r="B792" t="s">
        <v>3135</v>
      </c>
      <c r="C792" s="1" t="str">
        <f t="shared" si="48"/>
        <v>13:0041</v>
      </c>
      <c r="D792" s="1" t="str">
        <f t="shared" si="49"/>
        <v>13:0013</v>
      </c>
      <c r="E792" t="s">
        <v>3136</v>
      </c>
      <c r="F792" t="s">
        <v>3137</v>
      </c>
      <c r="H792">
        <v>47.902451399999997</v>
      </c>
      <c r="I792">
        <v>-67.581512900000007</v>
      </c>
      <c r="J792" s="1" t="str">
        <f t="shared" si="50"/>
        <v>Basal till</v>
      </c>
      <c r="K792" s="1" t="str">
        <f t="shared" si="51"/>
        <v>&lt;63 micron</v>
      </c>
      <c r="L792">
        <v>18</v>
      </c>
      <c r="M792">
        <v>2.41</v>
      </c>
      <c r="N792">
        <v>5.7</v>
      </c>
      <c r="O792">
        <v>0.8</v>
      </c>
      <c r="P792">
        <v>1</v>
      </c>
      <c r="Q792">
        <v>38.799999999999997</v>
      </c>
      <c r="R792">
        <v>0.13</v>
      </c>
      <c r="S792">
        <v>0.01</v>
      </c>
      <c r="T792">
        <v>0.06</v>
      </c>
      <c r="U792">
        <v>13.6</v>
      </c>
      <c r="V792">
        <v>52.5</v>
      </c>
      <c r="W792">
        <v>21.12</v>
      </c>
      <c r="X792">
        <v>3.1</v>
      </c>
      <c r="Y792">
        <v>5.5</v>
      </c>
      <c r="Z792">
        <v>57</v>
      </c>
      <c r="AA792">
        <v>7.0000000000000007E-2</v>
      </c>
      <c r="AB792">
        <v>30.7</v>
      </c>
      <c r="AC792">
        <v>0.86</v>
      </c>
      <c r="AD792">
        <v>194</v>
      </c>
      <c r="AE792">
        <v>0.33</v>
      </c>
      <c r="AF792">
        <v>2E-3</v>
      </c>
      <c r="AG792">
        <v>65.599999999999994</v>
      </c>
      <c r="AH792">
        <v>0.04</v>
      </c>
      <c r="AI792">
        <v>13.45</v>
      </c>
      <c r="AJ792">
        <v>0.01</v>
      </c>
      <c r="AK792">
        <v>0.26</v>
      </c>
      <c r="AL792">
        <v>2.2000000000000002</v>
      </c>
      <c r="AM792">
        <v>0.2</v>
      </c>
      <c r="AN792">
        <v>2.8</v>
      </c>
      <c r="AO792">
        <v>0.02</v>
      </c>
      <c r="AP792">
        <v>6.4</v>
      </c>
      <c r="AQ792">
        <v>30</v>
      </c>
      <c r="AR792">
        <v>0.06</v>
      </c>
      <c r="AS792">
        <v>0.6</v>
      </c>
      <c r="AT792">
        <v>24</v>
      </c>
      <c r="AU792">
        <v>0.1</v>
      </c>
      <c r="AV792">
        <v>69.7</v>
      </c>
      <c r="AW792">
        <v>15</v>
      </c>
    </row>
    <row r="793" spans="1:49" hidden="1" x14ac:dyDescent="0.3">
      <c r="A793" t="s">
        <v>3138</v>
      </c>
      <c r="B793" t="s">
        <v>3139</v>
      </c>
      <c r="C793" s="1" t="str">
        <f t="shared" si="48"/>
        <v>13:0041</v>
      </c>
      <c r="D793" s="1" t="str">
        <f t="shared" si="49"/>
        <v>13:0013</v>
      </c>
      <c r="E793" t="s">
        <v>3140</v>
      </c>
      <c r="F793" t="s">
        <v>3141</v>
      </c>
      <c r="H793">
        <v>47.888925</v>
      </c>
      <c r="I793">
        <v>-67.589306800000003</v>
      </c>
      <c r="J793" s="1" t="str">
        <f t="shared" si="50"/>
        <v>Basal till</v>
      </c>
      <c r="K793" s="1" t="str">
        <f t="shared" si="51"/>
        <v>&lt;63 micron</v>
      </c>
      <c r="L793">
        <v>20</v>
      </c>
      <c r="M793">
        <v>1.86</v>
      </c>
      <c r="N793">
        <v>8.1999999999999993</v>
      </c>
      <c r="O793">
        <v>1.1000000000000001</v>
      </c>
      <c r="P793">
        <v>1</v>
      </c>
      <c r="Q793">
        <v>29.6</v>
      </c>
      <c r="R793">
        <v>0.14000000000000001</v>
      </c>
      <c r="S793">
        <v>0.03</v>
      </c>
      <c r="T793">
        <v>0.05</v>
      </c>
      <c r="U793">
        <v>15.7</v>
      </c>
      <c r="V793">
        <v>49.1</v>
      </c>
      <c r="W793">
        <v>20.05</v>
      </c>
      <c r="X793">
        <v>3.06</v>
      </c>
      <c r="Y793">
        <v>4.9000000000000004</v>
      </c>
      <c r="Z793">
        <v>42</v>
      </c>
      <c r="AA793">
        <v>7.0000000000000007E-2</v>
      </c>
      <c r="AB793">
        <v>35.6</v>
      </c>
      <c r="AC793">
        <v>0.83</v>
      </c>
      <c r="AD793">
        <v>367</v>
      </c>
      <c r="AE793">
        <v>0.27</v>
      </c>
      <c r="AF793">
        <v>2E-3</v>
      </c>
      <c r="AG793">
        <v>59.3</v>
      </c>
      <c r="AH793">
        <v>5.1999999999999998E-2</v>
      </c>
      <c r="AI793">
        <v>14.27</v>
      </c>
      <c r="AJ793">
        <v>5.0000000000000001E-3</v>
      </c>
      <c r="AK793">
        <v>0.38</v>
      </c>
      <c r="AL793">
        <v>2</v>
      </c>
      <c r="AM793">
        <v>0.1</v>
      </c>
      <c r="AN793">
        <v>4.0999999999999996</v>
      </c>
      <c r="AO793">
        <v>0.01</v>
      </c>
      <c r="AP793">
        <v>7.4</v>
      </c>
      <c r="AQ793">
        <v>60</v>
      </c>
      <c r="AR793">
        <v>0.04</v>
      </c>
      <c r="AS793">
        <v>0.7</v>
      </c>
      <c r="AT793">
        <v>22</v>
      </c>
      <c r="AU793">
        <v>0.1</v>
      </c>
      <c r="AV793">
        <v>54.6</v>
      </c>
      <c r="AW793">
        <v>15</v>
      </c>
    </row>
    <row r="794" spans="1:49" hidden="1" x14ac:dyDescent="0.3">
      <c r="A794" t="s">
        <v>3142</v>
      </c>
      <c r="B794" t="s">
        <v>3143</v>
      </c>
      <c r="C794" s="1" t="str">
        <f t="shared" si="48"/>
        <v>13:0041</v>
      </c>
      <c r="D794" s="1" t="str">
        <f t="shared" si="49"/>
        <v>13:0013</v>
      </c>
      <c r="E794" t="s">
        <v>3144</v>
      </c>
      <c r="F794" t="s">
        <v>3145</v>
      </c>
      <c r="H794">
        <v>47.8897057</v>
      </c>
      <c r="I794">
        <v>-67.560149300000006</v>
      </c>
      <c r="J794" s="1" t="str">
        <f t="shared" si="50"/>
        <v>Basal till</v>
      </c>
      <c r="K794" s="1" t="str">
        <f t="shared" si="51"/>
        <v>&lt;63 micron</v>
      </c>
      <c r="L794">
        <v>15</v>
      </c>
      <c r="M794">
        <v>2.95</v>
      </c>
      <c r="N794">
        <v>5.4</v>
      </c>
      <c r="O794">
        <v>0.4</v>
      </c>
      <c r="P794">
        <v>2</v>
      </c>
      <c r="Q794">
        <v>49.9</v>
      </c>
      <c r="R794">
        <v>0.14000000000000001</v>
      </c>
      <c r="S794">
        <v>0.01</v>
      </c>
      <c r="T794">
        <v>0.06</v>
      </c>
      <c r="U794">
        <v>14</v>
      </c>
      <c r="V794">
        <v>58.1</v>
      </c>
      <c r="W794">
        <v>22.56</v>
      </c>
      <c r="X794">
        <v>3.32</v>
      </c>
      <c r="Y794">
        <v>5.4</v>
      </c>
      <c r="Z794">
        <v>58</v>
      </c>
      <c r="AA794">
        <v>7.0000000000000007E-2</v>
      </c>
      <c r="AB794">
        <v>29.6</v>
      </c>
      <c r="AC794">
        <v>0.82</v>
      </c>
      <c r="AD794">
        <v>290</v>
      </c>
      <c r="AE794">
        <v>0.28999999999999998</v>
      </c>
      <c r="AF794">
        <v>2E-3</v>
      </c>
      <c r="AG794">
        <v>73.2</v>
      </c>
      <c r="AH794">
        <v>4.2999999999999997E-2</v>
      </c>
      <c r="AI794">
        <v>15.41</v>
      </c>
      <c r="AJ794">
        <v>5.0000000000000001E-3</v>
      </c>
      <c r="AK794">
        <v>0.28999999999999998</v>
      </c>
      <c r="AL794">
        <v>2.9</v>
      </c>
      <c r="AM794">
        <v>0.3</v>
      </c>
      <c r="AN794">
        <v>2.9</v>
      </c>
      <c r="AO794">
        <v>0.01</v>
      </c>
      <c r="AP794">
        <v>6.7</v>
      </c>
      <c r="AQ794">
        <v>5</v>
      </c>
      <c r="AR794">
        <v>7.0000000000000007E-2</v>
      </c>
      <c r="AS794">
        <v>0.5</v>
      </c>
      <c r="AT794">
        <v>23</v>
      </c>
      <c r="AU794">
        <v>0.1</v>
      </c>
      <c r="AV794">
        <v>74.599999999999994</v>
      </c>
      <c r="AW794">
        <v>15</v>
      </c>
    </row>
    <row r="795" spans="1:49" hidden="1" x14ac:dyDescent="0.3">
      <c r="A795" t="s">
        <v>3146</v>
      </c>
      <c r="B795" t="s">
        <v>3147</v>
      </c>
      <c r="C795" s="1" t="str">
        <f t="shared" si="48"/>
        <v>13:0041</v>
      </c>
      <c r="D795" s="1" t="str">
        <f t="shared" si="49"/>
        <v>13:0013</v>
      </c>
      <c r="E795" t="s">
        <v>3148</v>
      </c>
      <c r="F795" t="s">
        <v>3149</v>
      </c>
      <c r="H795">
        <v>47.876030800000002</v>
      </c>
      <c r="I795">
        <v>-67.551687999999999</v>
      </c>
      <c r="J795" s="1" t="str">
        <f t="shared" si="50"/>
        <v>Basal till</v>
      </c>
      <c r="K795" s="1" t="str">
        <f t="shared" si="51"/>
        <v>&lt;63 micron</v>
      </c>
      <c r="L795">
        <v>12</v>
      </c>
      <c r="M795">
        <v>2.5</v>
      </c>
      <c r="N795">
        <v>7.7</v>
      </c>
      <c r="O795">
        <v>0.4</v>
      </c>
      <c r="P795">
        <v>1</v>
      </c>
      <c r="Q795">
        <v>51.1</v>
      </c>
      <c r="R795">
        <v>0.16</v>
      </c>
      <c r="S795">
        <v>0.01</v>
      </c>
      <c r="T795">
        <v>0.06</v>
      </c>
      <c r="U795">
        <v>16.8</v>
      </c>
      <c r="V795">
        <v>53.1</v>
      </c>
      <c r="W795">
        <v>24.69</v>
      </c>
      <c r="X795">
        <v>3.41</v>
      </c>
      <c r="Y795">
        <v>5.7</v>
      </c>
      <c r="Z795">
        <v>85</v>
      </c>
      <c r="AA795">
        <v>0.06</v>
      </c>
      <c r="AB795">
        <v>30.7</v>
      </c>
      <c r="AC795">
        <v>0.9</v>
      </c>
      <c r="AD795">
        <v>234</v>
      </c>
      <c r="AE795">
        <v>0.35</v>
      </c>
      <c r="AF795">
        <v>2E-3</v>
      </c>
      <c r="AG795">
        <v>62</v>
      </c>
      <c r="AH795">
        <v>3.5000000000000003E-2</v>
      </c>
      <c r="AI795">
        <v>19.11</v>
      </c>
      <c r="AJ795">
        <v>5.0000000000000001E-3</v>
      </c>
      <c r="AK795">
        <v>0.38</v>
      </c>
      <c r="AL795">
        <v>2.4</v>
      </c>
      <c r="AM795">
        <v>0.2</v>
      </c>
      <c r="AN795">
        <v>3.2</v>
      </c>
      <c r="AO795">
        <v>0.01</v>
      </c>
      <c r="AP795">
        <v>7.2</v>
      </c>
      <c r="AQ795">
        <v>100</v>
      </c>
      <c r="AR795">
        <v>7.0000000000000007E-2</v>
      </c>
      <c r="AS795">
        <v>0.7</v>
      </c>
      <c r="AT795">
        <v>27</v>
      </c>
      <c r="AU795">
        <v>0.1</v>
      </c>
      <c r="AV795">
        <v>62.7</v>
      </c>
      <c r="AW795">
        <v>15</v>
      </c>
    </row>
    <row r="796" spans="1:49" hidden="1" x14ac:dyDescent="0.3">
      <c r="A796" t="s">
        <v>3150</v>
      </c>
      <c r="B796" t="s">
        <v>3151</v>
      </c>
      <c r="C796" s="1" t="str">
        <f t="shared" si="48"/>
        <v>13:0041</v>
      </c>
      <c r="D796" s="1" t="str">
        <f t="shared" si="49"/>
        <v>13:0013</v>
      </c>
      <c r="E796" t="s">
        <v>3152</v>
      </c>
      <c r="F796" t="s">
        <v>3153</v>
      </c>
      <c r="H796">
        <v>47.847418400000002</v>
      </c>
      <c r="I796">
        <v>-67.508147600000001</v>
      </c>
      <c r="J796" s="1" t="str">
        <f t="shared" si="50"/>
        <v>Basal till</v>
      </c>
      <c r="K796" s="1" t="str">
        <f t="shared" si="51"/>
        <v>&lt;63 micron</v>
      </c>
      <c r="L796">
        <v>38</v>
      </c>
      <c r="M796">
        <v>2.36</v>
      </c>
      <c r="N796">
        <v>7.3</v>
      </c>
      <c r="O796">
        <v>0.6</v>
      </c>
      <c r="P796">
        <v>1</v>
      </c>
      <c r="Q796">
        <v>38.700000000000003</v>
      </c>
      <c r="R796">
        <v>0.16</v>
      </c>
      <c r="S796">
        <v>0.01</v>
      </c>
      <c r="T796">
        <v>0.09</v>
      </c>
      <c r="U796">
        <v>14.1</v>
      </c>
      <c r="V796">
        <v>51.3</v>
      </c>
      <c r="W796">
        <v>24.2</v>
      </c>
      <c r="X796">
        <v>3.49</v>
      </c>
      <c r="Y796">
        <v>5.2</v>
      </c>
      <c r="Z796">
        <v>87</v>
      </c>
      <c r="AA796">
        <v>0.06</v>
      </c>
      <c r="AB796">
        <v>28.9</v>
      </c>
      <c r="AC796">
        <v>0.83</v>
      </c>
      <c r="AD796">
        <v>283</v>
      </c>
      <c r="AE796">
        <v>0.31</v>
      </c>
      <c r="AF796">
        <v>2E-3</v>
      </c>
      <c r="AG796">
        <v>63.2</v>
      </c>
      <c r="AH796">
        <v>4.4999999999999998E-2</v>
      </c>
      <c r="AI796">
        <v>14.43</v>
      </c>
      <c r="AJ796">
        <v>5.0000000000000001E-3</v>
      </c>
      <c r="AK796">
        <v>0.38</v>
      </c>
      <c r="AL796">
        <v>2.9</v>
      </c>
      <c r="AM796">
        <v>0.3</v>
      </c>
      <c r="AN796">
        <v>3.1</v>
      </c>
      <c r="AO796">
        <v>0.02</v>
      </c>
      <c r="AP796">
        <v>6.1</v>
      </c>
      <c r="AQ796">
        <v>20</v>
      </c>
      <c r="AR796">
        <v>0.06</v>
      </c>
      <c r="AS796">
        <v>0.6</v>
      </c>
      <c r="AT796">
        <v>23</v>
      </c>
      <c r="AU796">
        <v>0.1</v>
      </c>
      <c r="AV796">
        <v>72</v>
      </c>
      <c r="AW796">
        <v>15</v>
      </c>
    </row>
    <row r="797" spans="1:49" hidden="1" x14ac:dyDescent="0.3">
      <c r="A797" t="s">
        <v>3154</v>
      </c>
      <c r="B797" t="s">
        <v>3155</v>
      </c>
      <c r="C797" s="1" t="str">
        <f t="shared" si="48"/>
        <v>13:0041</v>
      </c>
      <c r="D797" s="1" t="str">
        <f t="shared" si="49"/>
        <v>13:0013</v>
      </c>
      <c r="E797" t="s">
        <v>3156</v>
      </c>
      <c r="F797" t="s">
        <v>3157</v>
      </c>
      <c r="H797">
        <v>47.857117000000002</v>
      </c>
      <c r="I797">
        <v>-67.527588899999998</v>
      </c>
      <c r="J797" s="1" t="str">
        <f t="shared" si="50"/>
        <v>Basal till</v>
      </c>
      <c r="K797" s="1" t="str">
        <f t="shared" si="51"/>
        <v>&lt;63 micron</v>
      </c>
      <c r="L797">
        <v>31</v>
      </c>
      <c r="M797">
        <v>3.46</v>
      </c>
      <c r="N797">
        <v>7.1</v>
      </c>
      <c r="O797">
        <v>0.4</v>
      </c>
      <c r="P797">
        <v>2</v>
      </c>
      <c r="Q797">
        <v>70.599999999999994</v>
      </c>
      <c r="R797">
        <v>0.16</v>
      </c>
      <c r="S797">
        <v>0.01</v>
      </c>
      <c r="T797">
        <v>0.08</v>
      </c>
      <c r="U797">
        <v>14.4</v>
      </c>
      <c r="V797">
        <v>64.400000000000006</v>
      </c>
      <c r="W797">
        <v>23.69</v>
      </c>
      <c r="X797">
        <v>3.68</v>
      </c>
      <c r="Y797">
        <v>6.2</v>
      </c>
      <c r="Z797">
        <v>110</v>
      </c>
      <c r="AA797">
        <v>0.05</v>
      </c>
      <c r="AB797">
        <v>29.3</v>
      </c>
      <c r="AC797">
        <v>0.87</v>
      </c>
      <c r="AD797">
        <v>195</v>
      </c>
      <c r="AE797">
        <v>0.31</v>
      </c>
      <c r="AF797">
        <v>2E-3</v>
      </c>
      <c r="AG797">
        <v>69.2</v>
      </c>
      <c r="AH797">
        <v>8.3000000000000004E-2</v>
      </c>
      <c r="AI797">
        <v>14.23</v>
      </c>
      <c r="AJ797">
        <v>0.01</v>
      </c>
      <c r="AK797">
        <v>0.3</v>
      </c>
      <c r="AL797">
        <v>2.9</v>
      </c>
      <c r="AM797">
        <v>0.4</v>
      </c>
      <c r="AN797">
        <v>3.4</v>
      </c>
      <c r="AO797">
        <v>0.02</v>
      </c>
      <c r="AP797">
        <v>6.8</v>
      </c>
      <c r="AQ797">
        <v>30</v>
      </c>
      <c r="AR797">
        <v>0.09</v>
      </c>
      <c r="AS797">
        <v>0.7</v>
      </c>
      <c r="AT797">
        <v>28</v>
      </c>
      <c r="AU797">
        <v>0.1</v>
      </c>
      <c r="AV797">
        <v>88.7</v>
      </c>
      <c r="AW797">
        <v>15</v>
      </c>
    </row>
    <row r="798" spans="1:49" hidden="1" x14ac:dyDescent="0.3">
      <c r="A798" t="s">
        <v>3158</v>
      </c>
      <c r="B798" t="s">
        <v>3159</v>
      </c>
      <c r="C798" s="1" t="str">
        <f t="shared" si="48"/>
        <v>13:0041</v>
      </c>
      <c r="D798" s="1" t="str">
        <f t="shared" si="49"/>
        <v>13:0013</v>
      </c>
      <c r="E798" t="s">
        <v>3160</v>
      </c>
      <c r="F798" t="s">
        <v>3161</v>
      </c>
      <c r="H798">
        <v>47.831422799999999</v>
      </c>
      <c r="I798">
        <v>-67.505559500000004</v>
      </c>
      <c r="J798" s="1" t="str">
        <f t="shared" si="50"/>
        <v>Basal till</v>
      </c>
      <c r="K798" s="1" t="str">
        <f t="shared" si="51"/>
        <v>&lt;63 micron</v>
      </c>
      <c r="L798">
        <v>38</v>
      </c>
      <c r="M798">
        <v>2.2400000000000002</v>
      </c>
      <c r="N798">
        <v>6.2</v>
      </c>
      <c r="O798">
        <v>0.5</v>
      </c>
      <c r="P798">
        <v>1</v>
      </c>
      <c r="Q798">
        <v>53.5</v>
      </c>
      <c r="R798">
        <v>0.12</v>
      </c>
      <c r="S798">
        <v>0.01</v>
      </c>
      <c r="T798">
        <v>0.08</v>
      </c>
      <c r="U798">
        <v>11.9</v>
      </c>
      <c r="V798">
        <v>48.8</v>
      </c>
      <c r="W798">
        <v>17.46</v>
      </c>
      <c r="X798">
        <v>3.12</v>
      </c>
      <c r="Y798">
        <v>5.2</v>
      </c>
      <c r="Z798">
        <v>66</v>
      </c>
      <c r="AA798">
        <v>0.04</v>
      </c>
      <c r="AB798">
        <v>23.9</v>
      </c>
      <c r="AC798">
        <v>0.75</v>
      </c>
      <c r="AD798">
        <v>167</v>
      </c>
      <c r="AE798">
        <v>0.27</v>
      </c>
      <c r="AF798">
        <v>2E-3</v>
      </c>
      <c r="AG798">
        <v>56.7</v>
      </c>
      <c r="AH798">
        <v>4.4999999999999998E-2</v>
      </c>
      <c r="AI798">
        <v>9.36</v>
      </c>
      <c r="AJ798">
        <v>5.0000000000000001E-3</v>
      </c>
      <c r="AK798">
        <v>0.3</v>
      </c>
      <c r="AL798">
        <v>2.1</v>
      </c>
      <c r="AM798">
        <v>0.2</v>
      </c>
      <c r="AN798">
        <v>3</v>
      </c>
      <c r="AO798">
        <v>0.02</v>
      </c>
      <c r="AP798">
        <v>5.4</v>
      </c>
      <c r="AQ798">
        <v>30</v>
      </c>
      <c r="AR798">
        <v>0.06</v>
      </c>
      <c r="AS798">
        <v>0.4</v>
      </c>
      <c r="AT798">
        <v>24</v>
      </c>
      <c r="AU798">
        <v>0.1</v>
      </c>
      <c r="AV798">
        <v>77.3</v>
      </c>
      <c r="AW798">
        <v>15</v>
      </c>
    </row>
    <row r="799" spans="1:49" hidden="1" x14ac:dyDescent="0.3">
      <c r="A799" t="s">
        <v>3162</v>
      </c>
      <c r="B799" t="s">
        <v>3163</v>
      </c>
      <c r="C799" s="1" t="str">
        <f t="shared" si="48"/>
        <v>13:0041</v>
      </c>
      <c r="D799" s="1" t="str">
        <f t="shared" si="49"/>
        <v>13:0013</v>
      </c>
      <c r="E799" t="s">
        <v>3164</v>
      </c>
      <c r="F799" t="s">
        <v>3165</v>
      </c>
      <c r="H799">
        <v>47.834821699999999</v>
      </c>
      <c r="I799">
        <v>-67.523462499999994</v>
      </c>
      <c r="J799" s="1" t="str">
        <f t="shared" si="50"/>
        <v>Basal till</v>
      </c>
      <c r="K799" s="1" t="str">
        <f t="shared" si="51"/>
        <v>&lt;63 micron</v>
      </c>
      <c r="L799">
        <v>14</v>
      </c>
      <c r="M799">
        <v>2.08</v>
      </c>
      <c r="N799">
        <v>5.9</v>
      </c>
      <c r="O799">
        <v>0.7</v>
      </c>
      <c r="P799">
        <v>1</v>
      </c>
      <c r="Q799">
        <v>36.6</v>
      </c>
      <c r="R799">
        <v>0.14000000000000001</v>
      </c>
      <c r="S799">
        <v>0.01</v>
      </c>
      <c r="T799">
        <v>0.04</v>
      </c>
      <c r="U799">
        <v>13</v>
      </c>
      <c r="V799">
        <v>47.5</v>
      </c>
      <c r="W799">
        <v>21.24</v>
      </c>
      <c r="X799">
        <v>3.24</v>
      </c>
      <c r="Y799">
        <v>5</v>
      </c>
      <c r="Z799">
        <v>50</v>
      </c>
      <c r="AA799">
        <v>0.05</v>
      </c>
      <c r="AB799">
        <v>29.8</v>
      </c>
      <c r="AC799">
        <v>0.88</v>
      </c>
      <c r="AD799">
        <v>206</v>
      </c>
      <c r="AE799">
        <v>0.27</v>
      </c>
      <c r="AF799">
        <v>2E-3</v>
      </c>
      <c r="AG799">
        <v>57.1</v>
      </c>
      <c r="AH799">
        <v>4.2000000000000003E-2</v>
      </c>
      <c r="AI799">
        <v>12.14</v>
      </c>
      <c r="AJ799">
        <v>5.0000000000000001E-3</v>
      </c>
      <c r="AK799">
        <v>0.26</v>
      </c>
      <c r="AL799">
        <v>2</v>
      </c>
      <c r="AM799">
        <v>0.2</v>
      </c>
      <c r="AN799">
        <v>3.1</v>
      </c>
      <c r="AO799">
        <v>0.01</v>
      </c>
      <c r="AP799">
        <v>6.1</v>
      </c>
      <c r="AQ799">
        <v>50</v>
      </c>
      <c r="AR799">
        <v>0.05</v>
      </c>
      <c r="AS799">
        <v>0.5</v>
      </c>
      <c r="AT799">
        <v>22</v>
      </c>
      <c r="AU799">
        <v>0.1</v>
      </c>
      <c r="AV799">
        <v>60.2</v>
      </c>
      <c r="AW799">
        <v>15</v>
      </c>
    </row>
    <row r="800" spans="1:49" hidden="1" x14ac:dyDescent="0.3">
      <c r="A800" t="s">
        <v>3166</v>
      </c>
      <c r="B800" t="s">
        <v>3167</v>
      </c>
      <c r="C800" s="1" t="str">
        <f t="shared" si="48"/>
        <v>13:0041</v>
      </c>
      <c r="D800" s="1" t="str">
        <f t="shared" si="49"/>
        <v>13:0013</v>
      </c>
      <c r="E800" t="s">
        <v>3168</v>
      </c>
      <c r="F800" t="s">
        <v>3169</v>
      </c>
      <c r="H800">
        <v>47.848199299999997</v>
      </c>
      <c r="I800">
        <v>-67.540192399999995</v>
      </c>
      <c r="J800" s="1" t="str">
        <f t="shared" si="50"/>
        <v>Basal till</v>
      </c>
      <c r="K800" s="1" t="str">
        <f t="shared" si="51"/>
        <v>&lt;63 micron</v>
      </c>
      <c r="L800">
        <v>16</v>
      </c>
      <c r="M800">
        <v>3.18</v>
      </c>
      <c r="N800">
        <v>6.9</v>
      </c>
      <c r="O800">
        <v>0.6</v>
      </c>
      <c r="P800">
        <v>1</v>
      </c>
      <c r="Q800">
        <v>63.5</v>
      </c>
      <c r="R800">
        <v>0.17</v>
      </c>
      <c r="S800">
        <v>0.01</v>
      </c>
      <c r="T800">
        <v>0.06</v>
      </c>
      <c r="U800">
        <v>18.3</v>
      </c>
      <c r="V800">
        <v>60.5</v>
      </c>
      <c r="W800">
        <v>27.91</v>
      </c>
      <c r="X800">
        <v>3.56</v>
      </c>
      <c r="Y800">
        <v>6.4</v>
      </c>
      <c r="Z800">
        <v>97</v>
      </c>
      <c r="AA800">
        <v>0.05</v>
      </c>
      <c r="AB800">
        <v>26.4</v>
      </c>
      <c r="AC800">
        <v>0.93</v>
      </c>
      <c r="AD800">
        <v>212</v>
      </c>
      <c r="AE800">
        <v>0.28999999999999998</v>
      </c>
      <c r="AF800">
        <v>2E-3</v>
      </c>
      <c r="AG800">
        <v>76.599999999999994</v>
      </c>
      <c r="AH800">
        <v>5.0999999999999997E-2</v>
      </c>
      <c r="AI800">
        <v>18.88</v>
      </c>
      <c r="AJ800">
        <v>0.01</v>
      </c>
      <c r="AK800">
        <v>0.3</v>
      </c>
      <c r="AL800">
        <v>2.6</v>
      </c>
      <c r="AM800">
        <v>0.1</v>
      </c>
      <c r="AN800">
        <v>3.1</v>
      </c>
      <c r="AO800">
        <v>0.02</v>
      </c>
      <c r="AP800">
        <v>6.9</v>
      </c>
      <c r="AQ800">
        <v>50</v>
      </c>
      <c r="AR800">
        <v>0.08</v>
      </c>
      <c r="AS800">
        <v>0.8</v>
      </c>
      <c r="AT800">
        <v>27</v>
      </c>
      <c r="AU800">
        <v>0.1</v>
      </c>
      <c r="AV800">
        <v>82</v>
      </c>
      <c r="AW800">
        <v>15</v>
      </c>
    </row>
    <row r="801" spans="1:49" hidden="1" x14ac:dyDescent="0.3">
      <c r="A801" t="s">
        <v>3170</v>
      </c>
      <c r="B801" t="s">
        <v>3171</v>
      </c>
      <c r="C801" s="1" t="str">
        <f t="shared" si="48"/>
        <v>13:0041</v>
      </c>
      <c r="D801" s="1" t="str">
        <f t="shared" si="49"/>
        <v>13:0013</v>
      </c>
      <c r="E801" t="s">
        <v>3168</v>
      </c>
      <c r="F801" t="s">
        <v>3172</v>
      </c>
      <c r="H801">
        <v>47.848199299999997</v>
      </c>
      <c r="I801">
        <v>-67.540192399999995</v>
      </c>
      <c r="J801" s="1" t="str">
        <f t="shared" si="50"/>
        <v>Basal till</v>
      </c>
      <c r="K801" s="1" t="str">
        <f t="shared" si="51"/>
        <v>&lt;63 micron</v>
      </c>
      <c r="L801">
        <v>17</v>
      </c>
      <c r="M801">
        <v>3.29</v>
      </c>
      <c r="N801">
        <v>7.2</v>
      </c>
      <c r="O801">
        <v>0.8</v>
      </c>
      <c r="P801">
        <v>1</v>
      </c>
      <c r="Q801">
        <v>64.7</v>
      </c>
      <c r="R801">
        <v>0.17</v>
      </c>
      <c r="S801">
        <v>0.01</v>
      </c>
      <c r="T801">
        <v>7.0000000000000007E-2</v>
      </c>
      <c r="U801">
        <v>19</v>
      </c>
      <c r="V801">
        <v>63.3</v>
      </c>
      <c r="W801">
        <v>28.23</v>
      </c>
      <c r="X801">
        <v>3.6</v>
      </c>
      <c r="Y801">
        <v>6.6</v>
      </c>
      <c r="Z801">
        <v>94</v>
      </c>
      <c r="AA801">
        <v>0.05</v>
      </c>
      <c r="AB801">
        <v>26.6</v>
      </c>
      <c r="AC801">
        <v>0.94</v>
      </c>
      <c r="AD801">
        <v>223</v>
      </c>
      <c r="AE801">
        <v>0.32</v>
      </c>
      <c r="AF801">
        <v>2E-3</v>
      </c>
      <c r="AG801">
        <v>80.5</v>
      </c>
      <c r="AH801">
        <v>5.2999999999999999E-2</v>
      </c>
      <c r="AI801">
        <v>19.36</v>
      </c>
      <c r="AJ801">
        <v>5.0000000000000001E-3</v>
      </c>
      <c r="AK801">
        <v>0.31</v>
      </c>
      <c r="AL801">
        <v>2.6</v>
      </c>
      <c r="AM801">
        <v>0.2</v>
      </c>
      <c r="AN801">
        <v>3.1</v>
      </c>
      <c r="AO801">
        <v>0.02</v>
      </c>
      <c r="AP801">
        <v>6.9</v>
      </c>
      <c r="AQ801">
        <v>30</v>
      </c>
      <c r="AR801">
        <v>0.09</v>
      </c>
      <c r="AS801">
        <v>0.8</v>
      </c>
      <c r="AT801">
        <v>29</v>
      </c>
      <c r="AU801">
        <v>0.1</v>
      </c>
      <c r="AV801">
        <v>81.3</v>
      </c>
      <c r="AW801">
        <v>15</v>
      </c>
    </row>
    <row r="802" spans="1:49" hidden="1" x14ac:dyDescent="0.3">
      <c r="A802" t="s">
        <v>3173</v>
      </c>
      <c r="B802" t="s">
        <v>3174</v>
      </c>
      <c r="C802" s="1" t="str">
        <f t="shared" si="48"/>
        <v>13:0041</v>
      </c>
      <c r="D802" s="1" t="str">
        <f t="shared" si="49"/>
        <v>13:0013</v>
      </c>
      <c r="E802" t="s">
        <v>3175</v>
      </c>
      <c r="F802" t="s">
        <v>3176</v>
      </c>
      <c r="H802">
        <v>47.863067200000003</v>
      </c>
      <c r="I802">
        <v>-67.556849299999996</v>
      </c>
      <c r="J802" s="1" t="str">
        <f t="shared" si="50"/>
        <v>Basal till</v>
      </c>
      <c r="K802" s="1" t="str">
        <f t="shared" si="51"/>
        <v>&lt;63 micron</v>
      </c>
      <c r="L802">
        <v>25</v>
      </c>
      <c r="M802">
        <v>2.5099999999999998</v>
      </c>
      <c r="N802">
        <v>5.8</v>
      </c>
      <c r="O802">
        <v>0.5</v>
      </c>
      <c r="P802">
        <v>1</v>
      </c>
      <c r="Q802">
        <v>37.4</v>
      </c>
      <c r="R802">
        <v>0.12</v>
      </c>
      <c r="S802">
        <v>0.01</v>
      </c>
      <c r="T802">
        <v>0.06</v>
      </c>
      <c r="U802">
        <v>12.7</v>
      </c>
      <c r="V802">
        <v>45.8</v>
      </c>
      <c r="W802">
        <v>20.21</v>
      </c>
      <c r="X802">
        <v>2.86</v>
      </c>
      <c r="Y802">
        <v>4.8</v>
      </c>
      <c r="Z802">
        <v>104</v>
      </c>
      <c r="AA802">
        <v>0.04</v>
      </c>
      <c r="AB802">
        <v>23.4</v>
      </c>
      <c r="AC802">
        <v>0.73</v>
      </c>
      <c r="AD802">
        <v>228</v>
      </c>
      <c r="AE802">
        <v>0.36</v>
      </c>
      <c r="AF802">
        <v>2E-3</v>
      </c>
      <c r="AG802">
        <v>58.9</v>
      </c>
      <c r="AH802">
        <v>4.9000000000000002E-2</v>
      </c>
      <c r="AI802">
        <v>13.94</v>
      </c>
      <c r="AJ802">
        <v>5.0000000000000001E-3</v>
      </c>
      <c r="AK802">
        <v>0.3</v>
      </c>
      <c r="AL802">
        <v>2</v>
      </c>
      <c r="AM802">
        <v>0.2</v>
      </c>
      <c r="AN802">
        <v>2.4</v>
      </c>
      <c r="AO802">
        <v>0.02</v>
      </c>
      <c r="AP802">
        <v>6.2</v>
      </c>
      <c r="AQ802">
        <v>20</v>
      </c>
      <c r="AR802">
        <v>0.06</v>
      </c>
      <c r="AS802">
        <v>0.6</v>
      </c>
      <c r="AT802">
        <v>22</v>
      </c>
      <c r="AU802">
        <v>0.1</v>
      </c>
      <c r="AV802">
        <v>72.099999999999994</v>
      </c>
      <c r="AW802">
        <v>15</v>
      </c>
    </row>
    <row r="803" spans="1:49" hidden="1" x14ac:dyDescent="0.3">
      <c r="A803" t="s">
        <v>3177</v>
      </c>
      <c r="B803" t="s">
        <v>3178</v>
      </c>
      <c r="C803" s="1" t="str">
        <f t="shared" si="48"/>
        <v>13:0041</v>
      </c>
      <c r="D803" s="1" t="str">
        <f t="shared" si="49"/>
        <v>13:0013</v>
      </c>
      <c r="E803" t="s">
        <v>3179</v>
      </c>
      <c r="F803" t="s">
        <v>3180</v>
      </c>
      <c r="H803">
        <v>47.853864299999998</v>
      </c>
      <c r="I803">
        <v>-67.563441299999994</v>
      </c>
      <c r="J803" s="1" t="str">
        <f t="shared" si="50"/>
        <v>Basal till</v>
      </c>
      <c r="K803" s="1" t="str">
        <f t="shared" si="51"/>
        <v>&lt;63 micron</v>
      </c>
      <c r="L803">
        <v>55</v>
      </c>
      <c r="M803">
        <v>2.5499999999999998</v>
      </c>
      <c r="N803">
        <v>5.0999999999999996</v>
      </c>
      <c r="O803">
        <v>0.7</v>
      </c>
      <c r="P803">
        <v>0.5</v>
      </c>
      <c r="Q803">
        <v>41.7</v>
      </c>
      <c r="R803">
        <v>0.12</v>
      </c>
      <c r="S803">
        <v>0.01</v>
      </c>
      <c r="T803">
        <v>7.0000000000000007E-2</v>
      </c>
      <c r="U803">
        <v>9.1999999999999993</v>
      </c>
      <c r="V803">
        <v>55.9</v>
      </c>
      <c r="W803">
        <v>16.489999999999998</v>
      </c>
      <c r="X803">
        <v>3.19</v>
      </c>
      <c r="Y803">
        <v>4.5</v>
      </c>
      <c r="Z803">
        <v>92</v>
      </c>
      <c r="AA803">
        <v>0.02</v>
      </c>
      <c r="AB803">
        <v>20.2</v>
      </c>
      <c r="AC803">
        <v>0.68</v>
      </c>
      <c r="AD803">
        <v>176</v>
      </c>
      <c r="AE803">
        <v>0.33</v>
      </c>
      <c r="AF803">
        <v>2E-3</v>
      </c>
      <c r="AG803">
        <v>43.8</v>
      </c>
      <c r="AH803">
        <v>7.3999999999999996E-2</v>
      </c>
      <c r="AI803">
        <v>9.2200000000000006</v>
      </c>
      <c r="AJ803">
        <v>0.03</v>
      </c>
      <c r="AK803">
        <v>0.22</v>
      </c>
      <c r="AL803">
        <v>1.9</v>
      </c>
      <c r="AM803">
        <v>0.4</v>
      </c>
      <c r="AN803">
        <v>2</v>
      </c>
      <c r="AO803">
        <v>0.01</v>
      </c>
      <c r="AP803">
        <v>5.3</v>
      </c>
      <c r="AQ803">
        <v>5</v>
      </c>
      <c r="AR803">
        <v>0.05</v>
      </c>
      <c r="AS803">
        <v>0.4</v>
      </c>
      <c r="AT803">
        <v>22</v>
      </c>
      <c r="AU803">
        <v>0.1</v>
      </c>
      <c r="AV803">
        <v>73.2</v>
      </c>
      <c r="AW803">
        <v>15</v>
      </c>
    </row>
    <row r="804" spans="1:49" hidden="1" x14ac:dyDescent="0.3">
      <c r="A804" t="s">
        <v>3181</v>
      </c>
      <c r="B804" t="s">
        <v>3182</v>
      </c>
      <c r="C804" s="1" t="str">
        <f t="shared" si="48"/>
        <v>13:0041</v>
      </c>
      <c r="D804" s="1" t="str">
        <f t="shared" si="49"/>
        <v>13:0013</v>
      </c>
      <c r="E804" t="s">
        <v>3183</v>
      </c>
      <c r="F804" t="s">
        <v>3184</v>
      </c>
      <c r="H804">
        <v>47.840267599999997</v>
      </c>
      <c r="I804">
        <v>-67.556893799999997</v>
      </c>
      <c r="J804" s="1" t="str">
        <f t="shared" si="50"/>
        <v>Basal till</v>
      </c>
      <c r="K804" s="1" t="str">
        <f t="shared" si="51"/>
        <v>&lt;63 micron</v>
      </c>
      <c r="L804">
        <v>92</v>
      </c>
      <c r="M804">
        <v>2.5099999999999998</v>
      </c>
      <c r="N804">
        <v>7.1</v>
      </c>
      <c r="O804">
        <v>0.4</v>
      </c>
      <c r="P804">
        <v>0.5</v>
      </c>
      <c r="Q804">
        <v>49.5</v>
      </c>
      <c r="R804">
        <v>0.12</v>
      </c>
      <c r="S804">
        <v>0.01</v>
      </c>
      <c r="T804">
        <v>0.05</v>
      </c>
      <c r="U804">
        <v>11.8</v>
      </c>
      <c r="V804">
        <v>56.1</v>
      </c>
      <c r="W804">
        <v>12.86</v>
      </c>
      <c r="X804">
        <v>3.33</v>
      </c>
      <c r="Y804">
        <v>4.9000000000000004</v>
      </c>
      <c r="Z804">
        <v>64</v>
      </c>
      <c r="AA804">
        <v>0.03</v>
      </c>
      <c r="AB804">
        <v>21.2</v>
      </c>
      <c r="AC804">
        <v>0.85</v>
      </c>
      <c r="AD804">
        <v>180</v>
      </c>
      <c r="AE804">
        <v>0.38</v>
      </c>
      <c r="AF804">
        <v>2E-3</v>
      </c>
      <c r="AG804">
        <v>57.8</v>
      </c>
      <c r="AH804">
        <v>5.1999999999999998E-2</v>
      </c>
      <c r="AI804">
        <v>8.2200000000000006</v>
      </c>
      <c r="AJ804">
        <v>0.02</v>
      </c>
      <c r="AK804">
        <v>0.26</v>
      </c>
      <c r="AL804">
        <v>1.8</v>
      </c>
      <c r="AM804">
        <v>0.2</v>
      </c>
      <c r="AN804">
        <v>2.6</v>
      </c>
      <c r="AO804">
        <v>0.02</v>
      </c>
      <c r="AP804">
        <v>5.2</v>
      </c>
      <c r="AQ804">
        <v>5</v>
      </c>
      <c r="AR804">
        <v>0.04</v>
      </c>
      <c r="AS804">
        <v>0.4</v>
      </c>
      <c r="AT804">
        <v>22</v>
      </c>
      <c r="AU804">
        <v>0.1</v>
      </c>
      <c r="AV804">
        <v>77.7</v>
      </c>
      <c r="AW804">
        <v>15</v>
      </c>
    </row>
    <row r="805" spans="1:49" hidden="1" x14ac:dyDescent="0.3">
      <c r="A805" t="s">
        <v>3185</v>
      </c>
      <c r="B805" t="s">
        <v>3186</v>
      </c>
      <c r="C805" s="1" t="str">
        <f t="shared" si="48"/>
        <v>13:0041</v>
      </c>
      <c r="D805" s="1" t="str">
        <f t="shared" si="49"/>
        <v>13:0013</v>
      </c>
      <c r="E805" t="s">
        <v>3187</v>
      </c>
      <c r="F805" t="s">
        <v>3188</v>
      </c>
      <c r="H805">
        <v>47.902216600000003</v>
      </c>
      <c r="I805">
        <v>-67.6034638</v>
      </c>
      <c r="J805" s="1" t="str">
        <f t="shared" si="50"/>
        <v>Basal till</v>
      </c>
      <c r="K805" s="1" t="str">
        <f t="shared" si="51"/>
        <v>&lt;63 micron</v>
      </c>
      <c r="L805">
        <v>65</v>
      </c>
      <c r="M805">
        <v>2.19</v>
      </c>
      <c r="N805">
        <v>8.1</v>
      </c>
      <c r="O805">
        <v>0.7</v>
      </c>
      <c r="P805">
        <v>0.5</v>
      </c>
      <c r="Q805">
        <v>32.6</v>
      </c>
      <c r="R805">
        <v>0.11</v>
      </c>
      <c r="S805">
        <v>0.01</v>
      </c>
      <c r="T805">
        <v>7.0000000000000007E-2</v>
      </c>
      <c r="U805">
        <v>10.199999999999999</v>
      </c>
      <c r="V805">
        <v>52</v>
      </c>
      <c r="W805">
        <v>12.84</v>
      </c>
      <c r="X805">
        <v>3.01</v>
      </c>
      <c r="Y805">
        <v>3.9</v>
      </c>
      <c r="Z805">
        <v>95</v>
      </c>
      <c r="AA805">
        <v>0.03</v>
      </c>
      <c r="AB805">
        <v>17.3</v>
      </c>
      <c r="AC805">
        <v>0.76</v>
      </c>
      <c r="AD805">
        <v>142</v>
      </c>
      <c r="AE805">
        <v>0.36</v>
      </c>
      <c r="AF805">
        <v>2E-3</v>
      </c>
      <c r="AG805">
        <v>53.4</v>
      </c>
      <c r="AH805">
        <v>5.1999999999999998E-2</v>
      </c>
      <c r="AI805">
        <v>9.6999999999999993</v>
      </c>
      <c r="AJ805">
        <v>0.02</v>
      </c>
      <c r="AK805">
        <v>0.25</v>
      </c>
      <c r="AL805">
        <v>1.6</v>
      </c>
      <c r="AM805">
        <v>0.2</v>
      </c>
      <c r="AN805">
        <v>2.1</v>
      </c>
      <c r="AO805">
        <v>0.01</v>
      </c>
      <c r="AP805">
        <v>4.7</v>
      </c>
      <c r="AQ805">
        <v>5</v>
      </c>
      <c r="AR805">
        <v>0.05</v>
      </c>
      <c r="AS805">
        <v>0.3</v>
      </c>
      <c r="AT805">
        <v>18</v>
      </c>
      <c r="AU805">
        <v>0.1</v>
      </c>
      <c r="AV805">
        <v>55.4</v>
      </c>
      <c r="AW805">
        <v>15</v>
      </c>
    </row>
    <row r="806" spans="1:49" hidden="1" x14ac:dyDescent="0.3">
      <c r="A806" t="s">
        <v>3189</v>
      </c>
      <c r="B806" t="s">
        <v>3190</v>
      </c>
      <c r="C806" s="1" t="str">
        <f t="shared" si="48"/>
        <v>13:0041</v>
      </c>
      <c r="D806" s="1" t="str">
        <f t="shared" si="49"/>
        <v>13:0013</v>
      </c>
      <c r="E806" t="s">
        <v>3191</v>
      </c>
      <c r="F806" t="s">
        <v>3192</v>
      </c>
      <c r="H806">
        <v>47.871222600000003</v>
      </c>
      <c r="I806">
        <v>-67.610368100000002</v>
      </c>
      <c r="J806" s="1" t="str">
        <f t="shared" si="50"/>
        <v>Basal till</v>
      </c>
      <c r="K806" s="1" t="str">
        <f t="shared" si="51"/>
        <v>&lt;63 micron</v>
      </c>
      <c r="L806">
        <v>20</v>
      </c>
      <c r="M806">
        <v>1.72</v>
      </c>
      <c r="N806">
        <v>5</v>
      </c>
      <c r="O806">
        <v>1.2</v>
      </c>
      <c r="P806">
        <v>0.5</v>
      </c>
      <c r="Q806">
        <v>29.8</v>
      </c>
      <c r="R806">
        <v>0.11</v>
      </c>
      <c r="S806">
        <v>0.02</v>
      </c>
      <c r="T806">
        <v>0.06</v>
      </c>
      <c r="U806">
        <v>11.1</v>
      </c>
      <c r="V806">
        <v>47</v>
      </c>
      <c r="W806">
        <v>15.19</v>
      </c>
      <c r="X806">
        <v>2.66</v>
      </c>
      <c r="Y806">
        <v>4</v>
      </c>
      <c r="Z806">
        <v>60</v>
      </c>
      <c r="AA806">
        <v>0.04</v>
      </c>
      <c r="AB806">
        <v>22.3</v>
      </c>
      <c r="AC806">
        <v>0.75</v>
      </c>
      <c r="AD806">
        <v>168</v>
      </c>
      <c r="AE806">
        <v>0.17</v>
      </c>
      <c r="AF806">
        <v>2E-3</v>
      </c>
      <c r="AG806">
        <v>49.6</v>
      </c>
      <c r="AH806">
        <v>5.0999999999999997E-2</v>
      </c>
      <c r="AI806">
        <v>9.73</v>
      </c>
      <c r="AJ806">
        <v>0.01</v>
      </c>
      <c r="AK806">
        <v>0.23</v>
      </c>
      <c r="AL806">
        <v>1.6</v>
      </c>
      <c r="AM806">
        <v>0.1</v>
      </c>
      <c r="AN806">
        <v>2.7</v>
      </c>
      <c r="AO806">
        <v>0.01</v>
      </c>
      <c r="AP806">
        <v>5.4</v>
      </c>
      <c r="AQ806">
        <v>5</v>
      </c>
      <c r="AR806">
        <v>0.03</v>
      </c>
      <c r="AS806">
        <v>0.4</v>
      </c>
      <c r="AT806">
        <v>19</v>
      </c>
      <c r="AU806">
        <v>0.1</v>
      </c>
      <c r="AV806">
        <v>50.8</v>
      </c>
      <c r="AW806">
        <v>15</v>
      </c>
    </row>
    <row r="807" spans="1:49" hidden="1" x14ac:dyDescent="0.3">
      <c r="A807" t="s">
        <v>3193</v>
      </c>
      <c r="B807" t="s">
        <v>3194</v>
      </c>
      <c r="C807" s="1" t="str">
        <f t="shared" si="48"/>
        <v>13:0041</v>
      </c>
      <c r="D807" s="1" t="str">
        <f t="shared" si="49"/>
        <v>13:0013</v>
      </c>
      <c r="E807" t="s">
        <v>3195</v>
      </c>
      <c r="F807" t="s">
        <v>3196</v>
      </c>
      <c r="H807">
        <v>47.910414099999997</v>
      </c>
      <c r="I807">
        <v>-67.6311599</v>
      </c>
      <c r="J807" s="1" t="str">
        <f t="shared" si="50"/>
        <v>Basal till</v>
      </c>
      <c r="K807" s="1" t="str">
        <f t="shared" si="51"/>
        <v>&lt;63 micron</v>
      </c>
      <c r="L807">
        <v>20</v>
      </c>
      <c r="M807">
        <v>2.2799999999999998</v>
      </c>
      <c r="N807">
        <v>6.1</v>
      </c>
      <c r="O807">
        <v>0.4</v>
      </c>
      <c r="P807">
        <v>0.5</v>
      </c>
      <c r="Q807">
        <v>40.4</v>
      </c>
      <c r="R807">
        <v>0.11</v>
      </c>
      <c r="S807">
        <v>0.01</v>
      </c>
      <c r="T807">
        <v>0.03</v>
      </c>
      <c r="U807">
        <v>11.4</v>
      </c>
      <c r="V807">
        <v>50.1</v>
      </c>
      <c r="W807">
        <v>12.07</v>
      </c>
      <c r="X807">
        <v>2.86</v>
      </c>
      <c r="Y807">
        <v>4</v>
      </c>
      <c r="Z807">
        <v>49</v>
      </c>
      <c r="AA807">
        <v>0.03</v>
      </c>
      <c r="AB807">
        <v>18.100000000000001</v>
      </c>
      <c r="AC807">
        <v>0.73</v>
      </c>
      <c r="AD807">
        <v>152</v>
      </c>
      <c r="AE807">
        <v>0.28000000000000003</v>
      </c>
      <c r="AF807">
        <v>1E-3</v>
      </c>
      <c r="AG807">
        <v>56.5</v>
      </c>
      <c r="AH807">
        <v>4.1000000000000002E-2</v>
      </c>
      <c r="AI807">
        <v>9.49</v>
      </c>
      <c r="AJ807">
        <v>0.02</v>
      </c>
      <c r="AK807">
        <v>0.23</v>
      </c>
      <c r="AL807">
        <v>1.6</v>
      </c>
      <c r="AM807">
        <v>0.1</v>
      </c>
      <c r="AN807">
        <v>2.2000000000000002</v>
      </c>
      <c r="AO807">
        <v>0.01</v>
      </c>
      <c r="AP807">
        <v>4.4000000000000004</v>
      </c>
      <c r="AQ807">
        <v>5</v>
      </c>
      <c r="AR807">
        <v>0.05</v>
      </c>
      <c r="AS807">
        <v>0.2</v>
      </c>
      <c r="AT807">
        <v>19</v>
      </c>
      <c r="AU807">
        <v>0.1</v>
      </c>
      <c r="AV807">
        <v>56</v>
      </c>
      <c r="AW807">
        <v>15</v>
      </c>
    </row>
    <row r="808" spans="1:49" hidden="1" x14ac:dyDescent="0.3">
      <c r="A808" t="s">
        <v>3197</v>
      </c>
      <c r="B808" t="s">
        <v>3198</v>
      </c>
      <c r="C808" s="1" t="str">
        <f t="shared" si="48"/>
        <v>13:0041</v>
      </c>
      <c r="D808" s="1" t="str">
        <f t="shared" si="49"/>
        <v>13:0013</v>
      </c>
      <c r="E808" t="s">
        <v>3199</v>
      </c>
      <c r="F808" t="s">
        <v>3200</v>
      </c>
      <c r="H808">
        <v>47.923172999999998</v>
      </c>
      <c r="I808">
        <v>-67.628172800000002</v>
      </c>
      <c r="J808" s="1" t="str">
        <f t="shared" si="50"/>
        <v>Basal till</v>
      </c>
      <c r="K808" s="1" t="str">
        <f t="shared" si="51"/>
        <v>&lt;63 micron</v>
      </c>
      <c r="L808">
        <v>29</v>
      </c>
      <c r="M808">
        <v>2.1800000000000002</v>
      </c>
      <c r="N808">
        <v>7</v>
      </c>
      <c r="O808">
        <v>0.8</v>
      </c>
      <c r="P808">
        <v>0.5</v>
      </c>
      <c r="Q808">
        <v>22.8</v>
      </c>
      <c r="R808">
        <v>0.17</v>
      </c>
      <c r="S808">
        <v>0.1</v>
      </c>
      <c r="T808">
        <v>0.05</v>
      </c>
      <c r="U808">
        <v>15.9</v>
      </c>
      <c r="V808">
        <v>69.599999999999994</v>
      </c>
      <c r="W808">
        <v>22.87</v>
      </c>
      <c r="X808">
        <v>3.53</v>
      </c>
      <c r="Y808">
        <v>5.3</v>
      </c>
      <c r="Z808">
        <v>48</v>
      </c>
      <c r="AA808">
        <v>0.05</v>
      </c>
      <c r="AB808">
        <v>26.3</v>
      </c>
      <c r="AC808">
        <v>1.03</v>
      </c>
      <c r="AD808">
        <v>442</v>
      </c>
      <c r="AE808">
        <v>0.99</v>
      </c>
      <c r="AF808">
        <v>2E-3</v>
      </c>
      <c r="AG808">
        <v>67.8</v>
      </c>
      <c r="AH808">
        <v>6.5000000000000002E-2</v>
      </c>
      <c r="AI808">
        <v>14.49</v>
      </c>
      <c r="AJ808">
        <v>0.02</v>
      </c>
      <c r="AK808">
        <v>0.28000000000000003</v>
      </c>
      <c r="AL808">
        <v>1.9</v>
      </c>
      <c r="AM808">
        <v>0.05</v>
      </c>
      <c r="AN808">
        <v>10.8</v>
      </c>
      <c r="AO808">
        <v>0.01</v>
      </c>
      <c r="AP808">
        <v>5.2</v>
      </c>
      <c r="AQ808">
        <v>5</v>
      </c>
      <c r="AR808">
        <v>0.03</v>
      </c>
      <c r="AS808">
        <v>0.5</v>
      </c>
      <c r="AT808">
        <v>21</v>
      </c>
      <c r="AU808">
        <v>0.1</v>
      </c>
      <c r="AV808">
        <v>66.599999999999994</v>
      </c>
      <c r="AW808">
        <v>15</v>
      </c>
    </row>
    <row r="809" spans="1:49" hidden="1" x14ac:dyDescent="0.3">
      <c r="A809" t="s">
        <v>3201</v>
      </c>
      <c r="B809" t="s">
        <v>3202</v>
      </c>
      <c r="C809" s="1" t="str">
        <f t="shared" si="48"/>
        <v>13:0041</v>
      </c>
      <c r="D809" s="1" t="str">
        <f t="shared" si="49"/>
        <v>13:0013</v>
      </c>
      <c r="E809" t="s">
        <v>3203</v>
      </c>
      <c r="F809" t="s">
        <v>3204</v>
      </c>
      <c r="H809">
        <v>47.921153699999998</v>
      </c>
      <c r="I809">
        <v>-67.647568399999997</v>
      </c>
      <c r="J809" s="1" t="str">
        <f t="shared" si="50"/>
        <v>Basal till</v>
      </c>
      <c r="K809" s="1" t="str">
        <f t="shared" si="51"/>
        <v>&lt;63 micron</v>
      </c>
      <c r="L809">
        <v>48</v>
      </c>
      <c r="M809">
        <v>1.82</v>
      </c>
      <c r="N809">
        <v>5.7</v>
      </c>
      <c r="O809">
        <v>1</v>
      </c>
      <c r="P809">
        <v>0.5</v>
      </c>
      <c r="Q809">
        <v>44.6</v>
      </c>
      <c r="R809">
        <v>0.11</v>
      </c>
      <c r="S809">
        <v>0.01</v>
      </c>
      <c r="T809">
        <v>0.04</v>
      </c>
      <c r="U809">
        <v>10.6</v>
      </c>
      <c r="V809">
        <v>45.2</v>
      </c>
      <c r="W809">
        <v>16.399999999999999</v>
      </c>
      <c r="X809">
        <v>2.74</v>
      </c>
      <c r="Y809">
        <v>4</v>
      </c>
      <c r="Z809">
        <v>47</v>
      </c>
      <c r="AA809">
        <v>0.03</v>
      </c>
      <c r="AB809">
        <v>22.6</v>
      </c>
      <c r="AC809">
        <v>0.75</v>
      </c>
      <c r="AD809">
        <v>145</v>
      </c>
      <c r="AE809">
        <v>0.26</v>
      </c>
      <c r="AF809">
        <v>2E-3</v>
      </c>
      <c r="AG809">
        <v>54.5</v>
      </c>
      <c r="AH809">
        <v>3.5999999999999997E-2</v>
      </c>
      <c r="AI809">
        <v>9.5500000000000007</v>
      </c>
      <c r="AJ809">
        <v>0.01</v>
      </c>
      <c r="AK809">
        <v>0.23</v>
      </c>
      <c r="AL809">
        <v>1.6</v>
      </c>
      <c r="AM809">
        <v>0.05</v>
      </c>
      <c r="AN809">
        <v>2.5</v>
      </c>
      <c r="AO809">
        <v>0.01</v>
      </c>
      <c r="AP809">
        <v>5.2</v>
      </c>
      <c r="AQ809">
        <v>5</v>
      </c>
      <c r="AR809">
        <v>0.04</v>
      </c>
      <c r="AS809">
        <v>0.4</v>
      </c>
      <c r="AT809">
        <v>19</v>
      </c>
      <c r="AU809">
        <v>0.1</v>
      </c>
      <c r="AV809">
        <v>59</v>
      </c>
      <c r="AW809">
        <v>15</v>
      </c>
    </row>
    <row r="810" spans="1:49" hidden="1" x14ac:dyDescent="0.3">
      <c r="A810" t="s">
        <v>3205</v>
      </c>
      <c r="B810" t="s">
        <v>3206</v>
      </c>
      <c r="C810" s="1" t="str">
        <f t="shared" si="48"/>
        <v>13:0041</v>
      </c>
      <c r="D810" s="1" t="str">
        <f t="shared" si="49"/>
        <v>13:0013</v>
      </c>
      <c r="E810" t="s">
        <v>3207</v>
      </c>
      <c r="F810" t="s">
        <v>3208</v>
      </c>
      <c r="H810">
        <v>47.907569799999997</v>
      </c>
      <c r="I810">
        <v>-67.659283799999997</v>
      </c>
      <c r="J810" s="1" t="str">
        <f t="shared" si="50"/>
        <v>Basal till</v>
      </c>
      <c r="K810" s="1" t="str">
        <f t="shared" si="51"/>
        <v>&lt;63 micron</v>
      </c>
      <c r="L810">
        <v>24</v>
      </c>
      <c r="M810">
        <v>1.88</v>
      </c>
      <c r="N810">
        <v>6</v>
      </c>
      <c r="O810">
        <v>0.7</v>
      </c>
      <c r="P810">
        <v>0.5</v>
      </c>
      <c r="Q810">
        <v>48.4</v>
      </c>
      <c r="R810">
        <v>0.14000000000000001</v>
      </c>
      <c r="S810">
        <v>0.01</v>
      </c>
      <c r="T810">
        <v>7.0000000000000007E-2</v>
      </c>
      <c r="U810">
        <v>10.9</v>
      </c>
      <c r="V810">
        <v>49.2</v>
      </c>
      <c r="W810">
        <v>20.71</v>
      </c>
      <c r="X810">
        <v>3.02</v>
      </c>
      <c r="Y810">
        <v>3.7</v>
      </c>
      <c r="Z810">
        <v>63</v>
      </c>
      <c r="AA810">
        <v>0.05</v>
      </c>
      <c r="AB810">
        <v>26.1</v>
      </c>
      <c r="AC810">
        <v>0.71</v>
      </c>
      <c r="AD810">
        <v>134</v>
      </c>
      <c r="AE810">
        <v>0.28999999999999998</v>
      </c>
      <c r="AF810">
        <v>2E-3</v>
      </c>
      <c r="AG810">
        <v>57.6</v>
      </c>
      <c r="AH810">
        <v>2.9000000000000001E-2</v>
      </c>
      <c r="AI810">
        <v>11.44</v>
      </c>
      <c r="AJ810">
        <v>0.01</v>
      </c>
      <c r="AK810">
        <v>0.34</v>
      </c>
      <c r="AL810">
        <v>2.1</v>
      </c>
      <c r="AM810">
        <v>0.1</v>
      </c>
      <c r="AN810">
        <v>2.6</v>
      </c>
      <c r="AO810">
        <v>0.03</v>
      </c>
      <c r="AP810">
        <v>5.6</v>
      </c>
      <c r="AQ810">
        <v>5</v>
      </c>
      <c r="AR810">
        <v>0.06</v>
      </c>
      <c r="AS810">
        <v>0.4</v>
      </c>
      <c r="AT810">
        <v>19</v>
      </c>
      <c r="AU810">
        <v>0.1</v>
      </c>
      <c r="AV810">
        <v>57.5</v>
      </c>
      <c r="AW810">
        <v>15</v>
      </c>
    </row>
    <row r="811" spans="1:49" hidden="1" x14ac:dyDescent="0.3">
      <c r="A811" t="s">
        <v>3209</v>
      </c>
      <c r="B811" t="s">
        <v>3210</v>
      </c>
      <c r="C811" s="1" t="str">
        <f t="shared" si="48"/>
        <v>13:0041</v>
      </c>
      <c r="D811" s="1" t="str">
        <f t="shared" si="49"/>
        <v>13:0013</v>
      </c>
      <c r="E811" t="s">
        <v>3211</v>
      </c>
      <c r="F811" t="s">
        <v>3212</v>
      </c>
      <c r="H811">
        <v>47.897320299999997</v>
      </c>
      <c r="I811">
        <v>-67.637017400000005</v>
      </c>
      <c r="J811" s="1" t="str">
        <f t="shared" si="50"/>
        <v>Basal till</v>
      </c>
      <c r="K811" s="1" t="str">
        <f t="shared" si="51"/>
        <v>&lt;63 micron</v>
      </c>
      <c r="L811">
        <v>7</v>
      </c>
      <c r="M811">
        <v>1.71</v>
      </c>
      <c r="N811">
        <v>5.7</v>
      </c>
      <c r="O811">
        <v>0.9</v>
      </c>
      <c r="P811">
        <v>0.5</v>
      </c>
      <c r="Q811">
        <v>41.6</v>
      </c>
      <c r="R811">
        <v>0.13</v>
      </c>
      <c r="S811">
        <v>0.03</v>
      </c>
      <c r="T811">
        <v>0.04</v>
      </c>
      <c r="U811">
        <v>15</v>
      </c>
      <c r="V811">
        <v>43</v>
      </c>
      <c r="W811">
        <v>18.239999999999998</v>
      </c>
      <c r="X811">
        <v>2.79</v>
      </c>
      <c r="Y811">
        <v>4.2</v>
      </c>
      <c r="Z811">
        <v>42</v>
      </c>
      <c r="AA811">
        <v>7.0000000000000007E-2</v>
      </c>
      <c r="AB811">
        <v>28.2</v>
      </c>
      <c r="AC811">
        <v>0.75</v>
      </c>
      <c r="AD811">
        <v>583</v>
      </c>
      <c r="AE811">
        <v>0.2</v>
      </c>
      <c r="AF811">
        <v>2E-3</v>
      </c>
      <c r="AG811">
        <v>52</v>
      </c>
      <c r="AH811">
        <v>5.7000000000000002E-2</v>
      </c>
      <c r="AI811">
        <v>14.49</v>
      </c>
      <c r="AJ811">
        <v>5.0000000000000001E-3</v>
      </c>
      <c r="AK811">
        <v>0.35</v>
      </c>
      <c r="AL811">
        <v>3.5</v>
      </c>
      <c r="AM811">
        <v>0.05</v>
      </c>
      <c r="AN811">
        <v>3.5</v>
      </c>
      <c r="AO811">
        <v>0.01</v>
      </c>
      <c r="AP811">
        <v>6.7</v>
      </c>
      <c r="AQ811">
        <v>40</v>
      </c>
      <c r="AR811">
        <v>0.04</v>
      </c>
      <c r="AS811">
        <v>0.6</v>
      </c>
      <c r="AT811">
        <v>19</v>
      </c>
      <c r="AU811">
        <v>0.1</v>
      </c>
      <c r="AV811">
        <v>54.9</v>
      </c>
      <c r="AW811">
        <v>15</v>
      </c>
    </row>
    <row r="812" spans="1:49" hidden="1" x14ac:dyDescent="0.3">
      <c r="A812" t="s">
        <v>3213</v>
      </c>
      <c r="B812" t="s">
        <v>3214</v>
      </c>
      <c r="C812" s="1" t="str">
        <f t="shared" si="48"/>
        <v>13:0041</v>
      </c>
      <c r="D812" s="1" t="str">
        <f t="shared" si="49"/>
        <v>13:0013</v>
      </c>
      <c r="E812" t="s">
        <v>3215</v>
      </c>
      <c r="F812" t="s">
        <v>3216</v>
      </c>
      <c r="H812">
        <v>47.877035300000003</v>
      </c>
      <c r="I812">
        <v>-67.629846099999995</v>
      </c>
      <c r="J812" s="1" t="str">
        <f t="shared" si="50"/>
        <v>Basal till</v>
      </c>
      <c r="K812" s="1" t="str">
        <f t="shared" si="51"/>
        <v>&lt;63 micron</v>
      </c>
      <c r="L812">
        <v>18</v>
      </c>
      <c r="M812">
        <v>2.66</v>
      </c>
      <c r="N812">
        <v>6.6</v>
      </c>
      <c r="O812">
        <v>0.4</v>
      </c>
      <c r="P812">
        <v>1</v>
      </c>
      <c r="Q812">
        <v>44.6</v>
      </c>
      <c r="R812">
        <v>0.13</v>
      </c>
      <c r="S812">
        <v>0.02</v>
      </c>
      <c r="T812">
        <v>0.05</v>
      </c>
      <c r="U812">
        <v>12.9</v>
      </c>
      <c r="V812">
        <v>53</v>
      </c>
      <c r="W812">
        <v>16.670000000000002</v>
      </c>
      <c r="X812">
        <v>2.87</v>
      </c>
      <c r="Y812">
        <v>4.7</v>
      </c>
      <c r="Z812">
        <v>78</v>
      </c>
      <c r="AA812">
        <v>0.04</v>
      </c>
      <c r="AB812">
        <v>21.6</v>
      </c>
      <c r="AC812">
        <v>0.62</v>
      </c>
      <c r="AD812">
        <v>197</v>
      </c>
      <c r="AE812">
        <v>0.37</v>
      </c>
      <c r="AF812">
        <v>2E-3</v>
      </c>
      <c r="AG812">
        <v>56.9</v>
      </c>
      <c r="AH812">
        <v>5.1999999999999998E-2</v>
      </c>
      <c r="AI812">
        <v>14.32</v>
      </c>
      <c r="AJ812">
        <v>0.02</v>
      </c>
      <c r="AK812">
        <v>0.32</v>
      </c>
      <c r="AL812">
        <v>2.2999999999999998</v>
      </c>
      <c r="AM812">
        <v>0.2</v>
      </c>
      <c r="AN812">
        <v>2.4</v>
      </c>
      <c r="AO812">
        <v>0.01</v>
      </c>
      <c r="AP812">
        <v>5.9</v>
      </c>
      <c r="AQ812">
        <v>30</v>
      </c>
      <c r="AR812">
        <v>7.0000000000000007E-2</v>
      </c>
      <c r="AS812">
        <v>0.5</v>
      </c>
      <c r="AT812">
        <v>24</v>
      </c>
      <c r="AU812">
        <v>0.1</v>
      </c>
      <c r="AV812">
        <v>64.900000000000006</v>
      </c>
      <c r="AW812">
        <v>15</v>
      </c>
    </row>
    <row r="813" spans="1:49" hidden="1" x14ac:dyDescent="0.3">
      <c r="A813" t="s">
        <v>3217</v>
      </c>
      <c r="B813" t="s">
        <v>3218</v>
      </c>
      <c r="C813" s="1" t="str">
        <f t="shared" si="48"/>
        <v>13:0041</v>
      </c>
      <c r="D813" s="1" t="str">
        <f t="shared" si="49"/>
        <v>13:0013</v>
      </c>
      <c r="E813" t="s">
        <v>3219</v>
      </c>
      <c r="F813" t="s">
        <v>3220</v>
      </c>
      <c r="H813">
        <v>47.889521199999997</v>
      </c>
      <c r="I813">
        <v>-67.616861599999993</v>
      </c>
      <c r="J813" s="1" t="str">
        <f t="shared" si="50"/>
        <v>Basal till</v>
      </c>
      <c r="K813" s="1" t="str">
        <f t="shared" si="51"/>
        <v>&lt;63 micron</v>
      </c>
      <c r="L813">
        <v>20</v>
      </c>
      <c r="M813">
        <v>2.0499999999999998</v>
      </c>
      <c r="N813">
        <v>6.4</v>
      </c>
      <c r="O813">
        <v>0.4</v>
      </c>
      <c r="P813">
        <v>1</v>
      </c>
      <c r="Q813">
        <v>41.3</v>
      </c>
      <c r="R813">
        <v>0.12</v>
      </c>
      <c r="S813">
        <v>0.01</v>
      </c>
      <c r="T813">
        <v>0.06</v>
      </c>
      <c r="U813">
        <v>13.6</v>
      </c>
      <c r="V813">
        <v>51.5</v>
      </c>
      <c r="W813">
        <v>21.39</v>
      </c>
      <c r="X813">
        <v>2.79</v>
      </c>
      <c r="Y813">
        <v>4.2</v>
      </c>
      <c r="Z813">
        <v>54</v>
      </c>
      <c r="AA813">
        <v>0.04</v>
      </c>
      <c r="AB813">
        <v>20.8</v>
      </c>
      <c r="AC813">
        <v>0.77</v>
      </c>
      <c r="AD813">
        <v>194</v>
      </c>
      <c r="AE813">
        <v>0.25</v>
      </c>
      <c r="AF813">
        <v>2E-3</v>
      </c>
      <c r="AG813">
        <v>59.2</v>
      </c>
      <c r="AH813">
        <v>3.5000000000000003E-2</v>
      </c>
      <c r="AI813">
        <v>11.76</v>
      </c>
      <c r="AJ813">
        <v>0.01</v>
      </c>
      <c r="AK813">
        <v>0.24</v>
      </c>
      <c r="AL813">
        <v>1.8</v>
      </c>
      <c r="AM813">
        <v>0.1</v>
      </c>
      <c r="AN813">
        <v>2.2999999999999998</v>
      </c>
      <c r="AO813">
        <v>0.02</v>
      </c>
      <c r="AP813">
        <v>5.3</v>
      </c>
      <c r="AQ813">
        <v>20</v>
      </c>
      <c r="AR813">
        <v>0.04</v>
      </c>
      <c r="AS813">
        <v>0.4</v>
      </c>
      <c r="AT813">
        <v>21</v>
      </c>
      <c r="AU813">
        <v>0.1</v>
      </c>
      <c r="AV813">
        <v>57</v>
      </c>
      <c r="AW813">
        <v>15</v>
      </c>
    </row>
    <row r="814" spans="1:49" hidden="1" x14ac:dyDescent="0.3">
      <c r="A814" t="s">
        <v>3221</v>
      </c>
      <c r="B814" t="s">
        <v>3222</v>
      </c>
      <c r="C814" s="1" t="str">
        <f t="shared" si="48"/>
        <v>13:0041</v>
      </c>
      <c r="D814" s="1" t="str">
        <f t="shared" si="49"/>
        <v>13:0013</v>
      </c>
      <c r="E814" t="s">
        <v>3223</v>
      </c>
      <c r="F814" t="s">
        <v>3224</v>
      </c>
      <c r="H814">
        <v>47.890807500000001</v>
      </c>
      <c r="I814">
        <v>-67.664706499999994</v>
      </c>
      <c r="J814" s="1" t="str">
        <f t="shared" si="50"/>
        <v>Basal till</v>
      </c>
      <c r="K814" s="1" t="str">
        <f t="shared" si="51"/>
        <v>&lt;63 micron</v>
      </c>
      <c r="L814">
        <v>16</v>
      </c>
      <c r="M814">
        <v>2.54</v>
      </c>
      <c r="N814">
        <v>7.2</v>
      </c>
      <c r="O814">
        <v>0.5</v>
      </c>
      <c r="P814">
        <v>0.5</v>
      </c>
      <c r="Q814">
        <v>51.7</v>
      </c>
      <c r="R814">
        <v>0.13</v>
      </c>
      <c r="S814">
        <v>0.01</v>
      </c>
      <c r="T814">
        <v>0.04</v>
      </c>
      <c r="U814">
        <v>14.2</v>
      </c>
      <c r="V814">
        <v>58</v>
      </c>
      <c r="W814">
        <v>19.23</v>
      </c>
      <c r="X814">
        <v>3.19</v>
      </c>
      <c r="Y814">
        <v>5</v>
      </c>
      <c r="Z814">
        <v>48</v>
      </c>
      <c r="AA814">
        <v>0.05</v>
      </c>
      <c r="AB814">
        <v>21.9</v>
      </c>
      <c r="AC814">
        <v>0.77</v>
      </c>
      <c r="AD814">
        <v>193</v>
      </c>
      <c r="AE814">
        <v>0.33</v>
      </c>
      <c r="AF814">
        <v>2E-3</v>
      </c>
      <c r="AG814">
        <v>66.8</v>
      </c>
      <c r="AH814">
        <v>3.3000000000000002E-2</v>
      </c>
      <c r="AI814">
        <v>12.79</v>
      </c>
      <c r="AJ814">
        <v>0.02</v>
      </c>
      <c r="AK814">
        <v>0.35</v>
      </c>
      <c r="AL814">
        <v>2.1</v>
      </c>
      <c r="AM814">
        <v>0.2</v>
      </c>
      <c r="AN814">
        <v>2.2999999999999998</v>
      </c>
      <c r="AO814">
        <v>0.01</v>
      </c>
      <c r="AP814">
        <v>5.5</v>
      </c>
      <c r="AQ814">
        <v>10</v>
      </c>
      <c r="AR814">
        <v>0.06</v>
      </c>
      <c r="AS814">
        <v>0.4</v>
      </c>
      <c r="AT814">
        <v>24</v>
      </c>
      <c r="AU814">
        <v>0.1</v>
      </c>
      <c r="AV814">
        <v>70.5</v>
      </c>
      <c r="AW814">
        <v>15</v>
      </c>
    </row>
    <row r="815" spans="1:49" hidden="1" x14ac:dyDescent="0.3">
      <c r="A815" t="s">
        <v>3225</v>
      </c>
      <c r="B815" t="s">
        <v>3226</v>
      </c>
      <c r="C815" s="1" t="str">
        <f t="shared" si="48"/>
        <v>13:0041</v>
      </c>
      <c r="D815" s="1" t="str">
        <f t="shared" si="49"/>
        <v>13:0013</v>
      </c>
      <c r="E815" t="s">
        <v>3223</v>
      </c>
      <c r="F815" t="s">
        <v>3227</v>
      </c>
      <c r="H815">
        <v>47.890807500000001</v>
      </c>
      <c r="I815">
        <v>-67.664706499999994</v>
      </c>
      <c r="J815" s="1" t="str">
        <f t="shared" si="50"/>
        <v>Basal till</v>
      </c>
      <c r="K815" s="1" t="str">
        <f t="shared" si="51"/>
        <v>&lt;63 micron</v>
      </c>
      <c r="L815">
        <v>21</v>
      </c>
      <c r="M815">
        <v>2.71</v>
      </c>
      <c r="N815">
        <v>7.8</v>
      </c>
      <c r="O815">
        <v>0.8</v>
      </c>
      <c r="P815">
        <v>1</v>
      </c>
      <c r="Q815">
        <v>54.8</v>
      </c>
      <c r="R815">
        <v>0.13</v>
      </c>
      <c r="S815">
        <v>0.01</v>
      </c>
      <c r="T815">
        <v>0.04</v>
      </c>
      <c r="U815">
        <v>14.6</v>
      </c>
      <c r="V815">
        <v>61.1</v>
      </c>
      <c r="W815">
        <v>19.84</v>
      </c>
      <c r="X815">
        <v>3.34</v>
      </c>
      <c r="Y815">
        <v>5.3</v>
      </c>
      <c r="Z815">
        <v>56</v>
      </c>
      <c r="AA815">
        <v>0.05</v>
      </c>
      <c r="AB815">
        <v>22.7</v>
      </c>
      <c r="AC815">
        <v>0.79</v>
      </c>
      <c r="AD815">
        <v>205</v>
      </c>
      <c r="AE815">
        <v>0.37</v>
      </c>
      <c r="AF815">
        <v>2E-3</v>
      </c>
      <c r="AG815">
        <v>66.900000000000006</v>
      </c>
      <c r="AH815">
        <v>3.5000000000000003E-2</v>
      </c>
      <c r="AI815">
        <v>13.05</v>
      </c>
      <c r="AJ815">
        <v>0.01</v>
      </c>
      <c r="AK815">
        <v>0.38</v>
      </c>
      <c r="AL815">
        <v>2.2000000000000002</v>
      </c>
      <c r="AM815">
        <v>0.2</v>
      </c>
      <c r="AN815">
        <v>2.5</v>
      </c>
      <c r="AO815">
        <v>0.01</v>
      </c>
      <c r="AP815">
        <v>5.7</v>
      </c>
      <c r="AQ815">
        <v>5</v>
      </c>
      <c r="AR815">
        <v>7.0000000000000007E-2</v>
      </c>
      <c r="AS815">
        <v>0.5</v>
      </c>
      <c r="AT815">
        <v>26</v>
      </c>
      <c r="AU815">
        <v>0.1</v>
      </c>
      <c r="AV815">
        <v>76.400000000000006</v>
      </c>
      <c r="AW815">
        <v>15</v>
      </c>
    </row>
    <row r="816" spans="1:49" hidden="1" x14ac:dyDescent="0.3">
      <c r="A816" t="s">
        <v>3228</v>
      </c>
      <c r="B816" t="s">
        <v>3229</v>
      </c>
      <c r="C816" s="1" t="str">
        <f t="shared" si="48"/>
        <v>13:0041</v>
      </c>
      <c r="D816" s="1" t="str">
        <f t="shared" si="49"/>
        <v>13:0013</v>
      </c>
      <c r="E816" t="s">
        <v>3230</v>
      </c>
      <c r="F816" t="s">
        <v>3231</v>
      </c>
      <c r="H816">
        <v>47.975090199999997</v>
      </c>
      <c r="I816">
        <v>-67.708213599999993</v>
      </c>
      <c r="J816" s="1" t="str">
        <f t="shared" si="50"/>
        <v>Basal till</v>
      </c>
      <c r="K816" s="1" t="str">
        <f t="shared" si="51"/>
        <v>&lt;63 micron</v>
      </c>
      <c r="L816">
        <v>29</v>
      </c>
      <c r="M816">
        <v>2.0499999999999998</v>
      </c>
      <c r="N816">
        <v>5.4</v>
      </c>
      <c r="O816">
        <v>0.4</v>
      </c>
      <c r="P816">
        <v>1</v>
      </c>
      <c r="Q816">
        <v>56.1</v>
      </c>
      <c r="R816">
        <v>0.11</v>
      </c>
      <c r="S816">
        <v>0.01</v>
      </c>
      <c r="T816">
        <v>7.0000000000000007E-2</v>
      </c>
      <c r="U816">
        <v>11.5</v>
      </c>
      <c r="V816">
        <v>47.4</v>
      </c>
      <c r="W816">
        <v>15.08</v>
      </c>
      <c r="X816">
        <v>2.77</v>
      </c>
      <c r="Y816">
        <v>4.5</v>
      </c>
      <c r="Z816">
        <v>46</v>
      </c>
      <c r="AA816">
        <v>0.04</v>
      </c>
      <c r="AB816">
        <v>22.8</v>
      </c>
      <c r="AC816">
        <v>0.74</v>
      </c>
      <c r="AD816">
        <v>144</v>
      </c>
      <c r="AE816">
        <v>0.3</v>
      </c>
      <c r="AF816">
        <v>2E-3</v>
      </c>
      <c r="AG816">
        <v>55</v>
      </c>
      <c r="AH816">
        <v>2.9000000000000001E-2</v>
      </c>
      <c r="AI816">
        <v>9.6999999999999993</v>
      </c>
      <c r="AJ816">
        <v>0.01</v>
      </c>
      <c r="AK816">
        <v>0.23</v>
      </c>
      <c r="AL816">
        <v>1.8</v>
      </c>
      <c r="AM816">
        <v>0.2</v>
      </c>
      <c r="AN816">
        <v>2.4</v>
      </c>
      <c r="AO816">
        <v>0.01</v>
      </c>
      <c r="AP816">
        <v>5.0999999999999996</v>
      </c>
      <c r="AQ816">
        <v>5</v>
      </c>
      <c r="AR816">
        <v>0.05</v>
      </c>
      <c r="AS816">
        <v>0.4</v>
      </c>
      <c r="AT816">
        <v>22</v>
      </c>
      <c r="AU816">
        <v>0.1</v>
      </c>
      <c r="AV816">
        <v>62.1</v>
      </c>
      <c r="AW816">
        <v>15</v>
      </c>
    </row>
    <row r="817" spans="1:49" hidden="1" x14ac:dyDescent="0.3">
      <c r="A817" t="s">
        <v>3232</v>
      </c>
      <c r="B817" t="s">
        <v>3233</v>
      </c>
      <c r="C817" s="1" t="str">
        <f t="shared" si="48"/>
        <v>13:0041</v>
      </c>
      <c r="D817" s="1" t="str">
        <f t="shared" si="49"/>
        <v>13:0013</v>
      </c>
      <c r="E817" t="s">
        <v>3234</v>
      </c>
      <c r="F817" t="s">
        <v>3235</v>
      </c>
      <c r="H817">
        <v>47.994395900000001</v>
      </c>
      <c r="I817">
        <v>-67.711967599999994</v>
      </c>
      <c r="J817" s="1" t="str">
        <f t="shared" si="50"/>
        <v>Basal till</v>
      </c>
      <c r="K817" s="1" t="str">
        <f t="shared" si="51"/>
        <v>&lt;63 micron</v>
      </c>
      <c r="L817">
        <v>21</v>
      </c>
      <c r="M817">
        <v>1.89</v>
      </c>
      <c r="N817">
        <v>5.5</v>
      </c>
      <c r="O817">
        <v>0.4</v>
      </c>
      <c r="P817">
        <v>1</v>
      </c>
      <c r="Q817">
        <v>23.7</v>
      </c>
      <c r="R817">
        <v>0.12</v>
      </c>
      <c r="S817">
        <v>0.08</v>
      </c>
      <c r="T817">
        <v>0.05</v>
      </c>
      <c r="U817">
        <v>13.8</v>
      </c>
      <c r="V817">
        <v>45.8</v>
      </c>
      <c r="W817">
        <v>14.96</v>
      </c>
      <c r="X817">
        <v>2.68</v>
      </c>
      <c r="Y817">
        <v>4.0999999999999996</v>
      </c>
      <c r="Z817">
        <v>34</v>
      </c>
      <c r="AA817">
        <v>0.05</v>
      </c>
      <c r="AB817">
        <v>22.1</v>
      </c>
      <c r="AC817">
        <v>0.73</v>
      </c>
      <c r="AD817">
        <v>290</v>
      </c>
      <c r="AE817">
        <v>0.3</v>
      </c>
      <c r="AF817">
        <v>2E-3</v>
      </c>
      <c r="AG817">
        <v>51.6</v>
      </c>
      <c r="AH817">
        <v>4.1000000000000002E-2</v>
      </c>
      <c r="AI817">
        <v>13.31</v>
      </c>
      <c r="AJ817">
        <v>0.01</v>
      </c>
      <c r="AK817">
        <v>0.3</v>
      </c>
      <c r="AL817">
        <v>1.7</v>
      </c>
      <c r="AM817">
        <v>0.2</v>
      </c>
      <c r="AN817">
        <v>9.9</v>
      </c>
      <c r="AO817">
        <v>0.01</v>
      </c>
      <c r="AP817">
        <v>4.4000000000000004</v>
      </c>
      <c r="AQ817">
        <v>5</v>
      </c>
      <c r="AR817">
        <v>0.04</v>
      </c>
      <c r="AS817">
        <v>0.6</v>
      </c>
      <c r="AT817">
        <v>18</v>
      </c>
      <c r="AU817">
        <v>0.1</v>
      </c>
      <c r="AV817">
        <v>48.6</v>
      </c>
      <c r="AW817">
        <v>15</v>
      </c>
    </row>
    <row r="818" spans="1:49" hidden="1" x14ac:dyDescent="0.3">
      <c r="A818" t="s">
        <v>3236</v>
      </c>
      <c r="B818" t="s">
        <v>3237</v>
      </c>
      <c r="C818" s="1" t="str">
        <f t="shared" si="48"/>
        <v>13:0041</v>
      </c>
      <c r="D818" s="1" t="str">
        <f t="shared" si="49"/>
        <v>13:0013</v>
      </c>
      <c r="E818" t="s">
        <v>3238</v>
      </c>
      <c r="F818" t="s">
        <v>3239</v>
      </c>
      <c r="H818">
        <v>47.9536996</v>
      </c>
      <c r="I818">
        <v>-67.647723799999994</v>
      </c>
      <c r="J818" s="1" t="str">
        <f t="shared" si="50"/>
        <v>Basal till</v>
      </c>
      <c r="K818" s="1" t="str">
        <f t="shared" si="51"/>
        <v>&lt;63 micron</v>
      </c>
      <c r="L818">
        <v>42</v>
      </c>
      <c r="M818">
        <v>2.67</v>
      </c>
      <c r="N818">
        <v>6</v>
      </c>
      <c r="O818">
        <v>0.2</v>
      </c>
      <c r="P818">
        <v>1</v>
      </c>
      <c r="Q818">
        <v>58.2</v>
      </c>
      <c r="R818">
        <v>0.09</v>
      </c>
      <c r="S818">
        <v>0.01</v>
      </c>
      <c r="T818">
        <v>0.06</v>
      </c>
      <c r="U818">
        <v>13.3</v>
      </c>
      <c r="V818">
        <v>60.5</v>
      </c>
      <c r="W818">
        <v>10.89</v>
      </c>
      <c r="X818">
        <v>3.23</v>
      </c>
      <c r="Y818">
        <v>4.8</v>
      </c>
      <c r="Z818">
        <v>60</v>
      </c>
      <c r="AA818">
        <v>0.04</v>
      </c>
      <c r="AB818">
        <v>22.8</v>
      </c>
      <c r="AC818">
        <v>0.8</v>
      </c>
      <c r="AD818">
        <v>138</v>
      </c>
      <c r="AE818">
        <v>0.3</v>
      </c>
      <c r="AF818">
        <v>2E-3</v>
      </c>
      <c r="AG818">
        <v>68.2</v>
      </c>
      <c r="AH818">
        <v>5.0999999999999997E-2</v>
      </c>
      <c r="AI818">
        <v>7.41</v>
      </c>
      <c r="AJ818">
        <v>0.02</v>
      </c>
      <c r="AK818">
        <v>0.24</v>
      </c>
      <c r="AL818">
        <v>2</v>
      </c>
      <c r="AM818">
        <v>0.1</v>
      </c>
      <c r="AN818">
        <v>2.4</v>
      </c>
      <c r="AO818">
        <v>0.01</v>
      </c>
      <c r="AP818">
        <v>5.4</v>
      </c>
      <c r="AQ818">
        <v>5</v>
      </c>
      <c r="AR818">
        <v>0.05</v>
      </c>
      <c r="AS818">
        <v>0.3</v>
      </c>
      <c r="AT818">
        <v>20</v>
      </c>
      <c r="AU818">
        <v>0.1</v>
      </c>
      <c r="AV818">
        <v>67.599999999999994</v>
      </c>
      <c r="AW818">
        <v>15</v>
      </c>
    </row>
    <row r="819" spans="1:49" hidden="1" x14ac:dyDescent="0.3">
      <c r="A819" t="s">
        <v>3240</v>
      </c>
      <c r="B819" t="s">
        <v>3241</v>
      </c>
      <c r="C819" s="1" t="str">
        <f t="shared" si="48"/>
        <v>13:0041</v>
      </c>
      <c r="D819" s="1" t="str">
        <f t="shared" si="49"/>
        <v>13:0013</v>
      </c>
      <c r="E819" t="s">
        <v>3242</v>
      </c>
      <c r="F819" t="s">
        <v>3243</v>
      </c>
      <c r="H819">
        <v>47.966698200000003</v>
      </c>
      <c r="I819">
        <v>-67.655918600000007</v>
      </c>
      <c r="J819" s="1" t="str">
        <f t="shared" si="50"/>
        <v>Basal till</v>
      </c>
      <c r="K819" s="1" t="str">
        <f t="shared" si="51"/>
        <v>&lt;63 micron</v>
      </c>
      <c r="L819">
        <v>14</v>
      </c>
      <c r="M819">
        <v>2.25</v>
      </c>
      <c r="N819">
        <v>6</v>
      </c>
      <c r="O819">
        <v>0.5</v>
      </c>
      <c r="P819">
        <v>1</v>
      </c>
      <c r="Q819">
        <v>40.9</v>
      </c>
      <c r="R819">
        <v>0.13</v>
      </c>
      <c r="S819">
        <v>0.01</v>
      </c>
      <c r="T819">
        <v>0.06</v>
      </c>
      <c r="U819">
        <v>15.7</v>
      </c>
      <c r="V819">
        <v>59.3</v>
      </c>
      <c r="W819">
        <v>20.03</v>
      </c>
      <c r="X819">
        <v>3.12</v>
      </c>
      <c r="Y819">
        <v>4.5</v>
      </c>
      <c r="Z819">
        <v>54</v>
      </c>
      <c r="AA819">
        <v>0.05</v>
      </c>
      <c r="AB819">
        <v>26.8</v>
      </c>
      <c r="AC819">
        <v>0.93</v>
      </c>
      <c r="AD819">
        <v>244</v>
      </c>
      <c r="AE819">
        <v>0.26</v>
      </c>
      <c r="AF819">
        <v>2E-3</v>
      </c>
      <c r="AG819">
        <v>69</v>
      </c>
      <c r="AH819">
        <v>3.5999999999999997E-2</v>
      </c>
      <c r="AI819">
        <v>13.77</v>
      </c>
      <c r="AJ819">
        <v>0.01</v>
      </c>
      <c r="AK819">
        <v>0.27</v>
      </c>
      <c r="AL819">
        <v>2.2000000000000002</v>
      </c>
      <c r="AM819">
        <v>0.05</v>
      </c>
      <c r="AN819">
        <v>2.4</v>
      </c>
      <c r="AO819">
        <v>0.01</v>
      </c>
      <c r="AP819">
        <v>6.2</v>
      </c>
      <c r="AQ819">
        <v>40</v>
      </c>
      <c r="AR819">
        <v>0.05</v>
      </c>
      <c r="AS819">
        <v>0.5</v>
      </c>
      <c r="AT819">
        <v>20</v>
      </c>
      <c r="AU819">
        <v>0.1</v>
      </c>
      <c r="AV819">
        <v>64.5</v>
      </c>
      <c r="AW819">
        <v>15</v>
      </c>
    </row>
    <row r="820" spans="1:49" hidden="1" x14ac:dyDescent="0.3">
      <c r="A820" t="s">
        <v>3244</v>
      </c>
      <c r="B820" t="s">
        <v>3245</v>
      </c>
      <c r="C820" s="1" t="str">
        <f t="shared" si="48"/>
        <v>13:0041</v>
      </c>
      <c r="D820" s="1" t="str">
        <f t="shared" si="49"/>
        <v>13:0013</v>
      </c>
      <c r="E820" t="s">
        <v>3246</v>
      </c>
      <c r="F820" t="s">
        <v>3247</v>
      </c>
      <c r="H820">
        <v>47.983459699999997</v>
      </c>
      <c r="I820">
        <v>-67.731792799999994</v>
      </c>
      <c r="J820" s="1" t="str">
        <f t="shared" si="50"/>
        <v>Basal till</v>
      </c>
      <c r="K820" s="1" t="str">
        <f t="shared" si="51"/>
        <v>&lt;63 micron</v>
      </c>
      <c r="L820">
        <v>27</v>
      </c>
      <c r="M820">
        <v>2.29</v>
      </c>
      <c r="N820">
        <v>7.3</v>
      </c>
      <c r="O820">
        <v>0.7</v>
      </c>
      <c r="P820">
        <v>1</v>
      </c>
      <c r="Q820">
        <v>58.5</v>
      </c>
      <c r="R820">
        <v>0.11</v>
      </c>
      <c r="S820">
        <v>0.01</v>
      </c>
      <c r="T820">
        <v>0.06</v>
      </c>
      <c r="U820">
        <v>12.5</v>
      </c>
      <c r="V820">
        <v>56.5</v>
      </c>
      <c r="W820">
        <v>20.16</v>
      </c>
      <c r="X820">
        <v>3.41</v>
      </c>
      <c r="Y820">
        <v>4.8</v>
      </c>
      <c r="Z820">
        <v>38</v>
      </c>
      <c r="AA820">
        <v>0.04</v>
      </c>
      <c r="AB820">
        <v>27.1</v>
      </c>
      <c r="AC820">
        <v>0.92</v>
      </c>
      <c r="AD820">
        <v>114</v>
      </c>
      <c r="AE820">
        <v>0.28000000000000003</v>
      </c>
      <c r="AF820">
        <v>1E-3</v>
      </c>
      <c r="AG820">
        <v>74</v>
      </c>
      <c r="AH820">
        <v>3.6999999999999998E-2</v>
      </c>
      <c r="AI820">
        <v>10.42</v>
      </c>
      <c r="AJ820">
        <v>5.0000000000000001E-3</v>
      </c>
      <c r="AK820">
        <v>0.34</v>
      </c>
      <c r="AL820">
        <v>2.1</v>
      </c>
      <c r="AM820">
        <v>0.05</v>
      </c>
      <c r="AN820">
        <v>2.2999999999999998</v>
      </c>
      <c r="AO820">
        <v>0.01</v>
      </c>
      <c r="AP820">
        <v>5.8</v>
      </c>
      <c r="AQ820">
        <v>10</v>
      </c>
      <c r="AR820">
        <v>0.06</v>
      </c>
      <c r="AS820">
        <v>0.3</v>
      </c>
      <c r="AT820">
        <v>20</v>
      </c>
      <c r="AU820">
        <v>0.1</v>
      </c>
      <c r="AV820">
        <v>80.599999999999994</v>
      </c>
      <c r="AW820">
        <v>15</v>
      </c>
    </row>
    <row r="821" spans="1:49" hidden="1" x14ac:dyDescent="0.3">
      <c r="A821" t="s">
        <v>3248</v>
      </c>
      <c r="B821" t="s">
        <v>3249</v>
      </c>
      <c r="C821" s="1" t="str">
        <f t="shared" si="48"/>
        <v>13:0041</v>
      </c>
      <c r="D821" s="1" t="str">
        <f t="shared" si="49"/>
        <v>13:0013</v>
      </c>
      <c r="E821" t="s">
        <v>3250</v>
      </c>
      <c r="F821" t="s">
        <v>3251</v>
      </c>
      <c r="H821">
        <v>47.963682499999997</v>
      </c>
      <c r="I821">
        <v>-67.693989599999995</v>
      </c>
      <c r="J821" s="1" t="str">
        <f t="shared" si="50"/>
        <v>Basal till</v>
      </c>
      <c r="K821" s="1" t="str">
        <f t="shared" si="51"/>
        <v>&lt;63 micron</v>
      </c>
      <c r="L821">
        <v>15</v>
      </c>
      <c r="M821">
        <v>2.21</v>
      </c>
      <c r="N821">
        <v>7.2</v>
      </c>
      <c r="O821">
        <v>0.3</v>
      </c>
      <c r="P821">
        <v>1</v>
      </c>
      <c r="Q821">
        <v>41.1</v>
      </c>
      <c r="R821">
        <v>0.13</v>
      </c>
      <c r="S821">
        <v>0.01</v>
      </c>
      <c r="T821">
        <v>0.06</v>
      </c>
      <c r="U821">
        <v>15.4</v>
      </c>
      <c r="V821">
        <v>49.8</v>
      </c>
      <c r="W821">
        <v>21.8</v>
      </c>
      <c r="X821">
        <v>2.84</v>
      </c>
      <c r="Y821">
        <v>4.2</v>
      </c>
      <c r="Z821">
        <v>102</v>
      </c>
      <c r="AA821">
        <v>0.05</v>
      </c>
      <c r="AB821">
        <v>21.6</v>
      </c>
      <c r="AC821">
        <v>0.69</v>
      </c>
      <c r="AD821">
        <v>235</v>
      </c>
      <c r="AE821">
        <v>0.3</v>
      </c>
      <c r="AF821">
        <v>2E-3</v>
      </c>
      <c r="AG821">
        <v>62.3</v>
      </c>
      <c r="AH821">
        <v>3.5000000000000003E-2</v>
      </c>
      <c r="AI821">
        <v>17.97</v>
      </c>
      <c r="AJ821">
        <v>5.0000000000000001E-3</v>
      </c>
      <c r="AK821">
        <v>0.3</v>
      </c>
      <c r="AL821">
        <v>2.2999999999999998</v>
      </c>
      <c r="AM821">
        <v>0.1</v>
      </c>
      <c r="AN821">
        <v>2.1</v>
      </c>
      <c r="AO821">
        <v>0.02</v>
      </c>
      <c r="AP821">
        <v>5.8</v>
      </c>
      <c r="AQ821">
        <v>40</v>
      </c>
      <c r="AR821">
        <v>0.05</v>
      </c>
      <c r="AS821">
        <v>0.6</v>
      </c>
      <c r="AT821">
        <v>20</v>
      </c>
      <c r="AU821">
        <v>0.1</v>
      </c>
      <c r="AV821">
        <v>63.5</v>
      </c>
      <c r="AW821">
        <v>15</v>
      </c>
    </row>
    <row r="822" spans="1:49" hidden="1" x14ac:dyDescent="0.3">
      <c r="A822" t="s">
        <v>3252</v>
      </c>
      <c r="B822" t="s">
        <v>3253</v>
      </c>
      <c r="C822" s="1" t="str">
        <f t="shared" si="48"/>
        <v>13:0041</v>
      </c>
      <c r="D822" s="1" t="str">
        <f t="shared" si="49"/>
        <v>13:0013</v>
      </c>
      <c r="E822" t="s">
        <v>3254</v>
      </c>
      <c r="F822" t="s">
        <v>3255</v>
      </c>
      <c r="H822">
        <v>47.958570999999999</v>
      </c>
      <c r="I822">
        <v>-67.718671900000004</v>
      </c>
      <c r="J822" s="1" t="str">
        <f t="shared" si="50"/>
        <v>Basal till</v>
      </c>
      <c r="K822" s="1" t="str">
        <f t="shared" si="51"/>
        <v>&lt;63 micron</v>
      </c>
      <c r="L822">
        <v>12</v>
      </c>
      <c r="M822">
        <v>1.93</v>
      </c>
      <c r="N822">
        <v>4.4000000000000004</v>
      </c>
      <c r="O822">
        <v>0.1</v>
      </c>
      <c r="P822">
        <v>1</v>
      </c>
      <c r="Q822">
        <v>29.3</v>
      </c>
      <c r="R822">
        <v>0.1</v>
      </c>
      <c r="S822">
        <v>0.01</v>
      </c>
      <c r="T822">
        <v>0.05</v>
      </c>
      <c r="U822">
        <v>9.4</v>
      </c>
      <c r="V822">
        <v>44.5</v>
      </c>
      <c r="W822">
        <v>12.19</v>
      </c>
      <c r="X822">
        <v>2.4700000000000002</v>
      </c>
      <c r="Y822">
        <v>3.7</v>
      </c>
      <c r="Z822">
        <v>33</v>
      </c>
      <c r="AA822">
        <v>0.03</v>
      </c>
      <c r="AB822">
        <v>25.9</v>
      </c>
      <c r="AC822">
        <v>0.64</v>
      </c>
      <c r="AD822">
        <v>151</v>
      </c>
      <c r="AE822">
        <v>0.25</v>
      </c>
      <c r="AF822">
        <v>2E-3</v>
      </c>
      <c r="AG822">
        <v>51.3</v>
      </c>
      <c r="AH822">
        <v>4.2000000000000003E-2</v>
      </c>
      <c r="AI822">
        <v>8.0500000000000007</v>
      </c>
      <c r="AJ822">
        <v>5.0000000000000001E-3</v>
      </c>
      <c r="AK822">
        <v>0.2</v>
      </c>
      <c r="AL822">
        <v>1.8</v>
      </c>
      <c r="AM822">
        <v>0.1</v>
      </c>
      <c r="AN822">
        <v>2</v>
      </c>
      <c r="AO822">
        <v>0.01</v>
      </c>
      <c r="AP822">
        <v>6.1</v>
      </c>
      <c r="AQ822">
        <v>70</v>
      </c>
      <c r="AR822">
        <v>0.04</v>
      </c>
      <c r="AS822">
        <v>0.4</v>
      </c>
      <c r="AT822">
        <v>18</v>
      </c>
      <c r="AU822">
        <v>0.1</v>
      </c>
      <c r="AV822">
        <v>58.6</v>
      </c>
      <c r="AW822">
        <v>15</v>
      </c>
    </row>
    <row r="823" spans="1:49" hidden="1" x14ac:dyDescent="0.3">
      <c r="A823" t="s">
        <v>3256</v>
      </c>
      <c r="B823" t="s">
        <v>3257</v>
      </c>
      <c r="C823" s="1" t="str">
        <f t="shared" si="48"/>
        <v>13:0041</v>
      </c>
      <c r="D823" s="1" t="str">
        <f t="shared" si="49"/>
        <v>13:0013</v>
      </c>
      <c r="E823" t="s">
        <v>3258</v>
      </c>
      <c r="F823" t="s">
        <v>3259</v>
      </c>
      <c r="H823">
        <v>47.971161299999999</v>
      </c>
      <c r="I823">
        <v>-67.742531400000004</v>
      </c>
      <c r="J823" s="1" t="str">
        <f t="shared" si="50"/>
        <v>Basal till</v>
      </c>
      <c r="K823" s="1" t="str">
        <f t="shared" si="51"/>
        <v>&lt;63 micron</v>
      </c>
      <c r="L823">
        <v>96</v>
      </c>
      <c r="M823">
        <v>1.74</v>
      </c>
      <c r="N823">
        <v>3.7</v>
      </c>
      <c r="O823">
        <v>0.3</v>
      </c>
      <c r="P823">
        <v>1</v>
      </c>
      <c r="Q823">
        <v>37.5</v>
      </c>
      <c r="R823">
        <v>0.09</v>
      </c>
      <c r="S823">
        <v>0.03</v>
      </c>
      <c r="T823">
        <v>7.0000000000000007E-2</v>
      </c>
      <c r="U823">
        <v>8.1999999999999993</v>
      </c>
      <c r="V823">
        <v>35.200000000000003</v>
      </c>
      <c r="W823">
        <v>11.43</v>
      </c>
      <c r="X823">
        <v>2.2799999999999998</v>
      </c>
      <c r="Y823">
        <v>3.8</v>
      </c>
      <c r="Z823">
        <v>54</v>
      </c>
      <c r="AA823">
        <v>0.04</v>
      </c>
      <c r="AB823">
        <v>19.600000000000001</v>
      </c>
      <c r="AC823">
        <v>0.49</v>
      </c>
      <c r="AD823">
        <v>177</v>
      </c>
      <c r="AE823">
        <v>0.23</v>
      </c>
      <c r="AF823">
        <v>2E-3</v>
      </c>
      <c r="AG823">
        <v>37.200000000000003</v>
      </c>
      <c r="AH823">
        <v>0.05</v>
      </c>
      <c r="AI823">
        <v>7.72</v>
      </c>
      <c r="AJ823">
        <v>0.01</v>
      </c>
      <c r="AK823">
        <v>0.18</v>
      </c>
      <c r="AL823">
        <v>1.6</v>
      </c>
      <c r="AM823">
        <v>0.1</v>
      </c>
      <c r="AN823">
        <v>3.2</v>
      </c>
      <c r="AO823">
        <v>0.01</v>
      </c>
      <c r="AP823">
        <v>4.2</v>
      </c>
      <c r="AQ823">
        <v>20</v>
      </c>
      <c r="AR823">
        <v>0.04</v>
      </c>
      <c r="AS823">
        <v>0.3</v>
      </c>
      <c r="AT823">
        <v>18</v>
      </c>
      <c r="AU823">
        <v>0.1</v>
      </c>
      <c r="AV823">
        <v>48.1</v>
      </c>
      <c r="AW823">
        <v>15</v>
      </c>
    </row>
    <row r="824" spans="1:49" hidden="1" x14ac:dyDescent="0.3">
      <c r="A824" t="s">
        <v>3260</v>
      </c>
      <c r="B824" t="s">
        <v>3261</v>
      </c>
      <c r="C824" s="1" t="str">
        <f t="shared" si="48"/>
        <v>13:0041</v>
      </c>
      <c r="D824" s="1" t="str">
        <f t="shared" si="49"/>
        <v>13:0013</v>
      </c>
      <c r="E824" t="s">
        <v>3262</v>
      </c>
      <c r="F824" t="s">
        <v>3263</v>
      </c>
      <c r="H824">
        <v>47.9844826</v>
      </c>
      <c r="I824">
        <v>-67.763717900000003</v>
      </c>
      <c r="J824" s="1" t="str">
        <f t="shared" si="50"/>
        <v>Basal till</v>
      </c>
      <c r="K824" s="1" t="str">
        <f t="shared" si="51"/>
        <v>&lt;63 micron</v>
      </c>
      <c r="L824">
        <v>17</v>
      </c>
      <c r="M824">
        <v>1.9</v>
      </c>
      <c r="N824">
        <v>6.3</v>
      </c>
      <c r="O824">
        <v>0.7</v>
      </c>
      <c r="P824">
        <v>1</v>
      </c>
      <c r="Q824">
        <v>38.299999999999997</v>
      </c>
      <c r="R824">
        <v>0.14000000000000001</v>
      </c>
      <c r="S824">
        <v>0.01</v>
      </c>
      <c r="T824">
        <v>0.09</v>
      </c>
      <c r="U824">
        <v>15.6</v>
      </c>
      <c r="V824">
        <v>54.6</v>
      </c>
      <c r="W824">
        <v>21.01</v>
      </c>
      <c r="X824">
        <v>3.18</v>
      </c>
      <c r="Y824">
        <v>4.8</v>
      </c>
      <c r="Z824">
        <v>42</v>
      </c>
      <c r="AA824">
        <v>0.05</v>
      </c>
      <c r="AB824">
        <v>33</v>
      </c>
      <c r="AC824">
        <v>0.89</v>
      </c>
      <c r="AD824">
        <v>413</v>
      </c>
      <c r="AE824">
        <v>0.43</v>
      </c>
      <c r="AF824">
        <v>2E-3</v>
      </c>
      <c r="AG824">
        <v>67.900000000000006</v>
      </c>
      <c r="AH824">
        <v>4.2000000000000003E-2</v>
      </c>
      <c r="AI824">
        <v>15.24</v>
      </c>
      <c r="AJ824">
        <v>5.0000000000000001E-3</v>
      </c>
      <c r="AK824">
        <v>0.36</v>
      </c>
      <c r="AL824">
        <v>2.5</v>
      </c>
      <c r="AM824">
        <v>0.05</v>
      </c>
      <c r="AN824">
        <v>2.7</v>
      </c>
      <c r="AO824">
        <v>0.01</v>
      </c>
      <c r="AP824">
        <v>6.2</v>
      </c>
      <c r="AQ824">
        <v>90</v>
      </c>
      <c r="AR824">
        <v>0.05</v>
      </c>
      <c r="AS824">
        <v>0.5</v>
      </c>
      <c r="AT824">
        <v>21</v>
      </c>
      <c r="AU824">
        <v>0.1</v>
      </c>
      <c r="AV824">
        <v>65</v>
      </c>
      <c r="AW824">
        <v>15</v>
      </c>
    </row>
    <row r="825" spans="1:49" hidden="1" x14ac:dyDescent="0.3">
      <c r="A825" t="s">
        <v>3264</v>
      </c>
      <c r="B825" t="s">
        <v>3265</v>
      </c>
      <c r="C825" s="1" t="str">
        <f t="shared" si="48"/>
        <v>13:0041</v>
      </c>
      <c r="D825" s="1" t="str">
        <f t="shared" si="49"/>
        <v>13:0013</v>
      </c>
      <c r="E825" t="s">
        <v>3266</v>
      </c>
      <c r="F825" t="s">
        <v>3267</v>
      </c>
      <c r="H825">
        <v>47.969888099999999</v>
      </c>
      <c r="I825">
        <v>-67.762820300000001</v>
      </c>
      <c r="J825" s="1" t="str">
        <f t="shared" si="50"/>
        <v>Basal till</v>
      </c>
      <c r="K825" s="1" t="str">
        <f t="shared" si="51"/>
        <v>&lt;63 micron</v>
      </c>
      <c r="L825">
        <v>5</v>
      </c>
      <c r="M825">
        <v>1.53</v>
      </c>
      <c r="N825">
        <v>2.5</v>
      </c>
      <c r="O825">
        <v>0.5</v>
      </c>
      <c r="P825">
        <v>1</v>
      </c>
      <c r="Q825">
        <v>29.4</v>
      </c>
      <c r="R825">
        <v>7.0000000000000007E-2</v>
      </c>
      <c r="S825">
        <v>0.02</v>
      </c>
      <c r="T825">
        <v>0.02</v>
      </c>
      <c r="U825">
        <v>7.2</v>
      </c>
      <c r="V825">
        <v>31.8</v>
      </c>
      <c r="W825">
        <v>9.7799999999999994</v>
      </c>
      <c r="X825">
        <v>1.94</v>
      </c>
      <c r="Y825">
        <v>3.7</v>
      </c>
      <c r="Z825">
        <v>30</v>
      </c>
      <c r="AA825">
        <v>0.04</v>
      </c>
      <c r="AB825">
        <v>21.8</v>
      </c>
      <c r="AC825">
        <v>0.52</v>
      </c>
      <c r="AD825">
        <v>130</v>
      </c>
      <c r="AE825">
        <v>0.17</v>
      </c>
      <c r="AF825">
        <v>2E-3</v>
      </c>
      <c r="AG825">
        <v>37</v>
      </c>
      <c r="AH825">
        <v>2.5000000000000001E-2</v>
      </c>
      <c r="AI825">
        <v>6.04</v>
      </c>
      <c r="AJ825">
        <v>0.01</v>
      </c>
      <c r="AK825">
        <v>0.13</v>
      </c>
      <c r="AL825">
        <v>1.5</v>
      </c>
      <c r="AM825">
        <v>0.05</v>
      </c>
      <c r="AN825">
        <v>2.5</v>
      </c>
      <c r="AO825">
        <v>0.01</v>
      </c>
      <c r="AP825">
        <v>4.4000000000000004</v>
      </c>
      <c r="AQ825">
        <v>30</v>
      </c>
      <c r="AR825">
        <v>0.03</v>
      </c>
      <c r="AS825">
        <v>0.4</v>
      </c>
      <c r="AT825">
        <v>17</v>
      </c>
      <c r="AU825">
        <v>0.1</v>
      </c>
      <c r="AV825">
        <v>35.299999999999997</v>
      </c>
      <c r="AW825">
        <v>15</v>
      </c>
    </row>
    <row r="826" spans="1:49" hidden="1" x14ac:dyDescent="0.3">
      <c r="A826" t="s">
        <v>3268</v>
      </c>
      <c r="B826" t="s">
        <v>3269</v>
      </c>
      <c r="C826" s="1" t="str">
        <f t="shared" si="48"/>
        <v>13:0041</v>
      </c>
      <c r="D826" s="1" t="str">
        <f t="shared" si="49"/>
        <v>13:0013</v>
      </c>
      <c r="E826" t="s">
        <v>3270</v>
      </c>
      <c r="F826" t="s">
        <v>3271</v>
      </c>
      <c r="H826">
        <v>47.984340500000002</v>
      </c>
      <c r="I826">
        <v>-67.784119000000004</v>
      </c>
      <c r="J826" s="1" t="str">
        <f t="shared" si="50"/>
        <v>Basal till</v>
      </c>
      <c r="K826" s="1" t="str">
        <f t="shared" si="51"/>
        <v>&lt;63 micron</v>
      </c>
      <c r="L826">
        <v>11</v>
      </c>
      <c r="M826">
        <v>1.81</v>
      </c>
      <c r="N826">
        <v>4.3</v>
      </c>
      <c r="O826">
        <v>0.4</v>
      </c>
      <c r="P826">
        <v>1</v>
      </c>
      <c r="Q826">
        <v>36.9</v>
      </c>
      <c r="R826">
        <v>0.09</v>
      </c>
      <c r="S826">
        <v>0.02</v>
      </c>
      <c r="T826">
        <v>0.06</v>
      </c>
      <c r="U826">
        <v>10</v>
      </c>
      <c r="V826">
        <v>39</v>
      </c>
      <c r="W826">
        <v>13.62</v>
      </c>
      <c r="X826">
        <v>2.41</v>
      </c>
      <c r="Y826">
        <v>4</v>
      </c>
      <c r="Z826">
        <v>35</v>
      </c>
      <c r="AA826">
        <v>0.04</v>
      </c>
      <c r="AB826">
        <v>22.7</v>
      </c>
      <c r="AC826">
        <v>0.6</v>
      </c>
      <c r="AD826">
        <v>174</v>
      </c>
      <c r="AE826">
        <v>0.3</v>
      </c>
      <c r="AF826">
        <v>2E-3</v>
      </c>
      <c r="AG826">
        <v>48.1</v>
      </c>
      <c r="AH826">
        <v>2.9000000000000001E-2</v>
      </c>
      <c r="AI826">
        <v>9.33</v>
      </c>
      <c r="AJ826">
        <v>0.01</v>
      </c>
      <c r="AK826">
        <v>0.23</v>
      </c>
      <c r="AL826">
        <v>1.7</v>
      </c>
      <c r="AM826">
        <v>0.1</v>
      </c>
      <c r="AN826">
        <v>2.6</v>
      </c>
      <c r="AO826">
        <v>0.01</v>
      </c>
      <c r="AP826">
        <v>4.9000000000000004</v>
      </c>
      <c r="AQ826">
        <v>40</v>
      </c>
      <c r="AR826">
        <v>0.04</v>
      </c>
      <c r="AS826">
        <v>0.3</v>
      </c>
      <c r="AT826">
        <v>18</v>
      </c>
      <c r="AU826">
        <v>0.1</v>
      </c>
      <c r="AV826">
        <v>46.8</v>
      </c>
      <c r="AW826">
        <v>15</v>
      </c>
    </row>
    <row r="827" spans="1:49" hidden="1" x14ac:dyDescent="0.3">
      <c r="A827" t="s">
        <v>3272</v>
      </c>
      <c r="B827" t="s">
        <v>3273</v>
      </c>
      <c r="C827" s="1" t="str">
        <f t="shared" si="48"/>
        <v>13:0041</v>
      </c>
      <c r="D827" s="1" t="str">
        <f t="shared" si="49"/>
        <v>13:0013</v>
      </c>
      <c r="E827" t="s">
        <v>3274</v>
      </c>
      <c r="F827" t="s">
        <v>3275</v>
      </c>
      <c r="H827">
        <v>47.998359000000001</v>
      </c>
      <c r="I827">
        <v>-67.790988400000003</v>
      </c>
      <c r="J827" s="1" t="str">
        <f t="shared" si="50"/>
        <v>Basal till</v>
      </c>
      <c r="K827" s="1" t="str">
        <f t="shared" si="51"/>
        <v>&lt;63 micron</v>
      </c>
      <c r="L827">
        <v>20</v>
      </c>
      <c r="M827">
        <v>2.2599999999999998</v>
      </c>
      <c r="N827">
        <v>5</v>
      </c>
      <c r="O827">
        <v>0.6</v>
      </c>
      <c r="P827">
        <v>1</v>
      </c>
      <c r="Q827">
        <v>50.2</v>
      </c>
      <c r="R827">
        <v>0.09</v>
      </c>
      <c r="S827">
        <v>0.01</v>
      </c>
      <c r="T827">
        <v>0.06</v>
      </c>
      <c r="U827">
        <v>13</v>
      </c>
      <c r="V827">
        <v>47.2</v>
      </c>
      <c r="W827">
        <v>15.17</v>
      </c>
      <c r="X827">
        <v>2.41</v>
      </c>
      <c r="Y827">
        <v>4.2</v>
      </c>
      <c r="Z827">
        <v>48</v>
      </c>
      <c r="AA827">
        <v>0.04</v>
      </c>
      <c r="AB827">
        <v>19.8</v>
      </c>
      <c r="AC827">
        <v>0.62</v>
      </c>
      <c r="AD827">
        <v>188</v>
      </c>
      <c r="AE827">
        <v>0.25</v>
      </c>
      <c r="AF827">
        <v>2E-3</v>
      </c>
      <c r="AG827">
        <v>55.7</v>
      </c>
      <c r="AH827">
        <v>4.3999999999999997E-2</v>
      </c>
      <c r="AI827">
        <v>8.5500000000000007</v>
      </c>
      <c r="AJ827">
        <v>0.02</v>
      </c>
      <c r="AK827">
        <v>0.21</v>
      </c>
      <c r="AL827">
        <v>2.2999999999999998</v>
      </c>
      <c r="AM827">
        <v>0.1</v>
      </c>
      <c r="AN827">
        <v>1.8</v>
      </c>
      <c r="AO827">
        <v>0.01</v>
      </c>
      <c r="AP827">
        <v>4.8</v>
      </c>
      <c r="AQ827">
        <v>5</v>
      </c>
      <c r="AR827">
        <v>0.05</v>
      </c>
      <c r="AS827">
        <v>0.3</v>
      </c>
      <c r="AT827">
        <v>19</v>
      </c>
      <c r="AU827">
        <v>0.1</v>
      </c>
      <c r="AV827">
        <v>62.9</v>
      </c>
      <c r="AW827">
        <v>15</v>
      </c>
    </row>
    <row r="828" spans="1:49" hidden="1" x14ac:dyDescent="0.3">
      <c r="A828" t="s">
        <v>3276</v>
      </c>
      <c r="B828" t="s">
        <v>3277</v>
      </c>
      <c r="C828" s="1" t="str">
        <f t="shared" si="48"/>
        <v>13:0041</v>
      </c>
      <c r="D828" s="1" t="str">
        <f t="shared" si="49"/>
        <v>13:0013</v>
      </c>
      <c r="E828" t="s">
        <v>3278</v>
      </c>
      <c r="F828" t="s">
        <v>3279</v>
      </c>
      <c r="H828">
        <v>47.999160600000003</v>
      </c>
      <c r="I828">
        <v>-67.816990099999998</v>
      </c>
      <c r="J828" s="1" t="str">
        <f t="shared" si="50"/>
        <v>Basal till</v>
      </c>
      <c r="K828" s="1" t="str">
        <f t="shared" si="51"/>
        <v>&lt;63 micron</v>
      </c>
      <c r="L828">
        <v>8</v>
      </c>
      <c r="M828">
        <v>1.81</v>
      </c>
      <c r="N828">
        <v>5.5</v>
      </c>
      <c r="O828">
        <v>0.7</v>
      </c>
      <c r="P828">
        <v>2</v>
      </c>
      <c r="Q828">
        <v>38.9</v>
      </c>
      <c r="R828">
        <v>0.1</v>
      </c>
      <c r="S828">
        <v>0.02</v>
      </c>
      <c r="T828">
        <v>0.06</v>
      </c>
      <c r="U828">
        <v>10</v>
      </c>
      <c r="V828">
        <v>37.200000000000003</v>
      </c>
      <c r="W828">
        <v>14</v>
      </c>
      <c r="X828">
        <v>2.37</v>
      </c>
      <c r="Y828">
        <v>3.9</v>
      </c>
      <c r="Z828">
        <v>31</v>
      </c>
      <c r="AA828">
        <v>0.04</v>
      </c>
      <c r="AB828">
        <v>19.7</v>
      </c>
      <c r="AC828">
        <v>0.59</v>
      </c>
      <c r="AD828">
        <v>128</v>
      </c>
      <c r="AE828">
        <v>0.27</v>
      </c>
      <c r="AF828">
        <v>2E-3</v>
      </c>
      <c r="AG828">
        <v>45.1</v>
      </c>
      <c r="AH828">
        <v>2.3E-2</v>
      </c>
      <c r="AI828">
        <v>9.51</v>
      </c>
      <c r="AJ828">
        <v>0.01</v>
      </c>
      <c r="AK828">
        <v>0.2</v>
      </c>
      <c r="AL828">
        <v>2.1</v>
      </c>
      <c r="AM828">
        <v>0.05</v>
      </c>
      <c r="AN828">
        <v>2.7</v>
      </c>
      <c r="AO828">
        <v>0.01</v>
      </c>
      <c r="AP828">
        <v>4.7</v>
      </c>
      <c r="AQ828">
        <v>30</v>
      </c>
      <c r="AR828">
        <v>0.05</v>
      </c>
      <c r="AS828">
        <v>0.3</v>
      </c>
      <c r="AT828">
        <v>20</v>
      </c>
      <c r="AU828">
        <v>0.1</v>
      </c>
      <c r="AV828">
        <v>42.7</v>
      </c>
      <c r="AW828">
        <v>15</v>
      </c>
    </row>
    <row r="829" spans="1:49" hidden="1" x14ac:dyDescent="0.3">
      <c r="A829" t="s">
        <v>3280</v>
      </c>
      <c r="B829" t="s">
        <v>3281</v>
      </c>
      <c r="C829" s="1" t="str">
        <f t="shared" si="48"/>
        <v>13:0041</v>
      </c>
      <c r="D829" s="1" t="str">
        <f t="shared" si="49"/>
        <v>13:0013</v>
      </c>
      <c r="E829" t="s">
        <v>3282</v>
      </c>
      <c r="F829" t="s">
        <v>3283</v>
      </c>
      <c r="H829">
        <v>47.931024700000002</v>
      </c>
      <c r="I829">
        <v>-67.757522199999997</v>
      </c>
      <c r="J829" s="1" t="str">
        <f t="shared" si="50"/>
        <v>Basal till</v>
      </c>
      <c r="K829" s="1" t="str">
        <f t="shared" si="51"/>
        <v>&lt;63 micron</v>
      </c>
      <c r="L829">
        <v>41</v>
      </c>
      <c r="M829">
        <v>1.56</v>
      </c>
      <c r="N829">
        <v>3.5</v>
      </c>
      <c r="O829">
        <v>2</v>
      </c>
      <c r="P829">
        <v>1</v>
      </c>
      <c r="Q829">
        <v>35</v>
      </c>
      <c r="R829">
        <v>7.0000000000000007E-2</v>
      </c>
      <c r="S829">
        <v>0.01</v>
      </c>
      <c r="T829">
        <v>0.09</v>
      </c>
      <c r="U829">
        <v>7.6</v>
      </c>
      <c r="V829">
        <v>34.799999999999997</v>
      </c>
      <c r="W829">
        <v>10.74</v>
      </c>
      <c r="X829">
        <v>2.12</v>
      </c>
      <c r="Y829">
        <v>3.4</v>
      </c>
      <c r="Z829">
        <v>57</v>
      </c>
      <c r="AA829">
        <v>0.04</v>
      </c>
      <c r="AB829">
        <v>20.7</v>
      </c>
      <c r="AC829">
        <v>0.56999999999999995</v>
      </c>
      <c r="AD829">
        <v>116</v>
      </c>
      <c r="AE829">
        <v>0.22</v>
      </c>
      <c r="AF829">
        <v>2E-3</v>
      </c>
      <c r="AG829">
        <v>41</v>
      </c>
      <c r="AH829">
        <v>2.8000000000000001E-2</v>
      </c>
      <c r="AI829">
        <v>5.58</v>
      </c>
      <c r="AJ829">
        <v>5.0000000000000001E-3</v>
      </c>
      <c r="AK829">
        <v>0.15</v>
      </c>
      <c r="AL829">
        <v>1.4</v>
      </c>
      <c r="AM829">
        <v>0.1</v>
      </c>
      <c r="AN829">
        <v>1.8</v>
      </c>
      <c r="AO829">
        <v>0.01</v>
      </c>
      <c r="AP829">
        <v>4.5999999999999996</v>
      </c>
      <c r="AQ829">
        <v>5</v>
      </c>
      <c r="AR829">
        <v>0.03</v>
      </c>
      <c r="AS829">
        <v>0.3</v>
      </c>
      <c r="AT829">
        <v>17</v>
      </c>
      <c r="AU829">
        <v>0.1</v>
      </c>
      <c r="AV829">
        <v>40.1</v>
      </c>
      <c r="AW829">
        <v>15</v>
      </c>
    </row>
    <row r="830" spans="1:49" hidden="1" x14ac:dyDescent="0.3">
      <c r="A830" t="s">
        <v>3284</v>
      </c>
      <c r="B830" t="s">
        <v>3285</v>
      </c>
      <c r="C830" s="1" t="str">
        <f t="shared" si="48"/>
        <v>13:0041</v>
      </c>
      <c r="D830" s="1" t="str">
        <f t="shared" si="49"/>
        <v>13:0013</v>
      </c>
      <c r="E830" t="s">
        <v>3286</v>
      </c>
      <c r="F830" t="s">
        <v>3287</v>
      </c>
      <c r="H830">
        <v>47.957761599999998</v>
      </c>
      <c r="I830">
        <v>-67.741490299999995</v>
      </c>
      <c r="J830" s="1" t="str">
        <f t="shared" si="50"/>
        <v>Basal till</v>
      </c>
      <c r="K830" s="1" t="str">
        <f t="shared" si="51"/>
        <v>&lt;63 micron</v>
      </c>
      <c r="L830">
        <v>8</v>
      </c>
      <c r="M830">
        <v>1.71</v>
      </c>
      <c r="N830">
        <v>5.0999999999999996</v>
      </c>
      <c r="O830">
        <v>0.2</v>
      </c>
      <c r="P830">
        <v>1</v>
      </c>
      <c r="Q830">
        <v>35.700000000000003</v>
      </c>
      <c r="R830">
        <v>0.12</v>
      </c>
      <c r="S830">
        <v>0.01</v>
      </c>
      <c r="T830">
        <v>0.05</v>
      </c>
      <c r="U830">
        <v>13.6</v>
      </c>
      <c r="V830">
        <v>39.700000000000003</v>
      </c>
      <c r="W830">
        <v>17.29</v>
      </c>
      <c r="X830">
        <v>2.5299999999999998</v>
      </c>
      <c r="Y830">
        <v>3.8</v>
      </c>
      <c r="Z830">
        <v>26</v>
      </c>
      <c r="AA830">
        <v>0.05</v>
      </c>
      <c r="AB830">
        <v>21.6</v>
      </c>
      <c r="AC830">
        <v>0.65</v>
      </c>
      <c r="AD830">
        <v>494</v>
      </c>
      <c r="AE830">
        <v>0.22</v>
      </c>
      <c r="AF830">
        <v>2E-3</v>
      </c>
      <c r="AG830">
        <v>48.4</v>
      </c>
      <c r="AH830">
        <v>3.7999999999999999E-2</v>
      </c>
      <c r="AI830">
        <v>12.78</v>
      </c>
      <c r="AJ830">
        <v>0.01</v>
      </c>
      <c r="AK830">
        <v>0.26</v>
      </c>
      <c r="AL830">
        <v>2</v>
      </c>
      <c r="AM830">
        <v>0.1</v>
      </c>
      <c r="AN830">
        <v>2.2000000000000002</v>
      </c>
      <c r="AO830">
        <v>0.01</v>
      </c>
      <c r="AP830">
        <v>5.3</v>
      </c>
      <c r="AQ830">
        <v>70</v>
      </c>
      <c r="AR830">
        <v>0.04</v>
      </c>
      <c r="AS830">
        <v>0.5</v>
      </c>
      <c r="AT830">
        <v>21</v>
      </c>
      <c r="AU830">
        <v>0.1</v>
      </c>
      <c r="AV830">
        <v>49</v>
      </c>
      <c r="AW830">
        <v>15</v>
      </c>
    </row>
    <row r="831" spans="1:49" hidden="1" x14ac:dyDescent="0.3">
      <c r="A831" t="s">
        <v>3288</v>
      </c>
      <c r="B831" t="s">
        <v>3289</v>
      </c>
      <c r="C831" s="1" t="str">
        <f t="shared" si="48"/>
        <v>13:0041</v>
      </c>
      <c r="D831" s="1" t="str">
        <f t="shared" si="49"/>
        <v>13:0013</v>
      </c>
      <c r="E831" t="s">
        <v>3290</v>
      </c>
      <c r="F831" t="s">
        <v>3291</v>
      </c>
      <c r="H831">
        <v>47.924868799999999</v>
      </c>
      <c r="I831">
        <v>-67.736759899999996</v>
      </c>
      <c r="J831" s="1" t="str">
        <f t="shared" si="50"/>
        <v>Basal till</v>
      </c>
      <c r="K831" s="1" t="str">
        <f t="shared" si="51"/>
        <v>&lt;63 micron</v>
      </c>
      <c r="L831">
        <v>20</v>
      </c>
      <c r="M831">
        <v>2.31</v>
      </c>
      <c r="N831">
        <v>7.1</v>
      </c>
      <c r="O831">
        <v>0.8</v>
      </c>
      <c r="P831">
        <v>1</v>
      </c>
      <c r="Q831">
        <v>48.6</v>
      </c>
      <c r="R831">
        <v>0.13</v>
      </c>
      <c r="S831">
        <v>0.01</v>
      </c>
      <c r="T831">
        <v>0.08</v>
      </c>
      <c r="U831">
        <v>14.8</v>
      </c>
      <c r="V831">
        <v>52.3</v>
      </c>
      <c r="W831">
        <v>20.68</v>
      </c>
      <c r="X831">
        <v>2.97</v>
      </c>
      <c r="Y831">
        <v>4.2</v>
      </c>
      <c r="Z831">
        <v>88</v>
      </c>
      <c r="AA831">
        <v>0.04</v>
      </c>
      <c r="AB831">
        <v>22.9</v>
      </c>
      <c r="AC831">
        <v>0.72</v>
      </c>
      <c r="AD831">
        <v>172</v>
      </c>
      <c r="AE831">
        <v>0.3</v>
      </c>
      <c r="AF831">
        <v>2E-3</v>
      </c>
      <c r="AG831">
        <v>69</v>
      </c>
      <c r="AH831">
        <v>3.9E-2</v>
      </c>
      <c r="AI831">
        <v>15.58</v>
      </c>
      <c r="AJ831">
        <v>0.01</v>
      </c>
      <c r="AK831">
        <v>0.35</v>
      </c>
      <c r="AL831">
        <v>2.5</v>
      </c>
      <c r="AM831">
        <v>0.2</v>
      </c>
      <c r="AN831">
        <v>2.2000000000000002</v>
      </c>
      <c r="AO831">
        <v>0.01</v>
      </c>
      <c r="AP831">
        <v>5.8</v>
      </c>
      <c r="AQ831">
        <v>5</v>
      </c>
      <c r="AR831">
        <v>0.06</v>
      </c>
      <c r="AS831">
        <v>0.5</v>
      </c>
      <c r="AT831">
        <v>19</v>
      </c>
      <c r="AU831">
        <v>0.1</v>
      </c>
      <c r="AV831">
        <v>62.6</v>
      </c>
      <c r="AW831">
        <v>15</v>
      </c>
    </row>
    <row r="832" spans="1:49" hidden="1" x14ac:dyDescent="0.3">
      <c r="A832" t="s">
        <v>3292</v>
      </c>
      <c r="B832" t="s">
        <v>3293</v>
      </c>
      <c r="C832" s="1" t="str">
        <f t="shared" si="48"/>
        <v>13:0041</v>
      </c>
      <c r="D832" s="1" t="str">
        <f t="shared" si="49"/>
        <v>13:0013</v>
      </c>
      <c r="E832" t="s">
        <v>3294</v>
      </c>
      <c r="F832" t="s">
        <v>3295</v>
      </c>
      <c r="H832">
        <v>47.952699899999999</v>
      </c>
      <c r="I832">
        <v>-67.811957000000007</v>
      </c>
      <c r="J832" s="1" t="str">
        <f t="shared" si="50"/>
        <v>Basal till</v>
      </c>
      <c r="K832" s="1" t="str">
        <f t="shared" si="51"/>
        <v>&lt;63 micron</v>
      </c>
      <c r="L832">
        <v>7</v>
      </c>
      <c r="M832">
        <v>1.7</v>
      </c>
      <c r="N832">
        <v>5.5</v>
      </c>
      <c r="O832">
        <v>0.5</v>
      </c>
      <c r="P832">
        <v>1</v>
      </c>
      <c r="Q832">
        <v>45.6</v>
      </c>
      <c r="R832">
        <v>0.12</v>
      </c>
      <c r="S832">
        <v>0.01</v>
      </c>
      <c r="T832">
        <v>0.08</v>
      </c>
      <c r="U832">
        <v>13.3</v>
      </c>
      <c r="V832">
        <v>41.3</v>
      </c>
      <c r="W832">
        <v>16.2</v>
      </c>
      <c r="X832">
        <v>2.5499999999999998</v>
      </c>
      <c r="Y832">
        <v>4.0999999999999996</v>
      </c>
      <c r="Z832">
        <v>22</v>
      </c>
      <c r="AA832">
        <v>0.05</v>
      </c>
      <c r="AB832">
        <v>26</v>
      </c>
      <c r="AC832">
        <v>0.71</v>
      </c>
      <c r="AD832">
        <v>219</v>
      </c>
      <c r="AE832">
        <v>0.18</v>
      </c>
      <c r="AF832">
        <v>2E-3</v>
      </c>
      <c r="AG832">
        <v>53.5</v>
      </c>
      <c r="AH832">
        <v>3.3000000000000002E-2</v>
      </c>
      <c r="AI832">
        <v>10.63</v>
      </c>
      <c r="AJ832">
        <v>5.0000000000000001E-3</v>
      </c>
      <c r="AK832">
        <v>0.28000000000000003</v>
      </c>
      <c r="AL832">
        <v>2</v>
      </c>
      <c r="AM832">
        <v>0.05</v>
      </c>
      <c r="AN832">
        <v>2.1</v>
      </c>
      <c r="AO832">
        <v>0.01</v>
      </c>
      <c r="AP832">
        <v>5.7</v>
      </c>
      <c r="AQ832">
        <v>20</v>
      </c>
      <c r="AR832">
        <v>0.04</v>
      </c>
      <c r="AS832">
        <v>0.5</v>
      </c>
      <c r="AT832">
        <v>19</v>
      </c>
      <c r="AU832">
        <v>0.1</v>
      </c>
      <c r="AV832">
        <v>49.5</v>
      </c>
      <c r="AW832">
        <v>15</v>
      </c>
    </row>
    <row r="833" spans="1:49" hidden="1" x14ac:dyDescent="0.3">
      <c r="A833" t="s">
        <v>3296</v>
      </c>
      <c r="B833" t="s">
        <v>3297</v>
      </c>
      <c r="C833" s="1" t="str">
        <f t="shared" si="48"/>
        <v>13:0041</v>
      </c>
      <c r="D833" s="1" t="str">
        <f t="shared" si="49"/>
        <v>13:0013</v>
      </c>
      <c r="E833" t="s">
        <v>3298</v>
      </c>
      <c r="F833" t="s">
        <v>3299</v>
      </c>
      <c r="H833">
        <v>47.969004499999997</v>
      </c>
      <c r="I833">
        <v>-67.801682</v>
      </c>
      <c r="J833" s="1" t="str">
        <f t="shared" si="50"/>
        <v>Basal till</v>
      </c>
      <c r="K833" s="1" t="str">
        <f t="shared" si="51"/>
        <v>&lt;63 micron</v>
      </c>
      <c r="L833">
        <v>12</v>
      </c>
      <c r="M833">
        <v>2.33</v>
      </c>
      <c r="N833">
        <v>6.7</v>
      </c>
      <c r="O833">
        <v>0.3</v>
      </c>
      <c r="P833">
        <v>2</v>
      </c>
      <c r="Q833">
        <v>61.6</v>
      </c>
      <c r="R833">
        <v>0.16</v>
      </c>
      <c r="S833">
        <v>0.01</v>
      </c>
      <c r="T833">
        <v>0.12</v>
      </c>
      <c r="U833">
        <v>16.899999999999999</v>
      </c>
      <c r="V833">
        <v>51.4</v>
      </c>
      <c r="W833">
        <v>23.28</v>
      </c>
      <c r="X833">
        <v>3.21</v>
      </c>
      <c r="Y833">
        <v>5.0999999999999996</v>
      </c>
      <c r="Z833">
        <v>43</v>
      </c>
      <c r="AA833">
        <v>0.06</v>
      </c>
      <c r="AB833">
        <v>23.7</v>
      </c>
      <c r="AC833">
        <v>0.88</v>
      </c>
      <c r="AD833">
        <v>285</v>
      </c>
      <c r="AE833">
        <v>0.25</v>
      </c>
      <c r="AF833">
        <v>2E-3</v>
      </c>
      <c r="AG833">
        <v>65.5</v>
      </c>
      <c r="AH833">
        <v>3.9E-2</v>
      </c>
      <c r="AI833">
        <v>15.37</v>
      </c>
      <c r="AJ833">
        <v>5.0000000000000001E-3</v>
      </c>
      <c r="AK833">
        <v>0.31</v>
      </c>
      <c r="AL833">
        <v>2.7</v>
      </c>
      <c r="AM833">
        <v>0.05</v>
      </c>
      <c r="AN833">
        <v>2.5</v>
      </c>
      <c r="AO833">
        <v>0.01</v>
      </c>
      <c r="AP833">
        <v>6.2</v>
      </c>
      <c r="AQ833">
        <v>60</v>
      </c>
      <c r="AR833">
        <v>0.06</v>
      </c>
      <c r="AS833">
        <v>0.6</v>
      </c>
      <c r="AT833">
        <v>24</v>
      </c>
      <c r="AU833">
        <v>0.1</v>
      </c>
      <c r="AV833">
        <v>71.099999999999994</v>
      </c>
      <c r="AW833">
        <v>15</v>
      </c>
    </row>
    <row r="834" spans="1:49" hidden="1" x14ac:dyDescent="0.3">
      <c r="A834" t="s">
        <v>3300</v>
      </c>
      <c r="B834" t="s">
        <v>3301</v>
      </c>
      <c r="C834" s="1" t="str">
        <f t="shared" ref="C834:C897" si="52">HYPERLINK("http://geochem.nrcan.gc.ca/cdogs/content/bdl/bdl130041_e.htm", "13:0041")</f>
        <v>13:0041</v>
      </c>
      <c r="D834" s="1" t="str">
        <f t="shared" ref="D834:D897" si="53">HYPERLINK("http://geochem.nrcan.gc.ca/cdogs/content/svy/svy130013_e.htm", "13:0013")</f>
        <v>13:0013</v>
      </c>
      <c r="E834" t="s">
        <v>3298</v>
      </c>
      <c r="F834" t="s">
        <v>3302</v>
      </c>
      <c r="H834">
        <v>47.969004499999997</v>
      </c>
      <c r="I834">
        <v>-67.801682</v>
      </c>
      <c r="J834" s="1" t="str">
        <f t="shared" ref="J834:J897" si="54">HYPERLINK("http://geochem.nrcan.gc.ca/cdogs/content/kwd/kwd020045_e.htm", "Basal till")</f>
        <v>Basal till</v>
      </c>
      <c r="K834" s="1" t="str">
        <f t="shared" ref="K834:K897" si="55">HYPERLINK("http://geochem.nrcan.gc.ca/cdogs/content/kwd/kwd080004_e.htm", "&lt;63 micron")</f>
        <v>&lt;63 micron</v>
      </c>
      <c r="L834">
        <v>16</v>
      </c>
      <c r="M834">
        <v>2.31</v>
      </c>
      <c r="N834">
        <v>6.8</v>
      </c>
      <c r="O834">
        <v>0.7</v>
      </c>
      <c r="P834">
        <v>1</v>
      </c>
      <c r="Q834">
        <v>59.4</v>
      </c>
      <c r="R834">
        <v>0.15</v>
      </c>
      <c r="S834">
        <v>0.01</v>
      </c>
      <c r="T834">
        <v>0.1</v>
      </c>
      <c r="U834">
        <v>17.100000000000001</v>
      </c>
      <c r="V834">
        <v>51.8</v>
      </c>
      <c r="W834">
        <v>21.9</v>
      </c>
      <c r="X834">
        <v>2.99</v>
      </c>
      <c r="Y834">
        <v>5.5</v>
      </c>
      <c r="Z834">
        <v>45</v>
      </c>
      <c r="AA834">
        <v>0.06</v>
      </c>
      <c r="AB834">
        <v>24</v>
      </c>
      <c r="AC834">
        <v>0.79</v>
      </c>
      <c r="AD834">
        <v>351</v>
      </c>
      <c r="AE834">
        <v>0.27</v>
      </c>
      <c r="AF834">
        <v>2E-3</v>
      </c>
      <c r="AG834">
        <v>66.099999999999994</v>
      </c>
      <c r="AH834">
        <v>4.1000000000000002E-2</v>
      </c>
      <c r="AI834">
        <v>15.6</v>
      </c>
      <c r="AJ834">
        <v>5.0000000000000001E-3</v>
      </c>
      <c r="AK834">
        <v>0.33</v>
      </c>
      <c r="AL834">
        <v>2.7</v>
      </c>
      <c r="AM834">
        <v>0.1</v>
      </c>
      <c r="AN834">
        <v>2.6</v>
      </c>
      <c r="AO834">
        <v>0.01</v>
      </c>
      <c r="AP834">
        <v>6.3</v>
      </c>
      <c r="AQ834">
        <v>30</v>
      </c>
      <c r="AR834">
        <v>7.0000000000000007E-2</v>
      </c>
      <c r="AS834">
        <v>0.6</v>
      </c>
      <c r="AT834">
        <v>23</v>
      </c>
      <c r="AU834">
        <v>0.1</v>
      </c>
      <c r="AV834">
        <v>65.099999999999994</v>
      </c>
      <c r="AW834">
        <v>15</v>
      </c>
    </row>
    <row r="835" spans="1:49" hidden="1" x14ac:dyDescent="0.3">
      <c r="A835" t="s">
        <v>3303</v>
      </c>
      <c r="B835" t="s">
        <v>3304</v>
      </c>
      <c r="C835" s="1" t="str">
        <f t="shared" si="52"/>
        <v>13:0041</v>
      </c>
      <c r="D835" s="1" t="str">
        <f t="shared" si="53"/>
        <v>13:0013</v>
      </c>
      <c r="E835" t="s">
        <v>3305</v>
      </c>
      <c r="F835" t="s">
        <v>3306</v>
      </c>
      <c r="H835">
        <v>47.959074800000003</v>
      </c>
      <c r="I835">
        <v>-67.861266400000005</v>
      </c>
      <c r="J835" s="1" t="str">
        <f t="shared" si="54"/>
        <v>Basal till</v>
      </c>
      <c r="K835" s="1" t="str">
        <f t="shared" si="55"/>
        <v>&lt;63 micron</v>
      </c>
      <c r="L835">
        <v>58</v>
      </c>
      <c r="M835">
        <v>2.19</v>
      </c>
      <c r="N835">
        <v>9.9</v>
      </c>
      <c r="O835">
        <v>0.7</v>
      </c>
      <c r="P835">
        <v>1</v>
      </c>
      <c r="Q835">
        <v>52.8</v>
      </c>
      <c r="R835">
        <v>0.13</v>
      </c>
      <c r="S835">
        <v>0.02</v>
      </c>
      <c r="T835">
        <v>0.06</v>
      </c>
      <c r="U835">
        <v>11.5</v>
      </c>
      <c r="V835">
        <v>53.3</v>
      </c>
      <c r="W835">
        <v>14.59</v>
      </c>
      <c r="X835">
        <v>3.16</v>
      </c>
      <c r="Y835">
        <v>5.2</v>
      </c>
      <c r="Z835">
        <v>49</v>
      </c>
      <c r="AA835">
        <v>0.05</v>
      </c>
      <c r="AB835">
        <v>27.6</v>
      </c>
      <c r="AC835">
        <v>0.8</v>
      </c>
      <c r="AD835">
        <v>177</v>
      </c>
      <c r="AE835">
        <v>0.34</v>
      </c>
      <c r="AF835">
        <v>2E-3</v>
      </c>
      <c r="AG835">
        <v>59.5</v>
      </c>
      <c r="AH835">
        <v>5.3999999999999999E-2</v>
      </c>
      <c r="AI835">
        <v>11.83</v>
      </c>
      <c r="AJ835">
        <v>0.01</v>
      </c>
      <c r="AK835">
        <v>0.35</v>
      </c>
      <c r="AL835">
        <v>1.9</v>
      </c>
      <c r="AM835">
        <v>0.1</v>
      </c>
      <c r="AN835">
        <v>3.1</v>
      </c>
      <c r="AO835">
        <v>0.01</v>
      </c>
      <c r="AP835">
        <v>5.8</v>
      </c>
      <c r="AQ835">
        <v>30</v>
      </c>
      <c r="AR835">
        <v>7.0000000000000007E-2</v>
      </c>
      <c r="AS835">
        <v>0.3</v>
      </c>
      <c r="AT835">
        <v>22</v>
      </c>
      <c r="AU835">
        <v>0.1</v>
      </c>
      <c r="AV835">
        <v>70.5</v>
      </c>
      <c r="AW835">
        <v>15</v>
      </c>
    </row>
    <row r="836" spans="1:49" hidden="1" x14ac:dyDescent="0.3">
      <c r="A836" t="s">
        <v>3307</v>
      </c>
      <c r="B836" t="s">
        <v>3308</v>
      </c>
      <c r="C836" s="1" t="str">
        <f t="shared" si="52"/>
        <v>13:0041</v>
      </c>
      <c r="D836" s="1" t="str">
        <f t="shared" si="53"/>
        <v>13:0013</v>
      </c>
      <c r="E836" t="s">
        <v>3309</v>
      </c>
      <c r="F836" t="s">
        <v>3310</v>
      </c>
      <c r="H836">
        <v>47.952944799999997</v>
      </c>
      <c r="I836">
        <v>-67.839421900000005</v>
      </c>
      <c r="J836" s="1" t="str">
        <f t="shared" si="54"/>
        <v>Basal till</v>
      </c>
      <c r="K836" s="1" t="str">
        <f t="shared" si="55"/>
        <v>&lt;63 micron</v>
      </c>
      <c r="L836">
        <v>14</v>
      </c>
      <c r="M836">
        <v>2.44</v>
      </c>
      <c r="N836">
        <v>7.5</v>
      </c>
      <c r="O836">
        <v>0.3</v>
      </c>
      <c r="P836">
        <v>0.5</v>
      </c>
      <c r="Q836">
        <v>44.5</v>
      </c>
      <c r="R836">
        <v>0.14000000000000001</v>
      </c>
      <c r="S836">
        <v>0.01</v>
      </c>
      <c r="T836">
        <v>0.1</v>
      </c>
      <c r="U836">
        <v>15.6</v>
      </c>
      <c r="V836">
        <v>64.900000000000006</v>
      </c>
      <c r="W836">
        <v>22.24</v>
      </c>
      <c r="X836">
        <v>3.6</v>
      </c>
      <c r="Y836">
        <v>6.1</v>
      </c>
      <c r="Z836">
        <v>30</v>
      </c>
      <c r="AA836">
        <v>0.06</v>
      </c>
      <c r="AB836">
        <v>34.4</v>
      </c>
      <c r="AC836">
        <v>1.03</v>
      </c>
      <c r="AD836">
        <v>289</v>
      </c>
      <c r="AE836">
        <v>0.17</v>
      </c>
      <c r="AF836">
        <v>2E-3</v>
      </c>
      <c r="AG836">
        <v>73.099999999999994</v>
      </c>
      <c r="AH836">
        <v>5.7000000000000002E-2</v>
      </c>
      <c r="AI836">
        <v>14.98</v>
      </c>
      <c r="AJ836">
        <v>5.0000000000000001E-3</v>
      </c>
      <c r="AK836">
        <v>0.37</v>
      </c>
      <c r="AL836">
        <v>2.4</v>
      </c>
      <c r="AM836">
        <v>0.2</v>
      </c>
      <c r="AN836">
        <v>2.9</v>
      </c>
      <c r="AO836">
        <v>0.01</v>
      </c>
      <c r="AP836">
        <v>6.8</v>
      </c>
      <c r="AQ836">
        <v>10</v>
      </c>
      <c r="AR836">
        <v>0.06</v>
      </c>
      <c r="AS836">
        <v>0.4</v>
      </c>
      <c r="AT836">
        <v>25</v>
      </c>
      <c r="AU836">
        <v>0.1</v>
      </c>
      <c r="AV836">
        <v>78.099999999999994</v>
      </c>
      <c r="AW836">
        <v>15</v>
      </c>
    </row>
    <row r="837" spans="1:49" hidden="1" x14ac:dyDescent="0.3">
      <c r="A837" t="s">
        <v>3311</v>
      </c>
      <c r="B837" t="s">
        <v>3312</v>
      </c>
      <c r="C837" s="1" t="str">
        <f t="shared" si="52"/>
        <v>13:0041</v>
      </c>
      <c r="D837" s="1" t="str">
        <f t="shared" si="53"/>
        <v>13:0013</v>
      </c>
      <c r="E837" t="s">
        <v>3313</v>
      </c>
      <c r="F837" t="s">
        <v>3314</v>
      </c>
      <c r="H837">
        <v>47.955140999999998</v>
      </c>
      <c r="I837">
        <v>-67.7813084</v>
      </c>
      <c r="J837" s="1" t="str">
        <f t="shared" si="54"/>
        <v>Basal till</v>
      </c>
      <c r="K837" s="1" t="str">
        <f t="shared" si="55"/>
        <v>&lt;63 micron</v>
      </c>
      <c r="L837">
        <v>14</v>
      </c>
      <c r="M837">
        <v>2.39</v>
      </c>
      <c r="N837">
        <v>6.4</v>
      </c>
      <c r="O837">
        <v>0.4</v>
      </c>
      <c r="P837">
        <v>0.5</v>
      </c>
      <c r="Q837">
        <v>66.3</v>
      </c>
      <c r="R837">
        <v>0.13</v>
      </c>
      <c r="S837">
        <v>0.01</v>
      </c>
      <c r="T837">
        <v>7.0000000000000007E-2</v>
      </c>
      <c r="U837">
        <v>12.2</v>
      </c>
      <c r="V837">
        <v>50.6</v>
      </c>
      <c r="W837">
        <v>21.55</v>
      </c>
      <c r="X837">
        <v>2.96</v>
      </c>
      <c r="Y837">
        <v>5.7</v>
      </c>
      <c r="Z837">
        <v>56</v>
      </c>
      <c r="AA837">
        <v>0.06</v>
      </c>
      <c r="AB837">
        <v>25.4</v>
      </c>
      <c r="AC837">
        <v>0.72</v>
      </c>
      <c r="AD837">
        <v>279</v>
      </c>
      <c r="AE837">
        <v>0.27</v>
      </c>
      <c r="AF837">
        <v>2E-3</v>
      </c>
      <c r="AG837">
        <v>56.7</v>
      </c>
      <c r="AH837">
        <v>3.3000000000000002E-2</v>
      </c>
      <c r="AI837">
        <v>14.89</v>
      </c>
      <c r="AJ837">
        <v>5.0000000000000001E-3</v>
      </c>
      <c r="AK837">
        <v>0.33</v>
      </c>
      <c r="AL837">
        <v>2.1</v>
      </c>
      <c r="AM837">
        <v>0.2</v>
      </c>
      <c r="AN837">
        <v>2.8</v>
      </c>
      <c r="AO837">
        <v>0.02</v>
      </c>
      <c r="AP837">
        <v>5.4</v>
      </c>
      <c r="AQ837">
        <v>30</v>
      </c>
      <c r="AR837">
        <v>0.08</v>
      </c>
      <c r="AS837">
        <v>0.5</v>
      </c>
      <c r="AT837">
        <v>26</v>
      </c>
      <c r="AU837">
        <v>0.1</v>
      </c>
      <c r="AV837">
        <v>57</v>
      </c>
      <c r="AW837">
        <v>15</v>
      </c>
    </row>
    <row r="838" spans="1:49" hidden="1" x14ac:dyDescent="0.3">
      <c r="A838" t="s">
        <v>3315</v>
      </c>
      <c r="B838" t="s">
        <v>3316</v>
      </c>
      <c r="C838" s="1" t="str">
        <f t="shared" si="52"/>
        <v>13:0041</v>
      </c>
      <c r="D838" s="1" t="str">
        <f t="shared" si="53"/>
        <v>13:0013</v>
      </c>
      <c r="E838" t="s">
        <v>3317</v>
      </c>
      <c r="F838" t="s">
        <v>3318</v>
      </c>
      <c r="H838">
        <v>47.9966084</v>
      </c>
      <c r="I838">
        <v>-67.894985300000002</v>
      </c>
      <c r="J838" s="1" t="str">
        <f t="shared" si="54"/>
        <v>Basal till</v>
      </c>
      <c r="K838" s="1" t="str">
        <f t="shared" si="55"/>
        <v>&lt;63 micron</v>
      </c>
      <c r="L838">
        <v>45</v>
      </c>
      <c r="M838">
        <v>1.64</v>
      </c>
      <c r="N838">
        <v>6.4</v>
      </c>
      <c r="O838">
        <v>0.5</v>
      </c>
      <c r="P838">
        <v>1</v>
      </c>
      <c r="Q838">
        <v>67.7</v>
      </c>
      <c r="R838">
        <v>0.09</v>
      </c>
      <c r="S838">
        <v>0.02</v>
      </c>
      <c r="T838">
        <v>0.03</v>
      </c>
      <c r="U838">
        <v>8.6999999999999993</v>
      </c>
      <c r="V838">
        <v>34.4</v>
      </c>
      <c r="W838">
        <v>14.89</v>
      </c>
      <c r="X838">
        <v>2.09</v>
      </c>
      <c r="Y838">
        <v>3.9</v>
      </c>
      <c r="Z838">
        <v>35</v>
      </c>
      <c r="AA838">
        <v>0.05</v>
      </c>
      <c r="AB838">
        <v>19.5</v>
      </c>
      <c r="AC838">
        <v>0.57999999999999996</v>
      </c>
      <c r="AD838">
        <v>207</v>
      </c>
      <c r="AE838">
        <v>0.22</v>
      </c>
      <c r="AF838">
        <v>2E-3</v>
      </c>
      <c r="AG838">
        <v>43.8</v>
      </c>
      <c r="AH838">
        <v>2.4E-2</v>
      </c>
      <c r="AI838">
        <v>9.51</v>
      </c>
      <c r="AJ838">
        <v>0.01</v>
      </c>
      <c r="AK838">
        <v>0.24</v>
      </c>
      <c r="AL838">
        <v>1.8</v>
      </c>
      <c r="AM838">
        <v>0.2</v>
      </c>
      <c r="AN838">
        <v>2.4</v>
      </c>
      <c r="AO838">
        <v>0.01</v>
      </c>
      <c r="AP838">
        <v>4.0999999999999996</v>
      </c>
      <c r="AQ838">
        <v>30</v>
      </c>
      <c r="AR838">
        <v>0.06</v>
      </c>
      <c r="AS838">
        <v>0.3</v>
      </c>
      <c r="AT838">
        <v>18</v>
      </c>
      <c r="AU838">
        <v>0.1</v>
      </c>
      <c r="AV838">
        <v>40.1</v>
      </c>
      <c r="AW838">
        <v>15</v>
      </c>
    </row>
    <row r="839" spans="1:49" hidden="1" x14ac:dyDescent="0.3">
      <c r="A839" t="s">
        <v>3319</v>
      </c>
      <c r="B839" t="s">
        <v>3320</v>
      </c>
      <c r="C839" s="1" t="str">
        <f t="shared" si="52"/>
        <v>13:0041</v>
      </c>
      <c r="D839" s="1" t="str">
        <f t="shared" si="53"/>
        <v>13:0013</v>
      </c>
      <c r="E839" t="s">
        <v>3321</v>
      </c>
      <c r="F839" t="s">
        <v>3322</v>
      </c>
      <c r="H839">
        <v>47.974995200000002</v>
      </c>
      <c r="I839">
        <v>-67.877210000000005</v>
      </c>
      <c r="J839" s="1" t="str">
        <f t="shared" si="54"/>
        <v>Basal till</v>
      </c>
      <c r="K839" s="1" t="str">
        <f t="shared" si="55"/>
        <v>&lt;63 micron</v>
      </c>
      <c r="L839">
        <v>40</v>
      </c>
      <c r="M839">
        <v>1.97</v>
      </c>
      <c r="N839">
        <v>6.3</v>
      </c>
      <c r="O839">
        <v>0.2</v>
      </c>
      <c r="P839">
        <v>1</v>
      </c>
      <c r="Q839">
        <v>65.5</v>
      </c>
      <c r="R839">
        <v>0.11</v>
      </c>
      <c r="S839">
        <v>0.02</v>
      </c>
      <c r="T839">
        <v>0.05</v>
      </c>
      <c r="U839">
        <v>8.6999999999999993</v>
      </c>
      <c r="V839">
        <v>34.299999999999997</v>
      </c>
      <c r="W839">
        <v>14.54</v>
      </c>
      <c r="X839">
        <v>2.35</v>
      </c>
      <c r="Y839">
        <v>4.5999999999999996</v>
      </c>
      <c r="Z839">
        <v>52</v>
      </c>
      <c r="AA839">
        <v>0.05</v>
      </c>
      <c r="AB839">
        <v>19.8</v>
      </c>
      <c r="AC839">
        <v>0.64</v>
      </c>
      <c r="AD839">
        <v>255</v>
      </c>
      <c r="AE839">
        <v>0.35</v>
      </c>
      <c r="AF839">
        <v>3.0000000000000001E-3</v>
      </c>
      <c r="AG839">
        <v>38.200000000000003</v>
      </c>
      <c r="AH839">
        <v>0.04</v>
      </c>
      <c r="AI839">
        <v>9.44</v>
      </c>
      <c r="AJ839">
        <v>0.01</v>
      </c>
      <c r="AK839">
        <v>0.23</v>
      </c>
      <c r="AL839">
        <v>1.7</v>
      </c>
      <c r="AM839">
        <v>0.1</v>
      </c>
      <c r="AN839">
        <v>2.2999999999999998</v>
      </c>
      <c r="AO839">
        <v>0.01</v>
      </c>
      <c r="AP839">
        <v>4.5</v>
      </c>
      <c r="AQ839">
        <v>50</v>
      </c>
      <c r="AR839">
        <v>0.06</v>
      </c>
      <c r="AS839">
        <v>0.3</v>
      </c>
      <c r="AT839">
        <v>21</v>
      </c>
      <c r="AU839">
        <v>0.1</v>
      </c>
      <c r="AV839">
        <v>51.3</v>
      </c>
      <c r="AW839">
        <v>15</v>
      </c>
    </row>
    <row r="840" spans="1:49" hidden="1" x14ac:dyDescent="0.3">
      <c r="A840" t="s">
        <v>3323</v>
      </c>
      <c r="B840" t="s">
        <v>3324</v>
      </c>
      <c r="C840" s="1" t="str">
        <f t="shared" si="52"/>
        <v>13:0041</v>
      </c>
      <c r="D840" s="1" t="str">
        <f t="shared" si="53"/>
        <v>13:0013</v>
      </c>
      <c r="E840" t="s">
        <v>3325</v>
      </c>
      <c r="F840" t="s">
        <v>3326</v>
      </c>
      <c r="H840">
        <v>47.992965099999999</v>
      </c>
      <c r="I840">
        <v>-67.871002799999999</v>
      </c>
      <c r="J840" s="1" t="str">
        <f t="shared" si="54"/>
        <v>Basal till</v>
      </c>
      <c r="K840" s="1" t="str">
        <f t="shared" si="55"/>
        <v>&lt;63 micron</v>
      </c>
      <c r="L840">
        <v>41</v>
      </c>
      <c r="M840">
        <v>1.84</v>
      </c>
      <c r="N840">
        <v>3.9</v>
      </c>
      <c r="O840">
        <v>0.5</v>
      </c>
      <c r="P840">
        <v>1</v>
      </c>
      <c r="Q840">
        <v>55.7</v>
      </c>
      <c r="R840">
        <v>0.09</v>
      </c>
      <c r="S840">
        <v>0.02</v>
      </c>
      <c r="T840">
        <v>7.0000000000000007E-2</v>
      </c>
      <c r="U840">
        <v>7.6</v>
      </c>
      <c r="V840">
        <v>30.3</v>
      </c>
      <c r="W840">
        <v>10.78</v>
      </c>
      <c r="X840">
        <v>1.97</v>
      </c>
      <c r="Y840">
        <v>4</v>
      </c>
      <c r="Z840">
        <v>40</v>
      </c>
      <c r="AA840">
        <v>0.05</v>
      </c>
      <c r="AB840">
        <v>17.399999999999999</v>
      </c>
      <c r="AC840">
        <v>0.56000000000000005</v>
      </c>
      <c r="AD840">
        <v>212</v>
      </c>
      <c r="AE840">
        <v>0.35</v>
      </c>
      <c r="AF840">
        <v>3.0000000000000001E-3</v>
      </c>
      <c r="AG840">
        <v>33.299999999999997</v>
      </c>
      <c r="AH840">
        <v>4.2000000000000003E-2</v>
      </c>
      <c r="AI840">
        <v>7.64</v>
      </c>
      <c r="AJ840">
        <v>0.01</v>
      </c>
      <c r="AK840">
        <v>0.16</v>
      </c>
      <c r="AL840">
        <v>1.4</v>
      </c>
      <c r="AM840">
        <v>0.1</v>
      </c>
      <c r="AN840">
        <v>2</v>
      </c>
      <c r="AO840">
        <v>0.01</v>
      </c>
      <c r="AP840">
        <v>4</v>
      </c>
      <c r="AQ840">
        <v>50</v>
      </c>
      <c r="AR840">
        <v>0.06</v>
      </c>
      <c r="AS840">
        <v>0.3</v>
      </c>
      <c r="AT840">
        <v>19</v>
      </c>
      <c r="AU840">
        <v>0.1</v>
      </c>
      <c r="AV840">
        <v>50</v>
      </c>
      <c r="AW840">
        <v>15</v>
      </c>
    </row>
    <row r="841" spans="1:49" hidden="1" x14ac:dyDescent="0.3">
      <c r="A841" t="s">
        <v>3327</v>
      </c>
      <c r="B841" t="s">
        <v>3328</v>
      </c>
      <c r="C841" s="1" t="str">
        <f t="shared" si="52"/>
        <v>13:0041</v>
      </c>
      <c r="D841" s="1" t="str">
        <f t="shared" si="53"/>
        <v>13:0013</v>
      </c>
      <c r="E841" t="s">
        <v>3329</v>
      </c>
      <c r="F841" t="s">
        <v>3330</v>
      </c>
      <c r="H841">
        <v>47.977347199999997</v>
      </c>
      <c r="I841">
        <v>-67.855705599999993</v>
      </c>
      <c r="J841" s="1" t="str">
        <f t="shared" si="54"/>
        <v>Basal till</v>
      </c>
      <c r="K841" s="1" t="str">
        <f t="shared" si="55"/>
        <v>&lt;63 micron</v>
      </c>
      <c r="L841">
        <v>29</v>
      </c>
      <c r="M841">
        <v>1.78</v>
      </c>
      <c r="N841">
        <v>3.9</v>
      </c>
      <c r="O841">
        <v>0.3</v>
      </c>
      <c r="P841">
        <v>1</v>
      </c>
      <c r="Q841">
        <v>59.2</v>
      </c>
      <c r="R841">
        <v>0.09</v>
      </c>
      <c r="S841">
        <v>0.01</v>
      </c>
      <c r="T841">
        <v>0.05</v>
      </c>
      <c r="U841">
        <v>8.5</v>
      </c>
      <c r="V841">
        <v>33.6</v>
      </c>
      <c r="W841">
        <v>14.53</v>
      </c>
      <c r="X841">
        <v>2.15</v>
      </c>
      <c r="Y841">
        <v>4.5</v>
      </c>
      <c r="Z841">
        <v>34</v>
      </c>
      <c r="AA841">
        <v>0.05</v>
      </c>
      <c r="AB841">
        <v>21.1</v>
      </c>
      <c r="AC841">
        <v>0.64</v>
      </c>
      <c r="AD841">
        <v>241</v>
      </c>
      <c r="AE841">
        <v>0.31</v>
      </c>
      <c r="AF841">
        <v>3.0000000000000001E-3</v>
      </c>
      <c r="AG841">
        <v>36.200000000000003</v>
      </c>
      <c r="AH841">
        <v>3.6999999999999998E-2</v>
      </c>
      <c r="AI841">
        <v>8.44</v>
      </c>
      <c r="AJ841">
        <v>0.01</v>
      </c>
      <c r="AK841">
        <v>0.17</v>
      </c>
      <c r="AL841">
        <v>1.5</v>
      </c>
      <c r="AM841">
        <v>0.1</v>
      </c>
      <c r="AN841">
        <v>2.2000000000000002</v>
      </c>
      <c r="AO841">
        <v>0.01</v>
      </c>
      <c r="AP841">
        <v>4.4000000000000004</v>
      </c>
      <c r="AQ841">
        <v>20</v>
      </c>
      <c r="AR841">
        <v>0.06</v>
      </c>
      <c r="AS841">
        <v>0.3</v>
      </c>
      <c r="AT841">
        <v>20</v>
      </c>
      <c r="AU841">
        <v>0.1</v>
      </c>
      <c r="AV841">
        <v>45.7</v>
      </c>
      <c r="AW841">
        <v>15</v>
      </c>
    </row>
    <row r="842" spans="1:49" hidden="1" x14ac:dyDescent="0.3">
      <c r="A842" t="s">
        <v>3331</v>
      </c>
      <c r="B842" t="s">
        <v>3332</v>
      </c>
      <c r="C842" s="1" t="str">
        <f t="shared" si="52"/>
        <v>13:0041</v>
      </c>
      <c r="D842" s="1" t="str">
        <f t="shared" si="53"/>
        <v>13:0013</v>
      </c>
      <c r="E842" t="s">
        <v>3333</v>
      </c>
      <c r="F842" t="s">
        <v>3334</v>
      </c>
      <c r="H842">
        <v>47.998387000000001</v>
      </c>
      <c r="I842">
        <v>-67.850682500000005</v>
      </c>
      <c r="J842" s="1" t="str">
        <f t="shared" si="54"/>
        <v>Basal till</v>
      </c>
      <c r="K842" s="1" t="str">
        <f t="shared" si="55"/>
        <v>&lt;63 micron</v>
      </c>
      <c r="L842">
        <v>15</v>
      </c>
      <c r="M842">
        <v>1.64</v>
      </c>
      <c r="N842">
        <v>5.2</v>
      </c>
      <c r="O842">
        <v>0.2</v>
      </c>
      <c r="P842">
        <v>1</v>
      </c>
      <c r="Q842">
        <v>44</v>
      </c>
      <c r="R842">
        <v>0.1</v>
      </c>
      <c r="S842">
        <v>0.01</v>
      </c>
      <c r="T842">
        <v>7.0000000000000007E-2</v>
      </c>
      <c r="U842">
        <v>10.8</v>
      </c>
      <c r="V842">
        <v>32.1</v>
      </c>
      <c r="W842">
        <v>13.3</v>
      </c>
      <c r="X842">
        <v>2.2000000000000002</v>
      </c>
      <c r="Y842">
        <v>3.7</v>
      </c>
      <c r="Z842">
        <v>33</v>
      </c>
      <c r="AA842">
        <v>0.05</v>
      </c>
      <c r="AB842">
        <v>20.3</v>
      </c>
      <c r="AC842">
        <v>0.54</v>
      </c>
      <c r="AD842">
        <v>328</v>
      </c>
      <c r="AE842">
        <v>0.24</v>
      </c>
      <c r="AF842">
        <v>2E-3</v>
      </c>
      <c r="AG842">
        <v>44.6</v>
      </c>
      <c r="AH842">
        <v>3.5999999999999997E-2</v>
      </c>
      <c r="AI842">
        <v>10.31</v>
      </c>
      <c r="AJ842">
        <v>0.01</v>
      </c>
      <c r="AK842">
        <v>0.2</v>
      </c>
      <c r="AL842">
        <v>2</v>
      </c>
      <c r="AM842">
        <v>0.1</v>
      </c>
      <c r="AN842">
        <v>2.5</v>
      </c>
      <c r="AO842">
        <v>0.01</v>
      </c>
      <c r="AP842">
        <v>3.9</v>
      </c>
      <c r="AQ842">
        <v>40</v>
      </c>
      <c r="AR842">
        <v>0.04</v>
      </c>
      <c r="AS842">
        <v>0.3</v>
      </c>
      <c r="AT842">
        <v>21</v>
      </c>
      <c r="AU842">
        <v>0.1</v>
      </c>
      <c r="AV842">
        <v>47.5</v>
      </c>
      <c r="AW842">
        <v>15</v>
      </c>
    </row>
    <row r="843" spans="1:49" hidden="1" x14ac:dyDescent="0.3">
      <c r="A843" t="s">
        <v>3335</v>
      </c>
      <c r="B843" t="s">
        <v>3336</v>
      </c>
      <c r="C843" s="1" t="str">
        <f t="shared" si="52"/>
        <v>13:0041</v>
      </c>
      <c r="D843" s="1" t="str">
        <f t="shared" si="53"/>
        <v>13:0013</v>
      </c>
      <c r="E843" t="s">
        <v>3337</v>
      </c>
      <c r="F843" t="s">
        <v>3338</v>
      </c>
      <c r="H843">
        <v>47.996295400000001</v>
      </c>
      <c r="I843">
        <v>-67.761974600000002</v>
      </c>
      <c r="J843" s="1" t="str">
        <f t="shared" si="54"/>
        <v>Basal till</v>
      </c>
      <c r="K843" s="1" t="str">
        <f t="shared" si="55"/>
        <v>&lt;63 micron</v>
      </c>
      <c r="L843">
        <v>15</v>
      </c>
      <c r="M843">
        <v>1.74</v>
      </c>
      <c r="N843">
        <v>8.4</v>
      </c>
      <c r="O843">
        <v>1.9</v>
      </c>
      <c r="P843">
        <v>0.5</v>
      </c>
      <c r="Q843">
        <v>35.4</v>
      </c>
      <c r="R843">
        <v>0.12</v>
      </c>
      <c r="S843">
        <v>0.02</v>
      </c>
      <c r="T843">
        <v>0.06</v>
      </c>
      <c r="U843">
        <v>11.1</v>
      </c>
      <c r="V843">
        <v>44.6</v>
      </c>
      <c r="W843">
        <v>16.66</v>
      </c>
      <c r="X843">
        <v>2.62</v>
      </c>
      <c r="Y843">
        <v>4.3</v>
      </c>
      <c r="Z843">
        <v>21</v>
      </c>
      <c r="AA843">
        <v>0.05</v>
      </c>
      <c r="AB843">
        <v>28.6</v>
      </c>
      <c r="AC843">
        <v>0.7</v>
      </c>
      <c r="AD843">
        <v>251</v>
      </c>
      <c r="AE843">
        <v>0.19</v>
      </c>
      <c r="AF843">
        <v>2E-3</v>
      </c>
      <c r="AG843">
        <v>55.2</v>
      </c>
      <c r="AH843">
        <v>4.1000000000000002E-2</v>
      </c>
      <c r="AI843">
        <v>9.7899999999999991</v>
      </c>
      <c r="AJ843">
        <v>0.01</v>
      </c>
      <c r="AK843">
        <v>0.38</v>
      </c>
      <c r="AL843">
        <v>1.9</v>
      </c>
      <c r="AM843">
        <v>0.1</v>
      </c>
      <c r="AN843">
        <v>2.6</v>
      </c>
      <c r="AO843">
        <v>0.02</v>
      </c>
      <c r="AP843">
        <v>5.2</v>
      </c>
      <c r="AQ843">
        <v>30</v>
      </c>
      <c r="AR843">
        <v>0.04</v>
      </c>
      <c r="AS843">
        <v>0.3</v>
      </c>
      <c r="AT843">
        <v>19</v>
      </c>
      <c r="AU843">
        <v>0.1</v>
      </c>
      <c r="AV843">
        <v>48.7</v>
      </c>
      <c r="AW843">
        <v>15</v>
      </c>
    </row>
    <row r="844" spans="1:49" hidden="1" x14ac:dyDescent="0.3">
      <c r="A844" t="s">
        <v>3339</v>
      </c>
      <c r="B844" t="s">
        <v>3340</v>
      </c>
      <c r="C844" s="1" t="str">
        <f t="shared" si="52"/>
        <v>13:0041</v>
      </c>
      <c r="D844" s="1" t="str">
        <f t="shared" si="53"/>
        <v>13:0013</v>
      </c>
      <c r="E844" t="s">
        <v>3337</v>
      </c>
      <c r="F844" t="s">
        <v>3341</v>
      </c>
      <c r="H844">
        <v>47.996295400000001</v>
      </c>
      <c r="I844">
        <v>-67.761974600000002</v>
      </c>
      <c r="J844" s="1" t="str">
        <f t="shared" si="54"/>
        <v>Basal till</v>
      </c>
      <c r="K844" s="1" t="str">
        <f t="shared" si="55"/>
        <v>&lt;63 micron</v>
      </c>
      <c r="L844">
        <v>11</v>
      </c>
      <c r="M844">
        <v>1.69</v>
      </c>
      <c r="N844">
        <v>8.3000000000000007</v>
      </c>
      <c r="O844">
        <v>1</v>
      </c>
      <c r="P844">
        <v>1</v>
      </c>
      <c r="Q844">
        <v>33.700000000000003</v>
      </c>
      <c r="R844">
        <v>0.11</v>
      </c>
      <c r="S844">
        <v>0.02</v>
      </c>
      <c r="T844">
        <v>0.06</v>
      </c>
      <c r="U844">
        <v>11.1</v>
      </c>
      <c r="V844">
        <v>44</v>
      </c>
      <c r="W844">
        <v>16.079999999999998</v>
      </c>
      <c r="X844">
        <v>2.68</v>
      </c>
      <c r="Y844">
        <v>4</v>
      </c>
      <c r="Z844">
        <v>20</v>
      </c>
      <c r="AA844">
        <v>0.05</v>
      </c>
      <c r="AB844">
        <v>27.2</v>
      </c>
      <c r="AC844">
        <v>0.71</v>
      </c>
      <c r="AD844">
        <v>228</v>
      </c>
      <c r="AE844">
        <v>0.18</v>
      </c>
      <c r="AF844">
        <v>2E-3</v>
      </c>
      <c r="AG844">
        <v>56.2</v>
      </c>
      <c r="AH844">
        <v>4.2000000000000003E-2</v>
      </c>
      <c r="AI844">
        <v>9.82</v>
      </c>
      <c r="AJ844">
        <v>5.0000000000000001E-3</v>
      </c>
      <c r="AK844">
        <v>0.37</v>
      </c>
      <c r="AL844">
        <v>1.9</v>
      </c>
      <c r="AM844">
        <v>0.1</v>
      </c>
      <c r="AN844">
        <v>2.6</v>
      </c>
      <c r="AO844">
        <v>0.01</v>
      </c>
      <c r="AP844">
        <v>5.2</v>
      </c>
      <c r="AQ844">
        <v>10</v>
      </c>
      <c r="AR844">
        <v>0.03</v>
      </c>
      <c r="AS844">
        <v>0.3</v>
      </c>
      <c r="AT844">
        <v>18</v>
      </c>
      <c r="AU844">
        <v>0.1</v>
      </c>
      <c r="AV844">
        <v>50.6</v>
      </c>
      <c r="AW844">
        <v>15</v>
      </c>
    </row>
    <row r="845" spans="1:49" hidden="1" x14ac:dyDescent="0.3">
      <c r="A845" t="s">
        <v>3342</v>
      </c>
      <c r="B845" t="s">
        <v>3343</v>
      </c>
      <c r="C845" s="1" t="str">
        <f t="shared" si="52"/>
        <v>13:0041</v>
      </c>
      <c r="D845" s="1" t="str">
        <f t="shared" si="53"/>
        <v>13:0013</v>
      </c>
      <c r="E845" t="s">
        <v>3344</v>
      </c>
      <c r="F845" t="s">
        <v>3345</v>
      </c>
      <c r="H845">
        <v>47.968295300000001</v>
      </c>
      <c r="I845">
        <v>-67.827113900000001</v>
      </c>
      <c r="J845" s="1" t="str">
        <f t="shared" si="54"/>
        <v>Basal till</v>
      </c>
      <c r="K845" s="1" t="str">
        <f t="shared" si="55"/>
        <v>&lt;63 micron</v>
      </c>
      <c r="L845">
        <v>20</v>
      </c>
      <c r="M845">
        <v>1.65</v>
      </c>
      <c r="N845">
        <v>6.5</v>
      </c>
      <c r="O845">
        <v>0.8</v>
      </c>
      <c r="P845">
        <v>1</v>
      </c>
      <c r="Q845">
        <v>57</v>
      </c>
      <c r="R845">
        <v>0.12</v>
      </c>
      <c r="S845">
        <v>0.02</v>
      </c>
      <c r="T845">
        <v>0.08</v>
      </c>
      <c r="U845">
        <v>10</v>
      </c>
      <c r="V845">
        <v>36.799999999999997</v>
      </c>
      <c r="W845">
        <v>17.02</v>
      </c>
      <c r="X845">
        <v>2.39</v>
      </c>
      <c r="Y845">
        <v>4.3</v>
      </c>
      <c r="Z845">
        <v>60</v>
      </c>
      <c r="AA845">
        <v>0.05</v>
      </c>
      <c r="AB845">
        <v>25.7</v>
      </c>
      <c r="AC845">
        <v>0.64</v>
      </c>
      <c r="AD845">
        <v>292</v>
      </c>
      <c r="AE845">
        <v>0.33</v>
      </c>
      <c r="AF845">
        <v>2E-3</v>
      </c>
      <c r="AG845">
        <v>47.2</v>
      </c>
      <c r="AH845">
        <v>3.7999999999999999E-2</v>
      </c>
      <c r="AI845">
        <v>10.49</v>
      </c>
      <c r="AJ845">
        <v>5.0000000000000001E-3</v>
      </c>
      <c r="AK845">
        <v>1.85</v>
      </c>
      <c r="AL845">
        <v>2.2999999999999998</v>
      </c>
      <c r="AM845">
        <v>0.2</v>
      </c>
      <c r="AN845">
        <v>3.3</v>
      </c>
      <c r="AO845">
        <v>0.01</v>
      </c>
      <c r="AP845">
        <v>4.9000000000000004</v>
      </c>
      <c r="AQ845">
        <v>5</v>
      </c>
      <c r="AR845">
        <v>0.04</v>
      </c>
      <c r="AS845">
        <v>0.5</v>
      </c>
      <c r="AT845">
        <v>21</v>
      </c>
      <c r="AU845">
        <v>0.1</v>
      </c>
      <c r="AV845">
        <v>42.5</v>
      </c>
      <c r="AW845">
        <v>15</v>
      </c>
    </row>
    <row r="846" spans="1:49" hidden="1" x14ac:dyDescent="0.3">
      <c r="A846" t="s">
        <v>3346</v>
      </c>
      <c r="B846" t="s">
        <v>3347</v>
      </c>
      <c r="C846" s="1" t="str">
        <f t="shared" si="52"/>
        <v>13:0041</v>
      </c>
      <c r="D846" s="1" t="str">
        <f t="shared" si="53"/>
        <v>13:0013</v>
      </c>
      <c r="E846" t="s">
        <v>3348</v>
      </c>
      <c r="F846" t="s">
        <v>3349</v>
      </c>
      <c r="H846">
        <v>47.983257199999997</v>
      </c>
      <c r="I846">
        <v>-67.829683099999997</v>
      </c>
      <c r="J846" s="1" t="str">
        <f t="shared" si="54"/>
        <v>Basal till</v>
      </c>
      <c r="K846" s="1" t="str">
        <f t="shared" si="55"/>
        <v>&lt;63 micron</v>
      </c>
      <c r="L846">
        <v>13</v>
      </c>
      <c r="M846">
        <v>2.5499999999999998</v>
      </c>
      <c r="N846">
        <v>9.3000000000000007</v>
      </c>
      <c r="O846">
        <v>0.7</v>
      </c>
      <c r="P846">
        <v>1</v>
      </c>
      <c r="Q846">
        <v>70</v>
      </c>
      <c r="R846">
        <v>0.16</v>
      </c>
      <c r="S846">
        <v>0.02</v>
      </c>
      <c r="T846">
        <v>0.08</v>
      </c>
      <c r="U846">
        <v>15.5</v>
      </c>
      <c r="V846">
        <v>56.9</v>
      </c>
      <c r="W846">
        <v>24.21</v>
      </c>
      <c r="X846">
        <v>3.27</v>
      </c>
      <c r="Y846">
        <v>6.2</v>
      </c>
      <c r="Z846">
        <v>59</v>
      </c>
      <c r="AA846">
        <v>7.0000000000000007E-2</v>
      </c>
      <c r="AB846">
        <v>25.7</v>
      </c>
      <c r="AC846">
        <v>0.85</v>
      </c>
      <c r="AD846">
        <v>387</v>
      </c>
      <c r="AE846">
        <v>0.31</v>
      </c>
      <c r="AF846">
        <v>3.0000000000000001E-3</v>
      </c>
      <c r="AG846">
        <v>63.6</v>
      </c>
      <c r="AH846">
        <v>4.1000000000000002E-2</v>
      </c>
      <c r="AI846">
        <v>17.440000000000001</v>
      </c>
      <c r="AJ846">
        <v>0.01</v>
      </c>
      <c r="AK846">
        <v>0.47</v>
      </c>
      <c r="AL846">
        <v>2.9</v>
      </c>
      <c r="AM846">
        <v>0.2</v>
      </c>
      <c r="AN846">
        <v>2.9</v>
      </c>
      <c r="AO846">
        <v>0.02</v>
      </c>
      <c r="AP846">
        <v>6.2</v>
      </c>
      <c r="AQ846">
        <v>20</v>
      </c>
      <c r="AR846">
        <v>0.09</v>
      </c>
      <c r="AS846">
        <v>0.7</v>
      </c>
      <c r="AT846">
        <v>29</v>
      </c>
      <c r="AU846">
        <v>0.1</v>
      </c>
      <c r="AV846">
        <v>65.099999999999994</v>
      </c>
      <c r="AW846">
        <v>15</v>
      </c>
    </row>
    <row r="847" spans="1:49" hidden="1" x14ac:dyDescent="0.3">
      <c r="A847" t="s">
        <v>3350</v>
      </c>
      <c r="B847" t="s">
        <v>3351</v>
      </c>
      <c r="C847" s="1" t="str">
        <f t="shared" si="52"/>
        <v>13:0041</v>
      </c>
      <c r="D847" s="1" t="str">
        <f t="shared" si="53"/>
        <v>13:0013</v>
      </c>
      <c r="E847" t="s">
        <v>3352</v>
      </c>
      <c r="F847" t="s">
        <v>3353</v>
      </c>
      <c r="H847">
        <v>47.999372299999997</v>
      </c>
      <c r="I847">
        <v>-67.734713999999997</v>
      </c>
      <c r="J847" s="1" t="str">
        <f t="shared" si="54"/>
        <v>Basal till</v>
      </c>
      <c r="K847" s="1" t="str">
        <f t="shared" si="55"/>
        <v>&lt;63 micron</v>
      </c>
      <c r="L847">
        <v>27</v>
      </c>
      <c r="M847">
        <v>2.4700000000000002</v>
      </c>
      <c r="N847">
        <v>6.7</v>
      </c>
      <c r="O847">
        <v>0.5</v>
      </c>
      <c r="P847">
        <v>0.5</v>
      </c>
      <c r="Q847">
        <v>42</v>
      </c>
      <c r="R847">
        <v>0.11</v>
      </c>
      <c r="S847">
        <v>0.01</v>
      </c>
      <c r="T847">
        <v>0.28000000000000003</v>
      </c>
      <c r="U847">
        <v>9.8000000000000007</v>
      </c>
      <c r="V847">
        <v>48.1</v>
      </c>
      <c r="W847">
        <v>18.7</v>
      </c>
      <c r="X847">
        <v>2.52</v>
      </c>
      <c r="Y847">
        <v>4.3</v>
      </c>
      <c r="Z847">
        <v>72</v>
      </c>
      <c r="AA847">
        <v>0.04</v>
      </c>
      <c r="AB847">
        <v>20.399999999999999</v>
      </c>
      <c r="AC847">
        <v>0.64</v>
      </c>
      <c r="AD847">
        <v>145</v>
      </c>
      <c r="AE847">
        <v>0.33</v>
      </c>
      <c r="AF847">
        <v>2E-3</v>
      </c>
      <c r="AG847">
        <v>57.9</v>
      </c>
      <c r="AH847">
        <v>6.6000000000000003E-2</v>
      </c>
      <c r="AI847">
        <v>9.7899999999999991</v>
      </c>
      <c r="AJ847">
        <v>0.01</v>
      </c>
      <c r="AK847">
        <v>0.28000000000000003</v>
      </c>
      <c r="AL847">
        <v>2.1</v>
      </c>
      <c r="AM847">
        <v>0.2</v>
      </c>
      <c r="AN847">
        <v>1.9</v>
      </c>
      <c r="AO847">
        <v>0.01</v>
      </c>
      <c r="AP847">
        <v>5</v>
      </c>
      <c r="AQ847">
        <v>30</v>
      </c>
      <c r="AR847">
        <v>0.06</v>
      </c>
      <c r="AS847">
        <v>0.4</v>
      </c>
      <c r="AT847">
        <v>19</v>
      </c>
      <c r="AU847">
        <v>0.1</v>
      </c>
      <c r="AV847">
        <v>68.7</v>
      </c>
      <c r="AW847">
        <v>15</v>
      </c>
    </row>
    <row r="848" spans="1:49" hidden="1" x14ac:dyDescent="0.3">
      <c r="A848" t="s">
        <v>3354</v>
      </c>
      <c r="B848" t="s">
        <v>3355</v>
      </c>
      <c r="C848" s="1" t="str">
        <f t="shared" si="52"/>
        <v>13:0041</v>
      </c>
      <c r="D848" s="1" t="str">
        <f t="shared" si="53"/>
        <v>13:0013</v>
      </c>
      <c r="E848" t="s">
        <v>3356</v>
      </c>
      <c r="F848" t="s">
        <v>3357</v>
      </c>
      <c r="H848">
        <v>47.759758300000001</v>
      </c>
      <c r="I848">
        <v>-67.685171100000005</v>
      </c>
      <c r="J848" s="1" t="str">
        <f t="shared" si="54"/>
        <v>Basal till</v>
      </c>
      <c r="K848" s="1" t="str">
        <f t="shared" si="55"/>
        <v>&lt;63 micron</v>
      </c>
      <c r="L848">
        <v>29</v>
      </c>
      <c r="M848">
        <v>1.92</v>
      </c>
      <c r="N848">
        <v>8.6</v>
      </c>
      <c r="O848">
        <v>0.6</v>
      </c>
      <c r="P848">
        <v>0.5</v>
      </c>
      <c r="Q848">
        <v>38.1</v>
      </c>
      <c r="R848">
        <v>0.17</v>
      </c>
      <c r="S848">
        <v>0.11</v>
      </c>
      <c r="T848">
        <v>0.05</v>
      </c>
      <c r="U848">
        <v>15.9</v>
      </c>
      <c r="V848">
        <v>53</v>
      </c>
      <c r="W848">
        <v>26.79</v>
      </c>
      <c r="X848">
        <v>3.13</v>
      </c>
      <c r="Y848">
        <v>5.0999999999999996</v>
      </c>
      <c r="Z848">
        <v>61</v>
      </c>
      <c r="AA848">
        <v>7.0000000000000007E-2</v>
      </c>
      <c r="AB848">
        <v>26.5</v>
      </c>
      <c r="AC848">
        <v>0.85</v>
      </c>
      <c r="AD848">
        <v>518</v>
      </c>
      <c r="AE848">
        <v>0.62</v>
      </c>
      <c r="AF848">
        <v>2E-3</v>
      </c>
      <c r="AG848">
        <v>62.8</v>
      </c>
      <c r="AH848">
        <v>6.2E-2</v>
      </c>
      <c r="AI848">
        <v>13.75</v>
      </c>
      <c r="AJ848">
        <v>0.01</v>
      </c>
      <c r="AK848">
        <v>0.5</v>
      </c>
      <c r="AL848">
        <v>2.2000000000000002</v>
      </c>
      <c r="AM848">
        <v>0.1</v>
      </c>
      <c r="AN848">
        <v>11.8</v>
      </c>
      <c r="AO848">
        <v>0.02</v>
      </c>
      <c r="AP848">
        <v>5.2</v>
      </c>
      <c r="AQ848">
        <v>70</v>
      </c>
      <c r="AR848">
        <v>0.03</v>
      </c>
      <c r="AS848">
        <v>1.1000000000000001</v>
      </c>
      <c r="AT848">
        <v>23</v>
      </c>
      <c r="AU848">
        <v>0.1</v>
      </c>
      <c r="AV848">
        <v>68.599999999999994</v>
      </c>
      <c r="AW848">
        <v>15</v>
      </c>
    </row>
    <row r="849" spans="1:49" hidden="1" x14ac:dyDescent="0.3">
      <c r="A849" t="s">
        <v>3358</v>
      </c>
      <c r="B849" t="s">
        <v>3359</v>
      </c>
      <c r="C849" s="1" t="str">
        <f t="shared" si="52"/>
        <v>13:0041</v>
      </c>
      <c r="D849" s="1" t="str">
        <f t="shared" si="53"/>
        <v>13:0013</v>
      </c>
      <c r="E849" t="s">
        <v>3360</v>
      </c>
      <c r="F849" t="s">
        <v>3361</v>
      </c>
      <c r="H849">
        <v>47.9212767</v>
      </c>
      <c r="I849">
        <v>-67.974936200000002</v>
      </c>
      <c r="J849" s="1" t="str">
        <f t="shared" si="54"/>
        <v>Basal till</v>
      </c>
      <c r="K849" s="1" t="str">
        <f t="shared" si="55"/>
        <v>&lt;63 micron</v>
      </c>
      <c r="L849">
        <v>23</v>
      </c>
      <c r="M849">
        <v>1.92</v>
      </c>
      <c r="N849">
        <v>6.9</v>
      </c>
      <c r="O849">
        <v>0.4</v>
      </c>
      <c r="P849">
        <v>1</v>
      </c>
      <c r="Q849">
        <v>27.1</v>
      </c>
      <c r="R849">
        <v>0.12</v>
      </c>
      <c r="S849">
        <v>0.04</v>
      </c>
      <c r="T849">
        <v>0.05</v>
      </c>
      <c r="U849">
        <v>11</v>
      </c>
      <c r="V849">
        <v>45</v>
      </c>
      <c r="W849">
        <v>19.91</v>
      </c>
      <c r="X849">
        <v>2.6</v>
      </c>
      <c r="Y849">
        <v>4.4000000000000004</v>
      </c>
      <c r="Z849">
        <v>48</v>
      </c>
      <c r="AA849">
        <v>0.04</v>
      </c>
      <c r="AB849">
        <v>23.6</v>
      </c>
      <c r="AC849">
        <v>0.7</v>
      </c>
      <c r="AD849">
        <v>250</v>
      </c>
      <c r="AE849">
        <v>0.34</v>
      </c>
      <c r="AF849">
        <v>2E-3</v>
      </c>
      <c r="AG849">
        <v>52</v>
      </c>
      <c r="AH849">
        <v>4.4999999999999998E-2</v>
      </c>
      <c r="AI849">
        <v>11.22</v>
      </c>
      <c r="AJ849">
        <v>0.01</v>
      </c>
      <c r="AK849">
        <v>0.23</v>
      </c>
      <c r="AL849">
        <v>1.7</v>
      </c>
      <c r="AM849">
        <v>0.1</v>
      </c>
      <c r="AN849">
        <v>4.5999999999999996</v>
      </c>
      <c r="AO849">
        <v>0.01</v>
      </c>
      <c r="AP849">
        <v>4.9000000000000004</v>
      </c>
      <c r="AQ849">
        <v>5</v>
      </c>
      <c r="AR849">
        <v>0.06</v>
      </c>
      <c r="AS849">
        <v>0.4</v>
      </c>
      <c r="AT849">
        <v>21</v>
      </c>
      <c r="AU849">
        <v>0.1</v>
      </c>
      <c r="AV849">
        <v>46.8</v>
      </c>
      <c r="AW849">
        <v>15</v>
      </c>
    </row>
    <row r="850" spans="1:49" hidden="1" x14ac:dyDescent="0.3">
      <c r="A850" t="s">
        <v>3362</v>
      </c>
      <c r="B850" t="s">
        <v>3363</v>
      </c>
      <c r="C850" s="1" t="str">
        <f t="shared" si="52"/>
        <v>13:0041</v>
      </c>
      <c r="D850" s="1" t="str">
        <f t="shared" si="53"/>
        <v>13:0013</v>
      </c>
      <c r="E850" t="s">
        <v>3364</v>
      </c>
      <c r="F850" t="s">
        <v>3365</v>
      </c>
      <c r="H850">
        <v>47.963878600000001</v>
      </c>
      <c r="I850">
        <v>-67.933341299999995</v>
      </c>
      <c r="J850" s="1" t="str">
        <f t="shared" si="54"/>
        <v>Basal till</v>
      </c>
      <c r="K850" s="1" t="str">
        <f t="shared" si="55"/>
        <v>&lt;63 micron</v>
      </c>
      <c r="L850">
        <v>20</v>
      </c>
      <c r="M850">
        <v>1.91</v>
      </c>
      <c r="N850">
        <v>6.3</v>
      </c>
      <c r="O850">
        <v>0.1</v>
      </c>
      <c r="P850">
        <v>1</v>
      </c>
      <c r="Q850">
        <v>45.2</v>
      </c>
      <c r="R850">
        <v>0.11</v>
      </c>
      <c r="S850">
        <v>0.01</v>
      </c>
      <c r="T850">
        <v>0.05</v>
      </c>
      <c r="U850">
        <v>10.4</v>
      </c>
      <c r="V850">
        <v>36.200000000000003</v>
      </c>
      <c r="W850">
        <v>12.42</v>
      </c>
      <c r="X850">
        <v>2.35</v>
      </c>
      <c r="Y850">
        <v>3.5</v>
      </c>
      <c r="Z850">
        <v>26</v>
      </c>
      <c r="AA850">
        <v>0.05</v>
      </c>
      <c r="AB850">
        <v>21</v>
      </c>
      <c r="AC850">
        <v>0.61</v>
      </c>
      <c r="AD850">
        <v>164</v>
      </c>
      <c r="AE850">
        <v>0.28999999999999998</v>
      </c>
      <c r="AF850">
        <v>2E-3</v>
      </c>
      <c r="AG850">
        <v>51.1</v>
      </c>
      <c r="AH850">
        <v>3.1E-2</v>
      </c>
      <c r="AI850">
        <v>10.92</v>
      </c>
      <c r="AJ850">
        <v>0.01</v>
      </c>
      <c r="AK850">
        <v>0.18</v>
      </c>
      <c r="AL850">
        <v>1.8</v>
      </c>
      <c r="AM850">
        <v>0.1</v>
      </c>
      <c r="AN850">
        <v>2.5</v>
      </c>
      <c r="AO850">
        <v>0.01</v>
      </c>
      <c r="AP850">
        <v>4.2</v>
      </c>
      <c r="AQ850">
        <v>30</v>
      </c>
      <c r="AR850">
        <v>0.06</v>
      </c>
      <c r="AS850">
        <v>0.3</v>
      </c>
      <c r="AT850">
        <v>19</v>
      </c>
      <c r="AU850">
        <v>0.1</v>
      </c>
      <c r="AV850">
        <v>53.5</v>
      </c>
      <c r="AW850">
        <v>15</v>
      </c>
    </row>
    <row r="851" spans="1:49" hidden="1" x14ac:dyDescent="0.3">
      <c r="A851" t="s">
        <v>3366</v>
      </c>
      <c r="B851" t="s">
        <v>3367</v>
      </c>
      <c r="C851" s="1" t="str">
        <f t="shared" si="52"/>
        <v>13:0041</v>
      </c>
      <c r="D851" s="1" t="str">
        <f t="shared" si="53"/>
        <v>13:0013</v>
      </c>
      <c r="E851" t="s">
        <v>3368</v>
      </c>
      <c r="F851" t="s">
        <v>3369</v>
      </c>
      <c r="H851">
        <v>47.979309100000002</v>
      </c>
      <c r="I851">
        <v>-67.942095600000002</v>
      </c>
      <c r="J851" s="1" t="str">
        <f t="shared" si="54"/>
        <v>Basal till</v>
      </c>
      <c r="K851" s="1" t="str">
        <f t="shared" si="55"/>
        <v>&lt;63 micron</v>
      </c>
      <c r="L851">
        <v>15</v>
      </c>
      <c r="M851">
        <v>1.52</v>
      </c>
      <c r="N851">
        <v>5.8</v>
      </c>
      <c r="O851">
        <v>0.2</v>
      </c>
      <c r="P851">
        <v>1</v>
      </c>
      <c r="Q851">
        <v>54.5</v>
      </c>
      <c r="R851">
        <v>0.1</v>
      </c>
      <c r="S851">
        <v>0.04</v>
      </c>
      <c r="T851">
        <v>7.0000000000000007E-2</v>
      </c>
      <c r="U851">
        <v>10.7</v>
      </c>
      <c r="V851">
        <v>32.299999999999997</v>
      </c>
      <c r="W851">
        <v>14.97</v>
      </c>
      <c r="X851">
        <v>2.12</v>
      </c>
      <c r="Y851">
        <v>3</v>
      </c>
      <c r="Z851">
        <v>45</v>
      </c>
      <c r="AA851">
        <v>0.05</v>
      </c>
      <c r="AB851">
        <v>22.5</v>
      </c>
      <c r="AC851">
        <v>0.53</v>
      </c>
      <c r="AD851">
        <v>291</v>
      </c>
      <c r="AE851">
        <v>0.2</v>
      </c>
      <c r="AF851">
        <v>2E-3</v>
      </c>
      <c r="AG851">
        <v>49.6</v>
      </c>
      <c r="AH851">
        <v>4.1000000000000002E-2</v>
      </c>
      <c r="AI851">
        <v>9.8699999999999992</v>
      </c>
      <c r="AJ851">
        <v>5.0000000000000001E-3</v>
      </c>
      <c r="AK851">
        <v>0.18</v>
      </c>
      <c r="AL851">
        <v>2.6</v>
      </c>
      <c r="AM851">
        <v>0.1</v>
      </c>
      <c r="AN851">
        <v>4.2</v>
      </c>
      <c r="AO851">
        <v>0.02</v>
      </c>
      <c r="AP851">
        <v>4.8</v>
      </c>
      <c r="AQ851">
        <v>5</v>
      </c>
      <c r="AR851">
        <v>0.04</v>
      </c>
      <c r="AS851">
        <v>0.3</v>
      </c>
      <c r="AT851">
        <v>14</v>
      </c>
      <c r="AU851">
        <v>0.1</v>
      </c>
      <c r="AV851">
        <v>56.7</v>
      </c>
      <c r="AW851">
        <v>15</v>
      </c>
    </row>
    <row r="852" spans="1:49" hidden="1" x14ac:dyDescent="0.3">
      <c r="A852" t="s">
        <v>3370</v>
      </c>
      <c r="B852" t="s">
        <v>3371</v>
      </c>
      <c r="C852" s="1" t="str">
        <f t="shared" si="52"/>
        <v>13:0041</v>
      </c>
      <c r="D852" s="1" t="str">
        <f t="shared" si="53"/>
        <v>13:0013</v>
      </c>
      <c r="E852" t="s">
        <v>3372</v>
      </c>
      <c r="F852" t="s">
        <v>3373</v>
      </c>
      <c r="H852">
        <v>47.9774806</v>
      </c>
      <c r="I852">
        <v>-67.967579599999993</v>
      </c>
      <c r="J852" s="1" t="str">
        <f t="shared" si="54"/>
        <v>Basal till</v>
      </c>
      <c r="K852" s="1" t="str">
        <f t="shared" si="55"/>
        <v>&lt;63 micron</v>
      </c>
      <c r="L852">
        <v>25</v>
      </c>
      <c r="M852">
        <v>2.16</v>
      </c>
      <c r="N852">
        <v>7.3</v>
      </c>
      <c r="O852">
        <v>0.1</v>
      </c>
      <c r="P852">
        <v>1</v>
      </c>
      <c r="Q852">
        <v>43.7</v>
      </c>
      <c r="R852">
        <v>0.14000000000000001</v>
      </c>
      <c r="S852">
        <v>0.02</v>
      </c>
      <c r="T852">
        <v>0.05</v>
      </c>
      <c r="U852">
        <v>11.7</v>
      </c>
      <c r="V852">
        <v>48.8</v>
      </c>
      <c r="W852">
        <v>17.690000000000001</v>
      </c>
      <c r="X852">
        <v>3.07</v>
      </c>
      <c r="Y852">
        <v>4.5999999999999996</v>
      </c>
      <c r="Z852">
        <v>37</v>
      </c>
      <c r="AA852">
        <v>0.06</v>
      </c>
      <c r="AB852">
        <v>24.9</v>
      </c>
      <c r="AC852">
        <v>0.74</v>
      </c>
      <c r="AD852">
        <v>269</v>
      </c>
      <c r="AE852">
        <v>0.28000000000000003</v>
      </c>
      <c r="AF852">
        <v>2E-3</v>
      </c>
      <c r="AG852">
        <v>64.7</v>
      </c>
      <c r="AH852">
        <v>0.05</v>
      </c>
      <c r="AI852">
        <v>12.32</v>
      </c>
      <c r="AJ852">
        <v>0.01</v>
      </c>
      <c r="AK852">
        <v>0.23</v>
      </c>
      <c r="AL852">
        <v>2.4</v>
      </c>
      <c r="AM852">
        <v>0.1</v>
      </c>
      <c r="AN852">
        <v>2.6</v>
      </c>
      <c r="AO852">
        <v>0.01</v>
      </c>
      <c r="AP852">
        <v>5.0999999999999996</v>
      </c>
      <c r="AQ852">
        <v>10</v>
      </c>
      <c r="AR852">
        <v>0.06</v>
      </c>
      <c r="AS852">
        <v>0.3</v>
      </c>
      <c r="AT852">
        <v>22</v>
      </c>
      <c r="AU852">
        <v>0.1</v>
      </c>
      <c r="AV852">
        <v>78</v>
      </c>
      <c r="AW852">
        <v>15</v>
      </c>
    </row>
    <row r="853" spans="1:49" hidden="1" x14ac:dyDescent="0.3">
      <c r="A853" t="s">
        <v>3374</v>
      </c>
      <c r="B853" t="s">
        <v>3375</v>
      </c>
      <c r="C853" s="1" t="str">
        <f t="shared" si="52"/>
        <v>13:0041</v>
      </c>
      <c r="D853" s="1" t="str">
        <f t="shared" si="53"/>
        <v>13:0013</v>
      </c>
      <c r="E853" t="s">
        <v>3376</v>
      </c>
      <c r="F853" t="s">
        <v>3377</v>
      </c>
      <c r="H853">
        <v>47.962134200000001</v>
      </c>
      <c r="I853">
        <v>-67.960946300000003</v>
      </c>
      <c r="J853" s="1" t="str">
        <f t="shared" si="54"/>
        <v>Basal till</v>
      </c>
      <c r="K853" s="1" t="str">
        <f t="shared" si="55"/>
        <v>&lt;63 micron</v>
      </c>
      <c r="L853">
        <v>14</v>
      </c>
      <c r="M853">
        <v>1.47</v>
      </c>
      <c r="N853">
        <v>5.5</v>
      </c>
      <c r="O853">
        <v>0.4</v>
      </c>
      <c r="P853">
        <v>1</v>
      </c>
      <c r="Q853">
        <v>38.299999999999997</v>
      </c>
      <c r="R853">
        <v>0.11</v>
      </c>
      <c r="S853">
        <v>0.03</v>
      </c>
      <c r="T853">
        <v>0.04</v>
      </c>
      <c r="U853">
        <v>10.5</v>
      </c>
      <c r="V853">
        <v>28.1</v>
      </c>
      <c r="W853">
        <v>12.02</v>
      </c>
      <c r="X853">
        <v>2.12</v>
      </c>
      <c r="Y853">
        <v>2.9</v>
      </c>
      <c r="Z853">
        <v>28</v>
      </c>
      <c r="AA853">
        <v>0.04</v>
      </c>
      <c r="AB853">
        <v>16.100000000000001</v>
      </c>
      <c r="AC853">
        <v>0.48</v>
      </c>
      <c r="AD853">
        <v>354</v>
      </c>
      <c r="AE853">
        <v>0.28000000000000003</v>
      </c>
      <c r="AF853">
        <v>1E-3</v>
      </c>
      <c r="AG853">
        <v>43.6</v>
      </c>
      <c r="AH853">
        <v>3.7999999999999999E-2</v>
      </c>
      <c r="AI853">
        <v>12.33</v>
      </c>
      <c r="AJ853">
        <v>5.0000000000000001E-3</v>
      </c>
      <c r="AK853">
        <v>0.17</v>
      </c>
      <c r="AL853">
        <v>2.1</v>
      </c>
      <c r="AM853">
        <v>0.1</v>
      </c>
      <c r="AN853">
        <v>2.9</v>
      </c>
      <c r="AO853">
        <v>0.01</v>
      </c>
      <c r="AP853">
        <v>3.6</v>
      </c>
      <c r="AQ853">
        <v>10</v>
      </c>
      <c r="AR853">
        <v>0.03</v>
      </c>
      <c r="AS853">
        <v>0.2</v>
      </c>
      <c r="AT853">
        <v>15</v>
      </c>
      <c r="AU853">
        <v>0.1</v>
      </c>
      <c r="AV853">
        <v>50.8</v>
      </c>
      <c r="AW853">
        <v>15</v>
      </c>
    </row>
    <row r="854" spans="1:49" hidden="1" x14ac:dyDescent="0.3">
      <c r="A854" t="s">
        <v>3378</v>
      </c>
      <c r="B854" t="s">
        <v>3379</v>
      </c>
      <c r="C854" s="1" t="str">
        <f t="shared" si="52"/>
        <v>13:0041</v>
      </c>
      <c r="D854" s="1" t="str">
        <f t="shared" si="53"/>
        <v>13:0013</v>
      </c>
      <c r="E854" t="s">
        <v>3380</v>
      </c>
      <c r="F854" t="s">
        <v>3381</v>
      </c>
      <c r="H854">
        <v>47.9729423</v>
      </c>
      <c r="I854">
        <v>-67.990448200000003</v>
      </c>
      <c r="J854" s="1" t="str">
        <f t="shared" si="54"/>
        <v>Basal till</v>
      </c>
      <c r="K854" s="1" t="str">
        <f t="shared" si="55"/>
        <v>&lt;63 micron</v>
      </c>
      <c r="L854">
        <v>28</v>
      </c>
      <c r="M854">
        <v>1.1599999999999999</v>
      </c>
      <c r="N854">
        <v>6.1</v>
      </c>
      <c r="O854">
        <v>0.3</v>
      </c>
      <c r="P854">
        <v>2</v>
      </c>
      <c r="Q854">
        <v>29.4</v>
      </c>
      <c r="R854">
        <v>0.14000000000000001</v>
      </c>
      <c r="S854">
        <v>0.01</v>
      </c>
      <c r="T854">
        <v>0.13</v>
      </c>
      <c r="U854">
        <v>11.7</v>
      </c>
      <c r="V854">
        <v>26.9</v>
      </c>
      <c r="W854">
        <v>17.37</v>
      </c>
      <c r="X854">
        <v>2.2799999999999998</v>
      </c>
      <c r="Y854">
        <v>2.5</v>
      </c>
      <c r="Z854">
        <v>40</v>
      </c>
      <c r="AA854">
        <v>0.04</v>
      </c>
      <c r="AB854">
        <v>24</v>
      </c>
      <c r="AC854">
        <v>0.53</v>
      </c>
      <c r="AD854">
        <v>346</v>
      </c>
      <c r="AE854">
        <v>0.35</v>
      </c>
      <c r="AF854">
        <v>1E-3</v>
      </c>
      <c r="AG854">
        <v>47.5</v>
      </c>
      <c r="AH854">
        <v>2.1000000000000001E-2</v>
      </c>
      <c r="AI854">
        <v>11.18</v>
      </c>
      <c r="AJ854">
        <v>5.0000000000000001E-3</v>
      </c>
      <c r="AK854">
        <v>0.17</v>
      </c>
      <c r="AL854">
        <v>2.5</v>
      </c>
      <c r="AM854">
        <v>0.1</v>
      </c>
      <c r="AN854">
        <v>1.7</v>
      </c>
      <c r="AO854">
        <v>0.01</v>
      </c>
      <c r="AP854">
        <v>4.7</v>
      </c>
      <c r="AQ854">
        <v>10</v>
      </c>
      <c r="AR854">
        <v>0.06</v>
      </c>
      <c r="AS854">
        <v>0.3</v>
      </c>
      <c r="AT854">
        <v>13</v>
      </c>
      <c r="AU854">
        <v>0.1</v>
      </c>
      <c r="AV854">
        <v>54.3</v>
      </c>
      <c r="AW854">
        <v>15</v>
      </c>
    </row>
    <row r="855" spans="1:49" hidden="1" x14ac:dyDescent="0.3">
      <c r="A855" t="s">
        <v>3382</v>
      </c>
      <c r="B855" t="s">
        <v>3383</v>
      </c>
      <c r="C855" s="1" t="str">
        <f t="shared" si="52"/>
        <v>13:0041</v>
      </c>
      <c r="D855" s="1" t="str">
        <f t="shared" si="53"/>
        <v>13:0013</v>
      </c>
      <c r="E855" t="s">
        <v>3384</v>
      </c>
      <c r="F855" t="s">
        <v>3385</v>
      </c>
      <c r="H855">
        <v>47.9554817</v>
      </c>
      <c r="I855">
        <v>-67.980635500000005</v>
      </c>
      <c r="J855" s="1" t="str">
        <f t="shared" si="54"/>
        <v>Basal till</v>
      </c>
      <c r="K855" s="1" t="str">
        <f t="shared" si="55"/>
        <v>&lt;63 micron</v>
      </c>
      <c r="L855">
        <v>12</v>
      </c>
      <c r="M855">
        <v>1.78</v>
      </c>
      <c r="N855">
        <v>5.6</v>
      </c>
      <c r="O855">
        <v>0.3</v>
      </c>
      <c r="P855">
        <v>0.5</v>
      </c>
      <c r="Q855">
        <v>41.4</v>
      </c>
      <c r="R855">
        <v>0.12</v>
      </c>
      <c r="S855">
        <v>0.01</v>
      </c>
      <c r="T855">
        <v>0.08</v>
      </c>
      <c r="U855">
        <v>11.7</v>
      </c>
      <c r="V855">
        <v>41.3</v>
      </c>
      <c r="W855">
        <v>16.21</v>
      </c>
      <c r="X855">
        <v>2.5299999999999998</v>
      </c>
      <c r="Y855">
        <v>4.3</v>
      </c>
      <c r="Z855">
        <v>38</v>
      </c>
      <c r="AA855">
        <v>0.03</v>
      </c>
      <c r="AB855">
        <v>23.7</v>
      </c>
      <c r="AC855">
        <v>0.69</v>
      </c>
      <c r="AD855">
        <v>256</v>
      </c>
      <c r="AE855">
        <v>0.23</v>
      </c>
      <c r="AF855">
        <v>2E-3</v>
      </c>
      <c r="AG855">
        <v>53.8</v>
      </c>
      <c r="AH855">
        <v>3.1E-2</v>
      </c>
      <c r="AI855">
        <v>11.69</v>
      </c>
      <c r="AJ855">
        <v>5.0000000000000001E-3</v>
      </c>
      <c r="AK855">
        <v>0.25</v>
      </c>
      <c r="AL855">
        <v>1.8</v>
      </c>
      <c r="AM855">
        <v>0.05</v>
      </c>
      <c r="AN855">
        <v>2.1</v>
      </c>
      <c r="AO855">
        <v>0.02</v>
      </c>
      <c r="AP855">
        <v>5.3</v>
      </c>
      <c r="AQ855">
        <v>5</v>
      </c>
      <c r="AR855">
        <v>0.04</v>
      </c>
      <c r="AS855">
        <v>0.3</v>
      </c>
      <c r="AT855">
        <v>20</v>
      </c>
      <c r="AU855">
        <v>0.1</v>
      </c>
      <c r="AV855">
        <v>53.8</v>
      </c>
      <c r="AW855">
        <v>15</v>
      </c>
    </row>
    <row r="856" spans="1:49" hidden="1" x14ac:dyDescent="0.3">
      <c r="A856" t="s">
        <v>3386</v>
      </c>
      <c r="B856" t="s">
        <v>3387</v>
      </c>
      <c r="C856" s="1" t="str">
        <f t="shared" si="52"/>
        <v>13:0041</v>
      </c>
      <c r="D856" s="1" t="str">
        <f t="shared" si="53"/>
        <v>13:0013</v>
      </c>
      <c r="E856" t="s">
        <v>3388</v>
      </c>
      <c r="F856" t="s">
        <v>3389</v>
      </c>
      <c r="H856">
        <v>47.938197000000002</v>
      </c>
      <c r="I856">
        <v>-67.976516500000002</v>
      </c>
      <c r="J856" s="1" t="str">
        <f t="shared" si="54"/>
        <v>Basal till</v>
      </c>
      <c r="K856" s="1" t="str">
        <f t="shared" si="55"/>
        <v>&lt;63 micron</v>
      </c>
      <c r="L856">
        <v>20</v>
      </c>
      <c r="M856">
        <v>1.1599999999999999</v>
      </c>
      <c r="N856">
        <v>4.9000000000000004</v>
      </c>
      <c r="O856">
        <v>0.2</v>
      </c>
      <c r="P856">
        <v>0.5</v>
      </c>
      <c r="Q856">
        <v>28.7</v>
      </c>
      <c r="R856">
        <v>0.11</v>
      </c>
      <c r="S856">
        <v>0.03</v>
      </c>
      <c r="T856">
        <v>0.06</v>
      </c>
      <c r="U856">
        <v>9.3000000000000007</v>
      </c>
      <c r="V856">
        <v>29.8</v>
      </c>
      <c r="W856">
        <v>14.34</v>
      </c>
      <c r="X856">
        <v>2.0499999999999998</v>
      </c>
      <c r="Y856">
        <v>3.1</v>
      </c>
      <c r="Z856">
        <v>30</v>
      </c>
      <c r="AA856">
        <v>0.04</v>
      </c>
      <c r="AB856">
        <v>20.2</v>
      </c>
      <c r="AC856">
        <v>0.56000000000000005</v>
      </c>
      <c r="AD856">
        <v>345</v>
      </c>
      <c r="AE856">
        <v>0.21</v>
      </c>
      <c r="AF856">
        <v>2E-3</v>
      </c>
      <c r="AG856">
        <v>39.4</v>
      </c>
      <c r="AH856">
        <v>0.04</v>
      </c>
      <c r="AI856">
        <v>10.210000000000001</v>
      </c>
      <c r="AJ856">
        <v>0.01</v>
      </c>
      <c r="AK856">
        <v>0.21</v>
      </c>
      <c r="AL856">
        <v>2.1</v>
      </c>
      <c r="AM856">
        <v>0.1</v>
      </c>
      <c r="AN856">
        <v>2.9</v>
      </c>
      <c r="AO856">
        <v>0.01</v>
      </c>
      <c r="AP856">
        <v>3.8</v>
      </c>
      <c r="AQ856">
        <v>20</v>
      </c>
      <c r="AR856">
        <v>0.03</v>
      </c>
      <c r="AS856">
        <v>0.3</v>
      </c>
      <c r="AT856">
        <v>14</v>
      </c>
      <c r="AU856">
        <v>0.1</v>
      </c>
      <c r="AV856">
        <v>46.7</v>
      </c>
      <c r="AW856">
        <v>15</v>
      </c>
    </row>
    <row r="857" spans="1:49" hidden="1" x14ac:dyDescent="0.3">
      <c r="A857" t="s">
        <v>3390</v>
      </c>
      <c r="B857" t="s">
        <v>3391</v>
      </c>
      <c r="C857" s="1" t="str">
        <f t="shared" si="52"/>
        <v>13:0041</v>
      </c>
      <c r="D857" s="1" t="str">
        <f t="shared" si="53"/>
        <v>13:0013</v>
      </c>
      <c r="E857" t="s">
        <v>3392</v>
      </c>
      <c r="F857" t="s">
        <v>3393</v>
      </c>
      <c r="H857">
        <v>47.926647699999997</v>
      </c>
      <c r="I857">
        <v>-67.961858199999995</v>
      </c>
      <c r="J857" s="1" t="str">
        <f t="shared" si="54"/>
        <v>Basal till</v>
      </c>
      <c r="K857" s="1" t="str">
        <f t="shared" si="55"/>
        <v>&lt;63 micron</v>
      </c>
      <c r="L857">
        <v>50</v>
      </c>
      <c r="M857">
        <v>1.98</v>
      </c>
      <c r="N857">
        <v>9.6999999999999993</v>
      </c>
      <c r="O857">
        <v>0.6</v>
      </c>
      <c r="P857">
        <v>0.5</v>
      </c>
      <c r="Q857">
        <v>40.1</v>
      </c>
      <c r="R857">
        <v>0.17</v>
      </c>
      <c r="S857">
        <v>7.0000000000000007E-2</v>
      </c>
      <c r="T857">
        <v>0.06</v>
      </c>
      <c r="U857">
        <v>15</v>
      </c>
      <c r="V857">
        <v>53.7</v>
      </c>
      <c r="W857">
        <v>23.11</v>
      </c>
      <c r="X857">
        <v>3.53</v>
      </c>
      <c r="Y857">
        <v>5.8</v>
      </c>
      <c r="Z857">
        <v>41</v>
      </c>
      <c r="AA857">
        <v>0.04</v>
      </c>
      <c r="AB857">
        <v>27.4</v>
      </c>
      <c r="AC857">
        <v>0.95</v>
      </c>
      <c r="AD857">
        <v>391</v>
      </c>
      <c r="AE857">
        <v>0.35</v>
      </c>
      <c r="AF857">
        <v>2E-3</v>
      </c>
      <c r="AG857">
        <v>65</v>
      </c>
      <c r="AH857">
        <v>4.4999999999999998E-2</v>
      </c>
      <c r="AI857">
        <v>13.4</v>
      </c>
      <c r="AJ857">
        <v>5.0000000000000001E-3</v>
      </c>
      <c r="AK857">
        <v>0.48</v>
      </c>
      <c r="AL857">
        <v>1.9</v>
      </c>
      <c r="AM857">
        <v>0.1</v>
      </c>
      <c r="AN857">
        <v>12.2</v>
      </c>
      <c r="AO857">
        <v>0.02</v>
      </c>
      <c r="AP857">
        <v>4.9000000000000004</v>
      </c>
      <c r="AQ857">
        <v>10</v>
      </c>
      <c r="AR857">
        <v>0.04</v>
      </c>
      <c r="AS857">
        <v>0.4</v>
      </c>
      <c r="AT857">
        <v>23</v>
      </c>
      <c r="AU857">
        <v>0.1</v>
      </c>
      <c r="AV857">
        <v>71.900000000000006</v>
      </c>
      <c r="AW857">
        <v>15</v>
      </c>
    </row>
    <row r="858" spans="1:49" hidden="1" x14ac:dyDescent="0.3">
      <c r="A858" t="s">
        <v>3394</v>
      </c>
      <c r="B858" t="s">
        <v>3395</v>
      </c>
      <c r="C858" s="1" t="str">
        <f t="shared" si="52"/>
        <v>13:0041</v>
      </c>
      <c r="D858" s="1" t="str">
        <f t="shared" si="53"/>
        <v>13:0013</v>
      </c>
      <c r="E858" t="s">
        <v>3396</v>
      </c>
      <c r="F858" t="s">
        <v>3397</v>
      </c>
      <c r="H858">
        <v>47.947488100000001</v>
      </c>
      <c r="I858">
        <v>-67.949253900000002</v>
      </c>
      <c r="J858" s="1" t="str">
        <f t="shared" si="54"/>
        <v>Basal till</v>
      </c>
      <c r="K858" s="1" t="str">
        <f t="shared" si="55"/>
        <v>&lt;63 micron</v>
      </c>
      <c r="L858">
        <v>35</v>
      </c>
      <c r="M858">
        <v>1.68</v>
      </c>
      <c r="N858">
        <v>4.7</v>
      </c>
      <c r="O858">
        <v>0.2</v>
      </c>
      <c r="P858">
        <v>0.5</v>
      </c>
      <c r="Q858">
        <v>37.5</v>
      </c>
      <c r="R858">
        <v>0.08</v>
      </c>
      <c r="S858">
        <v>0.01</v>
      </c>
      <c r="T858">
        <v>7.0000000000000007E-2</v>
      </c>
      <c r="U858">
        <v>7.6</v>
      </c>
      <c r="V858">
        <v>40.9</v>
      </c>
      <c r="W858">
        <v>12.7</v>
      </c>
      <c r="X858">
        <v>2.3199999999999998</v>
      </c>
      <c r="Y858">
        <v>3.9</v>
      </c>
      <c r="Z858">
        <v>51</v>
      </c>
      <c r="AA858">
        <v>0.03</v>
      </c>
      <c r="AB858">
        <v>19.600000000000001</v>
      </c>
      <c r="AC858">
        <v>0.66</v>
      </c>
      <c r="AD858">
        <v>125</v>
      </c>
      <c r="AE858">
        <v>0.23</v>
      </c>
      <c r="AF858">
        <v>1E-3</v>
      </c>
      <c r="AG858">
        <v>49.3</v>
      </c>
      <c r="AH858">
        <v>3.2000000000000001E-2</v>
      </c>
      <c r="AI858">
        <v>7.1</v>
      </c>
      <c r="AJ858">
        <v>5.0000000000000001E-3</v>
      </c>
      <c r="AK858">
        <v>0.22</v>
      </c>
      <c r="AL858">
        <v>1.6</v>
      </c>
      <c r="AM858">
        <v>0.2</v>
      </c>
      <c r="AN858">
        <v>1.5</v>
      </c>
      <c r="AO858">
        <v>0.01</v>
      </c>
      <c r="AP858">
        <v>4.3</v>
      </c>
      <c r="AQ858">
        <v>5</v>
      </c>
      <c r="AR858">
        <v>0.04</v>
      </c>
      <c r="AS858">
        <v>0.2</v>
      </c>
      <c r="AT858">
        <v>16</v>
      </c>
      <c r="AU858">
        <v>0.1</v>
      </c>
      <c r="AV858">
        <v>50.3</v>
      </c>
      <c r="AW858">
        <v>15</v>
      </c>
    </row>
    <row r="859" spans="1:49" hidden="1" x14ac:dyDescent="0.3">
      <c r="A859" t="s">
        <v>3398</v>
      </c>
      <c r="B859" t="s">
        <v>3399</v>
      </c>
      <c r="C859" s="1" t="str">
        <f t="shared" si="52"/>
        <v>13:0041</v>
      </c>
      <c r="D859" s="1" t="str">
        <f t="shared" si="53"/>
        <v>13:0013</v>
      </c>
      <c r="E859" t="s">
        <v>3400</v>
      </c>
      <c r="F859" t="s">
        <v>3401</v>
      </c>
      <c r="H859">
        <v>47.950191099999998</v>
      </c>
      <c r="I859">
        <v>-67.925359599999993</v>
      </c>
      <c r="J859" s="1" t="str">
        <f t="shared" si="54"/>
        <v>Basal till</v>
      </c>
      <c r="K859" s="1" t="str">
        <f t="shared" si="55"/>
        <v>&lt;63 micron</v>
      </c>
      <c r="L859">
        <v>21</v>
      </c>
      <c r="M859">
        <v>2.08</v>
      </c>
      <c r="N859">
        <v>9.8000000000000007</v>
      </c>
      <c r="O859">
        <v>0.4</v>
      </c>
      <c r="P859">
        <v>0.5</v>
      </c>
      <c r="Q859">
        <v>41.9</v>
      </c>
      <c r="R859">
        <v>0.14000000000000001</v>
      </c>
      <c r="S859">
        <v>0.02</v>
      </c>
      <c r="T859">
        <v>0.04</v>
      </c>
      <c r="U859">
        <v>17.2</v>
      </c>
      <c r="V859">
        <v>52</v>
      </c>
      <c r="W859">
        <v>21.43</v>
      </c>
      <c r="X859">
        <v>3.09</v>
      </c>
      <c r="Y859">
        <v>5</v>
      </c>
      <c r="Z859">
        <v>38</v>
      </c>
      <c r="AA859">
        <v>0.05</v>
      </c>
      <c r="AB859">
        <v>24.2</v>
      </c>
      <c r="AC859">
        <v>0.85</v>
      </c>
      <c r="AD859">
        <v>511</v>
      </c>
      <c r="AE859">
        <v>0.26</v>
      </c>
      <c r="AF859">
        <v>2E-3</v>
      </c>
      <c r="AG859">
        <v>65.3</v>
      </c>
      <c r="AH859">
        <v>4.7E-2</v>
      </c>
      <c r="AI859">
        <v>15.22</v>
      </c>
      <c r="AJ859">
        <v>5.0000000000000001E-3</v>
      </c>
      <c r="AK859">
        <v>0.43</v>
      </c>
      <c r="AL859">
        <v>2.2999999999999998</v>
      </c>
      <c r="AM859">
        <v>0.1</v>
      </c>
      <c r="AN859">
        <v>2.7</v>
      </c>
      <c r="AO859">
        <v>0.02</v>
      </c>
      <c r="AP859">
        <v>5.6</v>
      </c>
      <c r="AQ859">
        <v>40</v>
      </c>
      <c r="AR859">
        <v>0.04</v>
      </c>
      <c r="AS859">
        <v>0.4</v>
      </c>
      <c r="AT859">
        <v>21</v>
      </c>
      <c r="AU859">
        <v>0.1</v>
      </c>
      <c r="AV859">
        <v>60.6</v>
      </c>
      <c r="AW859">
        <v>15</v>
      </c>
    </row>
    <row r="860" spans="1:49" hidden="1" x14ac:dyDescent="0.3">
      <c r="A860" t="s">
        <v>3402</v>
      </c>
      <c r="B860" t="s">
        <v>3403</v>
      </c>
      <c r="C860" s="1" t="str">
        <f t="shared" si="52"/>
        <v>13:0041</v>
      </c>
      <c r="D860" s="1" t="str">
        <f t="shared" si="53"/>
        <v>13:0013</v>
      </c>
      <c r="E860" t="s">
        <v>3404</v>
      </c>
      <c r="F860" t="s">
        <v>3405</v>
      </c>
      <c r="H860">
        <v>47.936747400000002</v>
      </c>
      <c r="I860">
        <v>-67.933886099999995</v>
      </c>
      <c r="J860" s="1" t="str">
        <f t="shared" si="54"/>
        <v>Basal till</v>
      </c>
      <c r="K860" s="1" t="str">
        <f t="shared" si="55"/>
        <v>&lt;63 micron</v>
      </c>
      <c r="L860">
        <v>23</v>
      </c>
      <c r="M860">
        <v>1.86</v>
      </c>
      <c r="N860">
        <v>6.1</v>
      </c>
      <c r="O860">
        <v>0.4</v>
      </c>
      <c r="P860">
        <v>0.5</v>
      </c>
      <c r="Q860">
        <v>46.3</v>
      </c>
      <c r="R860">
        <v>0.11</v>
      </c>
      <c r="S860">
        <v>0.01</v>
      </c>
      <c r="T860">
        <v>0.05</v>
      </c>
      <c r="U860">
        <v>11.2</v>
      </c>
      <c r="V860">
        <v>46.5</v>
      </c>
      <c r="W860">
        <v>18.3</v>
      </c>
      <c r="X860">
        <v>2.73</v>
      </c>
      <c r="Y860">
        <v>4.5999999999999996</v>
      </c>
      <c r="Z860">
        <v>41</v>
      </c>
      <c r="AA860">
        <v>0.03</v>
      </c>
      <c r="AB860">
        <v>25.2</v>
      </c>
      <c r="AC860">
        <v>0.77</v>
      </c>
      <c r="AD860">
        <v>155</v>
      </c>
      <c r="AE860">
        <v>0.24</v>
      </c>
      <c r="AF860">
        <v>2E-3</v>
      </c>
      <c r="AG860">
        <v>54.9</v>
      </c>
      <c r="AH860">
        <v>2.7E-2</v>
      </c>
      <c r="AI860">
        <v>10.69</v>
      </c>
      <c r="AJ860">
        <v>5.0000000000000001E-3</v>
      </c>
      <c r="AK860">
        <v>0.3</v>
      </c>
      <c r="AL860">
        <v>1.8</v>
      </c>
      <c r="AM860">
        <v>0.05</v>
      </c>
      <c r="AN860">
        <v>2.1</v>
      </c>
      <c r="AO860">
        <v>0.01</v>
      </c>
      <c r="AP860">
        <v>5.7</v>
      </c>
      <c r="AQ860">
        <v>50</v>
      </c>
      <c r="AR860">
        <v>0.04</v>
      </c>
      <c r="AS860">
        <v>0.3</v>
      </c>
      <c r="AT860">
        <v>20</v>
      </c>
      <c r="AU860">
        <v>0.1</v>
      </c>
      <c r="AV860">
        <v>53.2</v>
      </c>
      <c r="AW860">
        <v>15</v>
      </c>
    </row>
    <row r="861" spans="1:49" hidden="1" x14ac:dyDescent="0.3">
      <c r="A861" t="s">
        <v>3406</v>
      </c>
      <c r="B861" t="s">
        <v>3407</v>
      </c>
      <c r="C861" s="1" t="str">
        <f t="shared" si="52"/>
        <v>13:0041</v>
      </c>
      <c r="D861" s="1" t="str">
        <f t="shared" si="53"/>
        <v>13:0013</v>
      </c>
      <c r="E861" t="s">
        <v>3408</v>
      </c>
      <c r="F861" t="s">
        <v>3409</v>
      </c>
      <c r="H861">
        <v>47.923642899999997</v>
      </c>
      <c r="I861">
        <v>-67.919952800000004</v>
      </c>
      <c r="J861" s="1" t="str">
        <f t="shared" si="54"/>
        <v>Basal till</v>
      </c>
      <c r="K861" s="1" t="str">
        <f t="shared" si="55"/>
        <v>&lt;63 micron</v>
      </c>
      <c r="L861">
        <v>34</v>
      </c>
      <c r="M861">
        <v>2.21</v>
      </c>
      <c r="N861">
        <v>5.6</v>
      </c>
      <c r="O861">
        <v>0.6</v>
      </c>
      <c r="P861">
        <v>0.5</v>
      </c>
      <c r="Q861">
        <v>47.5</v>
      </c>
      <c r="R861">
        <v>0.13</v>
      </c>
      <c r="S861">
        <v>0.03</v>
      </c>
      <c r="T861">
        <v>0.08</v>
      </c>
      <c r="U861">
        <v>13.2</v>
      </c>
      <c r="V861">
        <v>53.2</v>
      </c>
      <c r="W861">
        <v>21.51</v>
      </c>
      <c r="X861">
        <v>3.11</v>
      </c>
      <c r="Y861">
        <v>5.2</v>
      </c>
      <c r="Z861">
        <v>45</v>
      </c>
      <c r="AA861">
        <v>0.04</v>
      </c>
      <c r="AB861">
        <v>26.4</v>
      </c>
      <c r="AC861">
        <v>0.91</v>
      </c>
      <c r="AD861">
        <v>266</v>
      </c>
      <c r="AE861">
        <v>0.21</v>
      </c>
      <c r="AF861">
        <v>2E-3</v>
      </c>
      <c r="AG861">
        <v>65.5</v>
      </c>
      <c r="AH861">
        <v>4.4999999999999998E-2</v>
      </c>
      <c r="AI861">
        <v>11.46</v>
      </c>
      <c r="AJ861">
        <v>5.0000000000000001E-3</v>
      </c>
      <c r="AK861">
        <v>0.28000000000000003</v>
      </c>
      <c r="AL861">
        <v>2</v>
      </c>
      <c r="AM861">
        <v>0.05</v>
      </c>
      <c r="AN861">
        <v>3.9</v>
      </c>
      <c r="AO861">
        <v>0.01</v>
      </c>
      <c r="AP861">
        <v>6.3</v>
      </c>
      <c r="AQ861">
        <v>5</v>
      </c>
      <c r="AR861">
        <v>0.06</v>
      </c>
      <c r="AS861">
        <v>0.3</v>
      </c>
      <c r="AT861">
        <v>20</v>
      </c>
      <c r="AU861">
        <v>0.1</v>
      </c>
      <c r="AV861">
        <v>67.2</v>
      </c>
      <c r="AW861">
        <v>15</v>
      </c>
    </row>
    <row r="862" spans="1:49" hidden="1" x14ac:dyDescent="0.3">
      <c r="A862" t="s">
        <v>3410</v>
      </c>
      <c r="B862" t="s">
        <v>3411</v>
      </c>
      <c r="C862" s="1" t="str">
        <f t="shared" si="52"/>
        <v>13:0041</v>
      </c>
      <c r="D862" s="1" t="str">
        <f t="shared" si="53"/>
        <v>13:0013</v>
      </c>
      <c r="E862" t="s">
        <v>3412</v>
      </c>
      <c r="F862" t="s">
        <v>3413</v>
      </c>
      <c r="H862">
        <v>47.905287700000002</v>
      </c>
      <c r="I862">
        <v>-67.925673900000007</v>
      </c>
      <c r="J862" s="1" t="str">
        <f t="shared" si="54"/>
        <v>Basal till</v>
      </c>
      <c r="K862" s="1" t="str">
        <f t="shared" si="55"/>
        <v>&lt;63 micron</v>
      </c>
      <c r="L862">
        <v>16</v>
      </c>
      <c r="M862">
        <v>2.41</v>
      </c>
      <c r="N862">
        <v>7.1</v>
      </c>
      <c r="O862">
        <v>0.5</v>
      </c>
      <c r="P862">
        <v>0.5</v>
      </c>
      <c r="Q862">
        <v>45.6</v>
      </c>
      <c r="R862">
        <v>0.13</v>
      </c>
      <c r="S862">
        <v>0.01</v>
      </c>
      <c r="T862">
        <v>7.0000000000000007E-2</v>
      </c>
      <c r="U862">
        <v>14.2</v>
      </c>
      <c r="V862">
        <v>58.2</v>
      </c>
      <c r="W862">
        <v>23.83</v>
      </c>
      <c r="X862">
        <v>3.44</v>
      </c>
      <c r="Y862">
        <v>5.7</v>
      </c>
      <c r="Z862">
        <v>56</v>
      </c>
      <c r="AA862">
        <v>0.04</v>
      </c>
      <c r="AB862">
        <v>26.2</v>
      </c>
      <c r="AC862">
        <v>0.96</v>
      </c>
      <c r="AD862">
        <v>209</v>
      </c>
      <c r="AE862">
        <v>0.22</v>
      </c>
      <c r="AF862">
        <v>2E-3</v>
      </c>
      <c r="AG862">
        <v>71.5</v>
      </c>
      <c r="AH862">
        <v>5.0999999999999997E-2</v>
      </c>
      <c r="AI862">
        <v>12.19</v>
      </c>
      <c r="AJ862">
        <v>5.0000000000000001E-3</v>
      </c>
      <c r="AK862">
        <v>0.26</v>
      </c>
      <c r="AL862">
        <v>2.2000000000000002</v>
      </c>
      <c r="AM862">
        <v>0.05</v>
      </c>
      <c r="AN862">
        <v>2.8</v>
      </c>
      <c r="AO862">
        <v>0.02</v>
      </c>
      <c r="AP862">
        <v>6.2</v>
      </c>
      <c r="AQ862">
        <v>20</v>
      </c>
      <c r="AR862">
        <v>0.06</v>
      </c>
      <c r="AS862">
        <v>0.4</v>
      </c>
      <c r="AT862">
        <v>22</v>
      </c>
      <c r="AU862">
        <v>0.1</v>
      </c>
      <c r="AV862">
        <v>75.099999999999994</v>
      </c>
      <c r="AW862">
        <v>15</v>
      </c>
    </row>
    <row r="863" spans="1:49" hidden="1" x14ac:dyDescent="0.3">
      <c r="A863" t="s">
        <v>3414</v>
      </c>
      <c r="B863" t="s">
        <v>3415</v>
      </c>
      <c r="C863" s="1" t="str">
        <f t="shared" si="52"/>
        <v>13:0041</v>
      </c>
      <c r="D863" s="1" t="str">
        <f t="shared" si="53"/>
        <v>13:0013</v>
      </c>
      <c r="E863" t="s">
        <v>3416</v>
      </c>
      <c r="F863" t="s">
        <v>3417</v>
      </c>
      <c r="H863">
        <v>47.918518499999998</v>
      </c>
      <c r="I863">
        <v>-67.945570900000007</v>
      </c>
      <c r="J863" s="1" t="str">
        <f t="shared" si="54"/>
        <v>Basal till</v>
      </c>
      <c r="K863" s="1" t="str">
        <f t="shared" si="55"/>
        <v>&lt;63 micron</v>
      </c>
      <c r="L863">
        <v>15</v>
      </c>
      <c r="M863">
        <v>2.88</v>
      </c>
      <c r="N863">
        <v>9.6</v>
      </c>
      <c r="O863">
        <v>0.4</v>
      </c>
      <c r="P863">
        <v>0.5</v>
      </c>
      <c r="Q863">
        <v>61.9</v>
      </c>
      <c r="R863">
        <v>0.17</v>
      </c>
      <c r="S863">
        <v>0.01</v>
      </c>
      <c r="T863">
        <v>0.05</v>
      </c>
      <c r="U863">
        <v>18.2</v>
      </c>
      <c r="V863">
        <v>60.7</v>
      </c>
      <c r="W863">
        <v>25.56</v>
      </c>
      <c r="X863">
        <v>3.39</v>
      </c>
      <c r="Y863">
        <v>5.7</v>
      </c>
      <c r="Z863">
        <v>107</v>
      </c>
      <c r="AA863">
        <v>0.06</v>
      </c>
      <c r="AB863">
        <v>25.7</v>
      </c>
      <c r="AC863">
        <v>0.91</v>
      </c>
      <c r="AD863">
        <v>308</v>
      </c>
      <c r="AE863">
        <v>0.28999999999999998</v>
      </c>
      <c r="AF863">
        <v>2E-3</v>
      </c>
      <c r="AG863">
        <v>75.2</v>
      </c>
      <c r="AH863">
        <v>6.3E-2</v>
      </c>
      <c r="AI863">
        <v>18.14</v>
      </c>
      <c r="AJ863">
        <v>5.0000000000000001E-3</v>
      </c>
      <c r="AK863">
        <v>0.28999999999999998</v>
      </c>
      <c r="AL863">
        <v>2.8</v>
      </c>
      <c r="AM863">
        <v>0.05</v>
      </c>
      <c r="AN863">
        <v>2.8</v>
      </c>
      <c r="AO863">
        <v>0.02</v>
      </c>
      <c r="AP863">
        <v>7.2</v>
      </c>
      <c r="AQ863">
        <v>60</v>
      </c>
      <c r="AR863">
        <v>7.0000000000000007E-2</v>
      </c>
      <c r="AS863">
        <v>0.7</v>
      </c>
      <c r="AT863">
        <v>23</v>
      </c>
      <c r="AU863">
        <v>0.1</v>
      </c>
      <c r="AV863">
        <v>70.099999999999994</v>
      </c>
      <c r="AW863">
        <v>15</v>
      </c>
    </row>
    <row r="864" spans="1:49" hidden="1" x14ac:dyDescent="0.3">
      <c r="A864" t="s">
        <v>3418</v>
      </c>
      <c r="B864" t="s">
        <v>3419</v>
      </c>
      <c r="C864" s="1" t="str">
        <f t="shared" si="52"/>
        <v>13:0041</v>
      </c>
      <c r="D864" s="1" t="str">
        <f t="shared" si="53"/>
        <v>13:0013</v>
      </c>
      <c r="E864" t="s">
        <v>3420</v>
      </c>
      <c r="F864" t="s">
        <v>3421</v>
      </c>
      <c r="H864">
        <v>47.9055635</v>
      </c>
      <c r="I864">
        <v>-67.951614899999996</v>
      </c>
      <c r="J864" s="1" t="str">
        <f t="shared" si="54"/>
        <v>Basal till</v>
      </c>
      <c r="K864" s="1" t="str">
        <f t="shared" si="55"/>
        <v>&lt;63 micron</v>
      </c>
      <c r="L864">
        <v>27</v>
      </c>
      <c r="M864">
        <v>2.2400000000000002</v>
      </c>
      <c r="N864">
        <v>5</v>
      </c>
      <c r="O864">
        <v>0.4</v>
      </c>
      <c r="P864">
        <v>0.5</v>
      </c>
      <c r="Q864">
        <v>34.700000000000003</v>
      </c>
      <c r="R864">
        <v>0.13</v>
      </c>
      <c r="S864">
        <v>0.01</v>
      </c>
      <c r="T864">
        <v>0.04</v>
      </c>
      <c r="U864">
        <v>10.199999999999999</v>
      </c>
      <c r="V864">
        <v>48.1</v>
      </c>
      <c r="W864">
        <v>16.72</v>
      </c>
      <c r="X864">
        <v>2.83</v>
      </c>
      <c r="Y864">
        <v>4.7</v>
      </c>
      <c r="Z864">
        <v>66</v>
      </c>
      <c r="AA864">
        <v>0.03</v>
      </c>
      <c r="AB864">
        <v>20.6</v>
      </c>
      <c r="AC864">
        <v>0.74</v>
      </c>
      <c r="AD864">
        <v>178</v>
      </c>
      <c r="AE864">
        <v>0.26</v>
      </c>
      <c r="AF864">
        <v>2E-3</v>
      </c>
      <c r="AG864">
        <v>52.7</v>
      </c>
      <c r="AH864">
        <v>3.7999999999999999E-2</v>
      </c>
      <c r="AI864">
        <v>12.18</v>
      </c>
      <c r="AJ864">
        <v>5.0000000000000001E-3</v>
      </c>
      <c r="AK864">
        <v>0.21</v>
      </c>
      <c r="AL864">
        <v>1.7</v>
      </c>
      <c r="AM864">
        <v>0.05</v>
      </c>
      <c r="AN864">
        <v>1.9</v>
      </c>
      <c r="AO864">
        <v>0.01</v>
      </c>
      <c r="AP864">
        <v>5.0999999999999996</v>
      </c>
      <c r="AQ864">
        <v>5</v>
      </c>
      <c r="AR864">
        <v>0.06</v>
      </c>
      <c r="AS864">
        <v>0.3</v>
      </c>
      <c r="AT864">
        <v>19</v>
      </c>
      <c r="AU864">
        <v>0.1</v>
      </c>
      <c r="AV864">
        <v>58.6</v>
      </c>
      <c r="AW864">
        <v>15</v>
      </c>
    </row>
    <row r="865" spans="1:49" hidden="1" x14ac:dyDescent="0.3">
      <c r="A865" t="s">
        <v>3422</v>
      </c>
      <c r="B865" t="s">
        <v>3423</v>
      </c>
      <c r="C865" s="1" t="str">
        <f t="shared" si="52"/>
        <v>13:0041</v>
      </c>
      <c r="D865" s="1" t="str">
        <f t="shared" si="53"/>
        <v>13:0013</v>
      </c>
      <c r="E865" t="s">
        <v>3424</v>
      </c>
      <c r="F865" t="s">
        <v>3425</v>
      </c>
      <c r="H865">
        <v>47.888920200000001</v>
      </c>
      <c r="I865">
        <v>-67.956779999999995</v>
      </c>
      <c r="J865" s="1" t="str">
        <f t="shared" si="54"/>
        <v>Basal till</v>
      </c>
      <c r="K865" s="1" t="str">
        <f t="shared" si="55"/>
        <v>&lt;63 micron</v>
      </c>
      <c r="L865">
        <v>16</v>
      </c>
      <c r="M865">
        <v>1.92</v>
      </c>
      <c r="N865">
        <v>7.4</v>
      </c>
      <c r="O865">
        <v>0.1</v>
      </c>
      <c r="P865">
        <v>0.5</v>
      </c>
      <c r="Q865">
        <v>40.9</v>
      </c>
      <c r="R865">
        <v>0.13</v>
      </c>
      <c r="S865">
        <v>0.02</v>
      </c>
      <c r="T865">
        <v>7.0000000000000007E-2</v>
      </c>
      <c r="U865">
        <v>13.6</v>
      </c>
      <c r="V865">
        <v>49.7</v>
      </c>
      <c r="W865">
        <v>20.32</v>
      </c>
      <c r="X865">
        <v>2.77</v>
      </c>
      <c r="Y865">
        <v>4.7</v>
      </c>
      <c r="Z865">
        <v>33</v>
      </c>
      <c r="AA865">
        <v>0.04</v>
      </c>
      <c r="AB865">
        <v>25.1</v>
      </c>
      <c r="AC865">
        <v>0.8</v>
      </c>
      <c r="AD865">
        <v>327</v>
      </c>
      <c r="AE865">
        <v>0.24</v>
      </c>
      <c r="AF865">
        <v>2E-3</v>
      </c>
      <c r="AG865">
        <v>58.5</v>
      </c>
      <c r="AH865">
        <v>4.2999999999999997E-2</v>
      </c>
      <c r="AI865">
        <v>13.32</v>
      </c>
      <c r="AJ865">
        <v>5.0000000000000001E-3</v>
      </c>
      <c r="AK865">
        <v>0.27</v>
      </c>
      <c r="AL865">
        <v>1.9</v>
      </c>
      <c r="AM865">
        <v>0.05</v>
      </c>
      <c r="AN865">
        <v>3.1</v>
      </c>
      <c r="AO865">
        <v>0.03</v>
      </c>
      <c r="AP865">
        <v>5.5</v>
      </c>
      <c r="AQ865">
        <v>5</v>
      </c>
      <c r="AR865">
        <v>0.04</v>
      </c>
      <c r="AS865">
        <v>0.4</v>
      </c>
      <c r="AT865">
        <v>20</v>
      </c>
      <c r="AU865">
        <v>0.1</v>
      </c>
      <c r="AV865">
        <v>53</v>
      </c>
      <c r="AW865">
        <v>15</v>
      </c>
    </row>
    <row r="866" spans="1:49" hidden="1" x14ac:dyDescent="0.3">
      <c r="A866" t="s">
        <v>3426</v>
      </c>
      <c r="B866" t="s">
        <v>3427</v>
      </c>
      <c r="C866" s="1" t="str">
        <f t="shared" si="52"/>
        <v>13:0041</v>
      </c>
      <c r="D866" s="1" t="str">
        <f t="shared" si="53"/>
        <v>13:0013</v>
      </c>
      <c r="E866" t="s">
        <v>3428</v>
      </c>
      <c r="F866" t="s">
        <v>3429</v>
      </c>
      <c r="H866">
        <v>47.891944199999998</v>
      </c>
      <c r="I866">
        <v>-67.991113900000002</v>
      </c>
      <c r="J866" s="1" t="str">
        <f t="shared" si="54"/>
        <v>Basal till</v>
      </c>
      <c r="K866" s="1" t="str">
        <f t="shared" si="55"/>
        <v>&lt;63 micron</v>
      </c>
      <c r="L866">
        <v>14</v>
      </c>
      <c r="M866">
        <v>2.37</v>
      </c>
      <c r="N866">
        <v>5.5</v>
      </c>
      <c r="O866">
        <v>0.7</v>
      </c>
      <c r="P866">
        <v>0.5</v>
      </c>
      <c r="Q866">
        <v>39.5</v>
      </c>
      <c r="R866">
        <v>0.13</v>
      </c>
      <c r="S866">
        <v>0.02</v>
      </c>
      <c r="T866">
        <v>0.06</v>
      </c>
      <c r="U866">
        <v>11.2</v>
      </c>
      <c r="V866">
        <v>47.5</v>
      </c>
      <c r="W866">
        <v>19.61</v>
      </c>
      <c r="X866">
        <v>2.67</v>
      </c>
      <c r="Y866">
        <v>4.4000000000000004</v>
      </c>
      <c r="Z866">
        <v>51</v>
      </c>
      <c r="AA866">
        <v>0.04</v>
      </c>
      <c r="AB866">
        <v>25.4</v>
      </c>
      <c r="AC866">
        <v>0.66</v>
      </c>
      <c r="AD866">
        <v>228</v>
      </c>
      <c r="AE866">
        <v>0.28000000000000003</v>
      </c>
      <c r="AF866">
        <v>2E-3</v>
      </c>
      <c r="AG866">
        <v>52</v>
      </c>
      <c r="AH866">
        <v>4.2000000000000003E-2</v>
      </c>
      <c r="AI866">
        <v>14.53</v>
      </c>
      <c r="AJ866">
        <v>0.02</v>
      </c>
      <c r="AK866">
        <v>0.22</v>
      </c>
      <c r="AL866">
        <v>2.2999999999999998</v>
      </c>
      <c r="AM866">
        <v>0.2</v>
      </c>
      <c r="AN866">
        <v>2.2999999999999998</v>
      </c>
      <c r="AO866">
        <v>0.01</v>
      </c>
      <c r="AP866">
        <v>6.6</v>
      </c>
      <c r="AQ866">
        <v>100</v>
      </c>
      <c r="AR866">
        <v>0.05</v>
      </c>
      <c r="AS866">
        <v>0.6</v>
      </c>
      <c r="AT866">
        <v>24</v>
      </c>
      <c r="AU866">
        <v>0.1</v>
      </c>
      <c r="AV866">
        <v>59.1</v>
      </c>
      <c r="AW866">
        <v>15</v>
      </c>
    </row>
    <row r="867" spans="1:49" hidden="1" x14ac:dyDescent="0.3">
      <c r="A867" t="s">
        <v>3430</v>
      </c>
      <c r="B867" t="s">
        <v>3431</v>
      </c>
      <c r="C867" s="1" t="str">
        <f t="shared" si="52"/>
        <v>13:0041</v>
      </c>
      <c r="D867" s="1" t="str">
        <f t="shared" si="53"/>
        <v>13:0013</v>
      </c>
      <c r="E867" t="s">
        <v>3432</v>
      </c>
      <c r="F867" t="s">
        <v>3433</v>
      </c>
      <c r="H867">
        <v>47.904805799999998</v>
      </c>
      <c r="I867">
        <v>-67.979369500000004</v>
      </c>
      <c r="J867" s="1" t="str">
        <f t="shared" si="54"/>
        <v>Basal till</v>
      </c>
      <c r="K867" s="1" t="str">
        <f t="shared" si="55"/>
        <v>&lt;63 micron</v>
      </c>
      <c r="L867">
        <v>29</v>
      </c>
      <c r="M867">
        <v>2.2400000000000002</v>
      </c>
      <c r="N867">
        <v>8.1999999999999993</v>
      </c>
      <c r="O867">
        <v>0.5</v>
      </c>
      <c r="P867">
        <v>1</v>
      </c>
      <c r="Q867">
        <v>39.6</v>
      </c>
      <c r="R867">
        <v>0.12</v>
      </c>
      <c r="S867">
        <v>0.01</v>
      </c>
      <c r="T867">
        <v>7.0000000000000007E-2</v>
      </c>
      <c r="U867">
        <v>12.3</v>
      </c>
      <c r="V867">
        <v>64</v>
      </c>
      <c r="W867">
        <v>20.53</v>
      </c>
      <c r="X867">
        <v>3.31</v>
      </c>
      <c r="Y867">
        <v>4.3</v>
      </c>
      <c r="Z867">
        <v>65</v>
      </c>
      <c r="AA867">
        <v>0.04</v>
      </c>
      <c r="AB867">
        <v>25.5</v>
      </c>
      <c r="AC867">
        <v>0.89</v>
      </c>
      <c r="AD867">
        <v>168</v>
      </c>
      <c r="AE867">
        <v>0.39</v>
      </c>
      <c r="AF867">
        <v>2E-3</v>
      </c>
      <c r="AG867">
        <v>72.3</v>
      </c>
      <c r="AH867">
        <v>3.6999999999999998E-2</v>
      </c>
      <c r="AI867">
        <v>12.98</v>
      </c>
      <c r="AJ867">
        <v>0.02</v>
      </c>
      <c r="AK867">
        <v>0.33</v>
      </c>
      <c r="AL867">
        <v>2</v>
      </c>
      <c r="AM867">
        <v>0.2</v>
      </c>
      <c r="AN867">
        <v>2.6</v>
      </c>
      <c r="AO867">
        <v>0.02</v>
      </c>
      <c r="AP867">
        <v>5.9</v>
      </c>
      <c r="AQ867">
        <v>10</v>
      </c>
      <c r="AR867">
        <v>0.06</v>
      </c>
      <c r="AS867">
        <v>0.4</v>
      </c>
      <c r="AT867">
        <v>20</v>
      </c>
      <c r="AU867">
        <v>0.1</v>
      </c>
      <c r="AV867">
        <v>63.1</v>
      </c>
      <c r="AW867">
        <v>15</v>
      </c>
    </row>
    <row r="868" spans="1:49" hidden="1" x14ac:dyDescent="0.3">
      <c r="A868" t="s">
        <v>3434</v>
      </c>
      <c r="B868" t="s">
        <v>3435</v>
      </c>
      <c r="C868" s="1" t="str">
        <f t="shared" si="52"/>
        <v>13:0041</v>
      </c>
      <c r="D868" s="1" t="str">
        <f t="shared" si="53"/>
        <v>13:0013</v>
      </c>
      <c r="E868" t="s">
        <v>3436</v>
      </c>
      <c r="F868" t="s">
        <v>3437</v>
      </c>
      <c r="H868">
        <v>47.880198100000001</v>
      </c>
      <c r="I868">
        <v>-67.9784085</v>
      </c>
      <c r="J868" s="1" t="str">
        <f t="shared" si="54"/>
        <v>Basal till</v>
      </c>
      <c r="K868" s="1" t="str">
        <f t="shared" si="55"/>
        <v>&lt;63 micron</v>
      </c>
      <c r="L868">
        <v>21</v>
      </c>
      <c r="M868">
        <v>2.12</v>
      </c>
      <c r="N868">
        <v>5.5</v>
      </c>
      <c r="O868">
        <v>0.3</v>
      </c>
      <c r="P868">
        <v>0.5</v>
      </c>
      <c r="Q868">
        <v>37</v>
      </c>
      <c r="R868">
        <v>0.13</v>
      </c>
      <c r="S868">
        <v>0.02</v>
      </c>
      <c r="T868">
        <v>0.06</v>
      </c>
      <c r="U868">
        <v>10.9</v>
      </c>
      <c r="V868">
        <v>52.9</v>
      </c>
      <c r="W868">
        <v>21.64</v>
      </c>
      <c r="X868">
        <v>3.16</v>
      </c>
      <c r="Y868">
        <v>4.8</v>
      </c>
      <c r="Z868">
        <v>41</v>
      </c>
      <c r="AA868">
        <v>0.05</v>
      </c>
      <c r="AB868">
        <v>30.1</v>
      </c>
      <c r="AC868">
        <v>0.92</v>
      </c>
      <c r="AD868">
        <v>247</v>
      </c>
      <c r="AE868">
        <v>0.28999999999999998</v>
      </c>
      <c r="AF868">
        <v>2E-3</v>
      </c>
      <c r="AG868">
        <v>59.7</v>
      </c>
      <c r="AH868">
        <v>3.7999999999999999E-2</v>
      </c>
      <c r="AI868">
        <v>12.01</v>
      </c>
      <c r="AJ868">
        <v>0.01</v>
      </c>
      <c r="AK868">
        <v>0.25</v>
      </c>
      <c r="AL868">
        <v>1.8</v>
      </c>
      <c r="AM868">
        <v>0.1</v>
      </c>
      <c r="AN868">
        <v>2.8</v>
      </c>
      <c r="AO868">
        <v>0.03</v>
      </c>
      <c r="AP868">
        <v>5.9</v>
      </c>
      <c r="AQ868">
        <v>5</v>
      </c>
      <c r="AR868">
        <v>0.04</v>
      </c>
      <c r="AS868">
        <v>0.5</v>
      </c>
      <c r="AT868">
        <v>22</v>
      </c>
      <c r="AU868">
        <v>0.1</v>
      </c>
      <c r="AV868">
        <v>65</v>
      </c>
      <c r="AW868">
        <v>15</v>
      </c>
    </row>
    <row r="869" spans="1:49" hidden="1" x14ac:dyDescent="0.3">
      <c r="A869" t="s">
        <v>3438</v>
      </c>
      <c r="B869" t="s">
        <v>3439</v>
      </c>
      <c r="C869" s="1" t="str">
        <f t="shared" si="52"/>
        <v>13:0041</v>
      </c>
      <c r="D869" s="1" t="str">
        <f t="shared" si="53"/>
        <v>13:0013</v>
      </c>
      <c r="E869" t="s">
        <v>3440</v>
      </c>
      <c r="F869" t="s">
        <v>3441</v>
      </c>
      <c r="H869">
        <v>47.873837899999998</v>
      </c>
      <c r="I869">
        <v>-67.945675399999999</v>
      </c>
      <c r="J869" s="1" t="str">
        <f t="shared" si="54"/>
        <v>Basal till</v>
      </c>
      <c r="K869" s="1" t="str">
        <f t="shared" si="55"/>
        <v>&lt;63 micron</v>
      </c>
      <c r="L869">
        <v>25</v>
      </c>
      <c r="M869">
        <v>2.2400000000000002</v>
      </c>
      <c r="N869">
        <v>6.4</v>
      </c>
      <c r="O869">
        <v>0.3</v>
      </c>
      <c r="P869">
        <v>1</v>
      </c>
      <c r="Q869">
        <v>49.2</v>
      </c>
      <c r="R869">
        <v>0.14000000000000001</v>
      </c>
      <c r="S869">
        <v>0.01</v>
      </c>
      <c r="T869">
        <v>0.06</v>
      </c>
      <c r="U869">
        <v>13.3</v>
      </c>
      <c r="V869">
        <v>52.6</v>
      </c>
      <c r="W869">
        <v>22.98</v>
      </c>
      <c r="X869">
        <v>3.01</v>
      </c>
      <c r="Y869">
        <v>4.9000000000000004</v>
      </c>
      <c r="Z869">
        <v>60</v>
      </c>
      <c r="AA869">
        <v>0.05</v>
      </c>
      <c r="AB869">
        <v>29.2</v>
      </c>
      <c r="AC869">
        <v>0.85</v>
      </c>
      <c r="AD869">
        <v>211</v>
      </c>
      <c r="AE869">
        <v>0.23</v>
      </c>
      <c r="AF869">
        <v>3.0000000000000001E-3</v>
      </c>
      <c r="AG869">
        <v>59.5</v>
      </c>
      <c r="AH869">
        <v>2.5999999999999999E-2</v>
      </c>
      <c r="AI869">
        <v>16.059999999999999</v>
      </c>
      <c r="AJ869">
        <v>0.01</v>
      </c>
      <c r="AK869">
        <v>0.3</v>
      </c>
      <c r="AL869">
        <v>2.2000000000000002</v>
      </c>
      <c r="AM869">
        <v>0.1</v>
      </c>
      <c r="AN869">
        <v>2.8</v>
      </c>
      <c r="AO869">
        <v>0.01</v>
      </c>
      <c r="AP869">
        <v>6.2</v>
      </c>
      <c r="AQ869">
        <v>110</v>
      </c>
      <c r="AR869">
        <v>0.06</v>
      </c>
      <c r="AS869">
        <v>0.5</v>
      </c>
      <c r="AT869">
        <v>24</v>
      </c>
      <c r="AU869">
        <v>0.1</v>
      </c>
      <c r="AV869">
        <v>58</v>
      </c>
      <c r="AW869">
        <v>15</v>
      </c>
    </row>
    <row r="870" spans="1:49" hidden="1" x14ac:dyDescent="0.3">
      <c r="A870" t="s">
        <v>3442</v>
      </c>
      <c r="B870" t="s">
        <v>3443</v>
      </c>
      <c r="C870" s="1" t="str">
        <f t="shared" si="52"/>
        <v>13:0041</v>
      </c>
      <c r="D870" s="1" t="str">
        <f t="shared" si="53"/>
        <v>13:0013</v>
      </c>
      <c r="E870" t="s">
        <v>3444</v>
      </c>
      <c r="F870" t="s">
        <v>3445</v>
      </c>
      <c r="H870">
        <v>47.879608099999999</v>
      </c>
      <c r="I870">
        <v>-67.713799300000005</v>
      </c>
      <c r="J870" s="1" t="str">
        <f t="shared" si="54"/>
        <v>Basal till</v>
      </c>
      <c r="K870" s="1" t="str">
        <f t="shared" si="55"/>
        <v>&lt;63 micron</v>
      </c>
      <c r="L870">
        <v>53</v>
      </c>
      <c r="M870">
        <v>2.6</v>
      </c>
      <c r="N870">
        <v>12.4</v>
      </c>
      <c r="O870">
        <v>0.2</v>
      </c>
      <c r="P870">
        <v>1</v>
      </c>
      <c r="Q870">
        <v>45.8</v>
      </c>
      <c r="R870">
        <v>0.17</v>
      </c>
      <c r="S870">
        <v>0.04</v>
      </c>
      <c r="T870">
        <v>0.09</v>
      </c>
      <c r="U870">
        <v>15.5</v>
      </c>
      <c r="V870">
        <v>65.400000000000006</v>
      </c>
      <c r="W870">
        <v>22.07</v>
      </c>
      <c r="X870">
        <v>3.72</v>
      </c>
      <c r="Y870">
        <v>5.4</v>
      </c>
      <c r="Z870">
        <v>59</v>
      </c>
      <c r="AA870">
        <v>7.0000000000000007E-2</v>
      </c>
      <c r="AB870">
        <v>30.3</v>
      </c>
      <c r="AC870">
        <v>1.05</v>
      </c>
      <c r="AD870">
        <v>352</v>
      </c>
      <c r="AE870">
        <v>0.32</v>
      </c>
      <c r="AF870">
        <v>2E-3</v>
      </c>
      <c r="AG870">
        <v>72.5</v>
      </c>
      <c r="AH870">
        <v>7.6999999999999999E-2</v>
      </c>
      <c r="AI870">
        <v>14.98</v>
      </c>
      <c r="AJ870">
        <v>0.01</v>
      </c>
      <c r="AK870">
        <v>0.49</v>
      </c>
      <c r="AL870">
        <v>2.6</v>
      </c>
      <c r="AM870">
        <v>0.1</v>
      </c>
      <c r="AN870">
        <v>6.2</v>
      </c>
      <c r="AO870">
        <v>0.02</v>
      </c>
      <c r="AP870">
        <v>7.1</v>
      </c>
      <c r="AQ870">
        <v>100</v>
      </c>
      <c r="AR870">
        <v>0.05</v>
      </c>
      <c r="AS870">
        <v>0.5</v>
      </c>
      <c r="AT870">
        <v>26</v>
      </c>
      <c r="AU870">
        <v>0.1</v>
      </c>
      <c r="AV870">
        <v>82.7</v>
      </c>
      <c r="AW870">
        <v>15</v>
      </c>
    </row>
    <row r="871" spans="1:49" hidden="1" x14ac:dyDescent="0.3">
      <c r="A871" t="s">
        <v>3446</v>
      </c>
      <c r="B871" t="s">
        <v>3447</v>
      </c>
      <c r="C871" s="1" t="str">
        <f t="shared" si="52"/>
        <v>13:0041</v>
      </c>
      <c r="D871" s="1" t="str">
        <f t="shared" si="53"/>
        <v>13:0013</v>
      </c>
      <c r="E871" t="s">
        <v>3448</v>
      </c>
      <c r="F871" t="s">
        <v>3449</v>
      </c>
      <c r="H871">
        <v>47.892731699999999</v>
      </c>
      <c r="I871">
        <v>-67.931940499999996</v>
      </c>
      <c r="J871" s="1" t="str">
        <f t="shared" si="54"/>
        <v>Basal till</v>
      </c>
      <c r="K871" s="1" t="str">
        <f t="shared" si="55"/>
        <v>&lt;63 micron</v>
      </c>
      <c r="L871">
        <v>10</v>
      </c>
      <c r="M871">
        <v>1.69</v>
      </c>
      <c r="N871">
        <v>4.7</v>
      </c>
      <c r="O871">
        <v>0.1</v>
      </c>
      <c r="P871">
        <v>1</v>
      </c>
      <c r="Q871">
        <v>35.700000000000003</v>
      </c>
      <c r="R871">
        <v>0.11</v>
      </c>
      <c r="S871">
        <v>0.01</v>
      </c>
      <c r="T871">
        <v>0.04</v>
      </c>
      <c r="U871">
        <v>11.7</v>
      </c>
      <c r="V871">
        <v>42.8</v>
      </c>
      <c r="W871">
        <v>17.329999999999998</v>
      </c>
      <c r="X871">
        <v>2.61</v>
      </c>
      <c r="Y871">
        <v>3.9</v>
      </c>
      <c r="Z871">
        <v>44</v>
      </c>
      <c r="AA871">
        <v>0.05</v>
      </c>
      <c r="AB871">
        <v>29.8</v>
      </c>
      <c r="AC871">
        <v>0.7</v>
      </c>
      <c r="AD871">
        <v>229</v>
      </c>
      <c r="AE871">
        <v>0.21</v>
      </c>
      <c r="AF871">
        <v>2E-3</v>
      </c>
      <c r="AG871">
        <v>51.2</v>
      </c>
      <c r="AH871">
        <v>2.5000000000000001E-2</v>
      </c>
      <c r="AI871">
        <v>11.66</v>
      </c>
      <c r="AJ871">
        <v>0.01</v>
      </c>
      <c r="AK871">
        <v>0.36</v>
      </c>
      <c r="AL871">
        <v>1.7</v>
      </c>
      <c r="AM871">
        <v>0.1</v>
      </c>
      <c r="AN871">
        <v>2.5</v>
      </c>
      <c r="AO871">
        <v>0.01</v>
      </c>
      <c r="AP871">
        <v>5.8</v>
      </c>
      <c r="AQ871">
        <v>130</v>
      </c>
      <c r="AR871">
        <v>0.04</v>
      </c>
      <c r="AS871">
        <v>0.5</v>
      </c>
      <c r="AT871">
        <v>20</v>
      </c>
      <c r="AU871">
        <v>0.1</v>
      </c>
      <c r="AV871">
        <v>46.4</v>
      </c>
      <c r="AW871">
        <v>15</v>
      </c>
    </row>
    <row r="872" spans="1:49" hidden="1" x14ac:dyDescent="0.3">
      <c r="A872" t="s">
        <v>3450</v>
      </c>
      <c r="B872" t="s">
        <v>3451</v>
      </c>
      <c r="C872" s="1" t="str">
        <f t="shared" si="52"/>
        <v>13:0041</v>
      </c>
      <c r="D872" s="1" t="str">
        <f t="shared" si="53"/>
        <v>13:0013</v>
      </c>
      <c r="E872" t="s">
        <v>3452</v>
      </c>
      <c r="F872" t="s">
        <v>3453</v>
      </c>
      <c r="H872">
        <v>47.889186100000003</v>
      </c>
      <c r="I872">
        <v>-67.689536500000003</v>
      </c>
      <c r="J872" s="1" t="str">
        <f t="shared" si="54"/>
        <v>Basal till</v>
      </c>
      <c r="K872" s="1" t="str">
        <f t="shared" si="55"/>
        <v>&lt;63 micron</v>
      </c>
      <c r="L872">
        <v>16</v>
      </c>
      <c r="M872">
        <v>2.84</v>
      </c>
      <c r="N872">
        <v>8.1999999999999993</v>
      </c>
      <c r="O872">
        <v>0.1</v>
      </c>
      <c r="P872">
        <v>1</v>
      </c>
      <c r="Q872">
        <v>70.8</v>
      </c>
      <c r="R872">
        <v>0.2</v>
      </c>
      <c r="S872">
        <v>0.04</v>
      </c>
      <c r="T872">
        <v>0.05</v>
      </c>
      <c r="U872">
        <v>17.100000000000001</v>
      </c>
      <c r="V872">
        <v>70.599999999999994</v>
      </c>
      <c r="W872">
        <v>25.6</v>
      </c>
      <c r="X872">
        <v>4.12</v>
      </c>
      <c r="Y872">
        <v>6.9</v>
      </c>
      <c r="Z872">
        <v>51</v>
      </c>
      <c r="AA872">
        <v>0.09</v>
      </c>
      <c r="AB872">
        <v>32</v>
      </c>
      <c r="AC872">
        <v>1.1499999999999999</v>
      </c>
      <c r="AD872">
        <v>442</v>
      </c>
      <c r="AE872">
        <v>0.41</v>
      </c>
      <c r="AF872">
        <v>3.0000000000000001E-3</v>
      </c>
      <c r="AG872">
        <v>83.5</v>
      </c>
      <c r="AH872">
        <v>2.7E-2</v>
      </c>
      <c r="AI872">
        <v>17.68</v>
      </c>
      <c r="AJ872">
        <v>0.01</v>
      </c>
      <c r="AK872">
        <v>0.37</v>
      </c>
      <c r="AL872">
        <v>3.1</v>
      </c>
      <c r="AM872">
        <v>0.1</v>
      </c>
      <c r="AN872">
        <v>7.5</v>
      </c>
      <c r="AO872">
        <v>0.02</v>
      </c>
      <c r="AP872">
        <v>6.8</v>
      </c>
      <c r="AQ872">
        <v>120</v>
      </c>
      <c r="AR872">
        <v>0.06</v>
      </c>
      <c r="AS872">
        <v>1.1000000000000001</v>
      </c>
      <c r="AT872">
        <v>33</v>
      </c>
      <c r="AU872">
        <v>0.1</v>
      </c>
      <c r="AV872">
        <v>78.099999999999994</v>
      </c>
      <c r="AW872">
        <v>15</v>
      </c>
    </row>
    <row r="873" spans="1:49" hidden="1" x14ac:dyDescent="0.3">
      <c r="A873" t="s">
        <v>3454</v>
      </c>
      <c r="B873" t="s">
        <v>3455</v>
      </c>
      <c r="C873" s="1" t="str">
        <f t="shared" si="52"/>
        <v>13:0041</v>
      </c>
      <c r="D873" s="1" t="str">
        <f t="shared" si="53"/>
        <v>13:0013</v>
      </c>
      <c r="E873" t="s">
        <v>3456</v>
      </c>
      <c r="F873" t="s">
        <v>3457</v>
      </c>
      <c r="H873">
        <v>47.8955263</v>
      </c>
      <c r="I873">
        <v>-67.717954000000006</v>
      </c>
      <c r="J873" s="1" t="str">
        <f t="shared" si="54"/>
        <v>Basal till</v>
      </c>
      <c r="K873" s="1" t="str">
        <f t="shared" si="55"/>
        <v>&lt;63 micron</v>
      </c>
      <c r="L873">
        <v>15</v>
      </c>
      <c r="M873">
        <v>2.66</v>
      </c>
      <c r="N873">
        <v>8.9</v>
      </c>
      <c r="O873">
        <v>0.6</v>
      </c>
      <c r="P873">
        <v>1</v>
      </c>
      <c r="Q873">
        <v>62.5</v>
      </c>
      <c r="R873">
        <v>0.15</v>
      </c>
      <c r="S873">
        <v>0.01</v>
      </c>
      <c r="T873">
        <v>0.06</v>
      </c>
      <c r="U873">
        <v>13.8</v>
      </c>
      <c r="V873">
        <v>61</v>
      </c>
      <c r="W873">
        <v>25.18</v>
      </c>
      <c r="X873">
        <v>3.41</v>
      </c>
      <c r="Y873">
        <v>5.4</v>
      </c>
      <c r="Z873">
        <v>57</v>
      </c>
      <c r="AA873">
        <v>0.08</v>
      </c>
      <c r="AB873">
        <v>33.700000000000003</v>
      </c>
      <c r="AC873">
        <v>0.94</v>
      </c>
      <c r="AD873">
        <v>227</v>
      </c>
      <c r="AE873">
        <v>0.22</v>
      </c>
      <c r="AF873">
        <v>3.0000000000000001E-3</v>
      </c>
      <c r="AG873">
        <v>77.3</v>
      </c>
      <c r="AH873">
        <v>4.8000000000000001E-2</v>
      </c>
      <c r="AI873">
        <v>14.61</v>
      </c>
      <c r="AJ873">
        <v>0.01</v>
      </c>
      <c r="AK873">
        <v>0.44</v>
      </c>
      <c r="AL873">
        <v>2.7</v>
      </c>
      <c r="AM873">
        <v>0.1</v>
      </c>
      <c r="AN873">
        <v>3.1</v>
      </c>
      <c r="AO873">
        <v>0.02</v>
      </c>
      <c r="AP873">
        <v>7.5</v>
      </c>
      <c r="AQ873">
        <v>110</v>
      </c>
      <c r="AR873">
        <v>7.0000000000000007E-2</v>
      </c>
      <c r="AS873">
        <v>0.6</v>
      </c>
      <c r="AT873">
        <v>27</v>
      </c>
      <c r="AU873">
        <v>0.1</v>
      </c>
      <c r="AV873">
        <v>73</v>
      </c>
      <c r="AW873">
        <v>15</v>
      </c>
    </row>
    <row r="874" spans="1:49" hidden="1" x14ac:dyDescent="0.3">
      <c r="A874" t="s">
        <v>3458</v>
      </c>
      <c r="B874" t="s">
        <v>3459</v>
      </c>
      <c r="C874" s="1" t="str">
        <f t="shared" si="52"/>
        <v>13:0041</v>
      </c>
      <c r="D874" s="1" t="str">
        <f t="shared" si="53"/>
        <v>13:0013</v>
      </c>
      <c r="E874" t="s">
        <v>3460</v>
      </c>
      <c r="F874" t="s">
        <v>3461</v>
      </c>
      <c r="H874">
        <v>47.873465000000003</v>
      </c>
      <c r="I874">
        <v>-67.818664100000007</v>
      </c>
      <c r="J874" s="1" t="str">
        <f t="shared" si="54"/>
        <v>Basal till</v>
      </c>
      <c r="K874" s="1" t="str">
        <f t="shared" si="55"/>
        <v>&lt;63 micron</v>
      </c>
      <c r="L874">
        <v>38</v>
      </c>
      <c r="M874">
        <v>2.63</v>
      </c>
      <c r="N874">
        <v>10.6</v>
      </c>
      <c r="O874">
        <v>0.2</v>
      </c>
      <c r="P874">
        <v>1</v>
      </c>
      <c r="Q874">
        <v>54.9</v>
      </c>
      <c r="R874">
        <v>0.17</v>
      </c>
      <c r="S874">
        <v>0.04</v>
      </c>
      <c r="T874">
        <v>0.08</v>
      </c>
      <c r="U874">
        <v>16.8</v>
      </c>
      <c r="V874">
        <v>65.900000000000006</v>
      </c>
      <c r="W874">
        <v>22.56</v>
      </c>
      <c r="X874">
        <v>3.79</v>
      </c>
      <c r="Y874">
        <v>5.2</v>
      </c>
      <c r="Z874">
        <v>66</v>
      </c>
      <c r="AA874">
        <v>7.0000000000000007E-2</v>
      </c>
      <c r="AB874">
        <v>27.3</v>
      </c>
      <c r="AC874">
        <v>0.98</v>
      </c>
      <c r="AD874">
        <v>318</v>
      </c>
      <c r="AE874">
        <v>0.36</v>
      </c>
      <c r="AF874">
        <v>2E-3</v>
      </c>
      <c r="AG874">
        <v>82.1</v>
      </c>
      <c r="AH874">
        <v>0.06</v>
      </c>
      <c r="AI874">
        <v>16.09</v>
      </c>
      <c r="AJ874">
        <v>0.01</v>
      </c>
      <c r="AK874">
        <v>0.5</v>
      </c>
      <c r="AL874">
        <v>2.2999999999999998</v>
      </c>
      <c r="AM874">
        <v>0.2</v>
      </c>
      <c r="AN874">
        <v>5.0999999999999996</v>
      </c>
      <c r="AO874">
        <v>0.01</v>
      </c>
      <c r="AP874">
        <v>6.6</v>
      </c>
      <c r="AQ874">
        <v>80</v>
      </c>
      <c r="AR874">
        <v>0.05</v>
      </c>
      <c r="AS874">
        <v>0.5</v>
      </c>
      <c r="AT874">
        <v>26</v>
      </c>
      <c r="AU874">
        <v>0.1</v>
      </c>
      <c r="AV874">
        <v>86.4</v>
      </c>
      <c r="AW874">
        <v>15</v>
      </c>
    </row>
    <row r="875" spans="1:49" hidden="1" x14ac:dyDescent="0.3">
      <c r="A875" t="s">
        <v>3462</v>
      </c>
      <c r="B875" t="s">
        <v>3463</v>
      </c>
      <c r="C875" s="1" t="str">
        <f t="shared" si="52"/>
        <v>13:0041</v>
      </c>
      <c r="D875" s="1" t="str">
        <f t="shared" si="53"/>
        <v>13:0013</v>
      </c>
      <c r="E875" t="s">
        <v>3464</v>
      </c>
      <c r="F875" t="s">
        <v>3465</v>
      </c>
      <c r="H875">
        <v>47.923073199999997</v>
      </c>
      <c r="I875">
        <v>-67.872845900000002</v>
      </c>
      <c r="J875" s="1" t="str">
        <f t="shared" si="54"/>
        <v>Basal till</v>
      </c>
      <c r="K875" s="1" t="str">
        <f t="shared" si="55"/>
        <v>&lt;63 micron</v>
      </c>
      <c r="L875">
        <v>18</v>
      </c>
      <c r="M875">
        <v>2.11</v>
      </c>
      <c r="N875">
        <v>7.6</v>
      </c>
      <c r="O875">
        <v>0.4</v>
      </c>
      <c r="P875">
        <v>1</v>
      </c>
      <c r="Q875">
        <v>45</v>
      </c>
      <c r="R875">
        <v>0.16</v>
      </c>
      <c r="S875">
        <v>0.02</v>
      </c>
      <c r="T875">
        <v>0.08</v>
      </c>
      <c r="U875">
        <v>15.6</v>
      </c>
      <c r="V875">
        <v>59.1</v>
      </c>
      <c r="W875">
        <v>23.91</v>
      </c>
      <c r="X875">
        <v>3.25</v>
      </c>
      <c r="Y875">
        <v>4.7</v>
      </c>
      <c r="Z875">
        <v>54</v>
      </c>
      <c r="AA875">
        <v>7.0000000000000007E-2</v>
      </c>
      <c r="AB875">
        <v>35.6</v>
      </c>
      <c r="AC875">
        <v>0.85</v>
      </c>
      <c r="AD875">
        <v>266</v>
      </c>
      <c r="AE875">
        <v>0.28000000000000003</v>
      </c>
      <c r="AF875">
        <v>3.0000000000000001E-3</v>
      </c>
      <c r="AG875">
        <v>72.2</v>
      </c>
      <c r="AH875">
        <v>5.1999999999999998E-2</v>
      </c>
      <c r="AI875">
        <v>15.22</v>
      </c>
      <c r="AJ875">
        <v>5.0000000000000001E-3</v>
      </c>
      <c r="AK875">
        <v>0.3</v>
      </c>
      <c r="AL875">
        <v>2.6</v>
      </c>
      <c r="AM875">
        <v>0.1</v>
      </c>
      <c r="AN875">
        <v>4.2</v>
      </c>
      <c r="AO875">
        <v>0.02</v>
      </c>
      <c r="AP875">
        <v>7.4</v>
      </c>
      <c r="AQ875">
        <v>60</v>
      </c>
      <c r="AR875">
        <v>0.05</v>
      </c>
      <c r="AS875">
        <v>0.5</v>
      </c>
      <c r="AT875">
        <v>24</v>
      </c>
      <c r="AU875">
        <v>0.1</v>
      </c>
      <c r="AV875">
        <v>59.8</v>
      </c>
      <c r="AW875">
        <v>15</v>
      </c>
    </row>
    <row r="876" spans="1:49" hidden="1" x14ac:dyDescent="0.3">
      <c r="A876" t="s">
        <v>3466</v>
      </c>
      <c r="B876" t="s">
        <v>3467</v>
      </c>
      <c r="C876" s="1" t="str">
        <f t="shared" si="52"/>
        <v>13:0041</v>
      </c>
      <c r="D876" s="1" t="str">
        <f t="shared" si="53"/>
        <v>13:0013</v>
      </c>
      <c r="E876" t="s">
        <v>3468</v>
      </c>
      <c r="F876" t="s">
        <v>3469</v>
      </c>
      <c r="H876">
        <v>47.919738500000001</v>
      </c>
      <c r="I876">
        <v>-67.850498299999998</v>
      </c>
      <c r="J876" s="1" t="str">
        <f t="shared" si="54"/>
        <v>Basal till</v>
      </c>
      <c r="K876" s="1" t="str">
        <f t="shared" si="55"/>
        <v>&lt;63 micron</v>
      </c>
      <c r="L876">
        <v>41</v>
      </c>
      <c r="M876">
        <v>1.96</v>
      </c>
      <c r="N876">
        <v>8.9</v>
      </c>
      <c r="O876">
        <v>0.4</v>
      </c>
      <c r="P876">
        <v>1</v>
      </c>
      <c r="Q876">
        <v>33.9</v>
      </c>
      <c r="R876">
        <v>0.15</v>
      </c>
      <c r="S876">
        <v>0.02</v>
      </c>
      <c r="T876">
        <v>7.0000000000000007E-2</v>
      </c>
      <c r="U876">
        <v>13</v>
      </c>
      <c r="V876">
        <v>52.3</v>
      </c>
      <c r="W876">
        <v>20.170000000000002</v>
      </c>
      <c r="X876">
        <v>3.23</v>
      </c>
      <c r="Y876">
        <v>4.0999999999999996</v>
      </c>
      <c r="Z876">
        <v>63</v>
      </c>
      <c r="AA876">
        <v>0.06</v>
      </c>
      <c r="AB876">
        <v>29.8</v>
      </c>
      <c r="AC876">
        <v>0.81</v>
      </c>
      <c r="AD876">
        <v>237</v>
      </c>
      <c r="AE876">
        <v>0.28000000000000003</v>
      </c>
      <c r="AF876">
        <v>2E-3</v>
      </c>
      <c r="AG876">
        <v>67.5</v>
      </c>
      <c r="AH876">
        <v>4.9000000000000002E-2</v>
      </c>
      <c r="AI876">
        <v>13.99</v>
      </c>
      <c r="AJ876">
        <v>0.01</v>
      </c>
      <c r="AK876">
        <v>0.4</v>
      </c>
      <c r="AL876">
        <v>2.1</v>
      </c>
      <c r="AM876">
        <v>0.2</v>
      </c>
      <c r="AN876">
        <v>3.5</v>
      </c>
      <c r="AO876">
        <v>0.01</v>
      </c>
      <c r="AP876">
        <v>6.1</v>
      </c>
      <c r="AQ876">
        <v>60</v>
      </c>
      <c r="AR876">
        <v>0.04</v>
      </c>
      <c r="AS876">
        <v>0.4</v>
      </c>
      <c r="AT876">
        <v>20</v>
      </c>
      <c r="AU876">
        <v>0.1</v>
      </c>
      <c r="AV876">
        <v>62.6</v>
      </c>
      <c r="AW876">
        <v>15</v>
      </c>
    </row>
    <row r="877" spans="1:49" hidden="1" x14ac:dyDescent="0.3">
      <c r="A877" t="s">
        <v>3470</v>
      </c>
      <c r="B877" t="s">
        <v>3471</v>
      </c>
      <c r="C877" s="1" t="str">
        <f t="shared" si="52"/>
        <v>13:0041</v>
      </c>
      <c r="D877" s="1" t="str">
        <f t="shared" si="53"/>
        <v>13:0013</v>
      </c>
      <c r="E877" t="s">
        <v>3468</v>
      </c>
      <c r="F877" t="s">
        <v>3472</v>
      </c>
      <c r="H877">
        <v>47.919738500000001</v>
      </c>
      <c r="I877">
        <v>-67.850498299999998</v>
      </c>
      <c r="J877" s="1" t="str">
        <f t="shared" si="54"/>
        <v>Basal till</v>
      </c>
      <c r="K877" s="1" t="str">
        <f t="shared" si="55"/>
        <v>&lt;63 micron</v>
      </c>
      <c r="L877">
        <v>44</v>
      </c>
      <c r="M877">
        <v>1.91</v>
      </c>
      <c r="N877">
        <v>9</v>
      </c>
      <c r="O877">
        <v>0.4</v>
      </c>
      <c r="P877">
        <v>0.5</v>
      </c>
      <c r="Q877">
        <v>35.299999999999997</v>
      </c>
      <c r="R877">
        <v>0.15</v>
      </c>
      <c r="S877">
        <v>0.02</v>
      </c>
      <c r="T877">
        <v>7.0000000000000007E-2</v>
      </c>
      <c r="U877">
        <v>12.2</v>
      </c>
      <c r="V877">
        <v>49.7</v>
      </c>
      <c r="W877">
        <v>20.54</v>
      </c>
      <c r="X877">
        <v>3.09</v>
      </c>
      <c r="Y877">
        <v>4.3</v>
      </c>
      <c r="Z877">
        <v>74</v>
      </c>
      <c r="AA877">
        <v>0.04</v>
      </c>
      <c r="AB877">
        <v>23.4</v>
      </c>
      <c r="AC877">
        <v>0.76</v>
      </c>
      <c r="AD877">
        <v>231</v>
      </c>
      <c r="AE877">
        <v>0.3</v>
      </c>
      <c r="AF877">
        <v>2E-3</v>
      </c>
      <c r="AG877">
        <v>64.3</v>
      </c>
      <c r="AH877">
        <v>4.9000000000000002E-2</v>
      </c>
      <c r="AI877">
        <v>14.67</v>
      </c>
      <c r="AJ877">
        <v>5.0000000000000001E-3</v>
      </c>
      <c r="AK877">
        <v>0.44</v>
      </c>
      <c r="AL877">
        <v>2</v>
      </c>
      <c r="AM877">
        <v>0.05</v>
      </c>
      <c r="AN877">
        <v>3.1</v>
      </c>
      <c r="AO877">
        <v>0.01</v>
      </c>
      <c r="AP877">
        <v>5.4</v>
      </c>
      <c r="AQ877">
        <v>5</v>
      </c>
      <c r="AR877">
        <v>0.04</v>
      </c>
      <c r="AS877">
        <v>0.4</v>
      </c>
      <c r="AT877">
        <v>18</v>
      </c>
      <c r="AU877">
        <v>0.1</v>
      </c>
      <c r="AV877">
        <v>62.3</v>
      </c>
      <c r="AW877">
        <v>15</v>
      </c>
    </row>
    <row r="878" spans="1:49" hidden="1" x14ac:dyDescent="0.3">
      <c r="A878" t="s">
        <v>3473</v>
      </c>
      <c r="B878" t="s">
        <v>3474</v>
      </c>
      <c r="C878" s="1" t="str">
        <f t="shared" si="52"/>
        <v>13:0041</v>
      </c>
      <c r="D878" s="1" t="str">
        <f t="shared" si="53"/>
        <v>13:0013</v>
      </c>
      <c r="E878" t="s">
        <v>3475</v>
      </c>
      <c r="F878" t="s">
        <v>3476</v>
      </c>
      <c r="H878">
        <v>47.908284199999997</v>
      </c>
      <c r="I878">
        <v>-67.839711600000001</v>
      </c>
      <c r="J878" s="1" t="str">
        <f t="shared" si="54"/>
        <v>Basal till</v>
      </c>
      <c r="K878" s="1" t="str">
        <f t="shared" si="55"/>
        <v>&lt;63 micron</v>
      </c>
      <c r="L878">
        <v>14</v>
      </c>
      <c r="M878">
        <v>2.31</v>
      </c>
      <c r="N878">
        <v>7.5</v>
      </c>
      <c r="O878">
        <v>0.5</v>
      </c>
      <c r="P878">
        <v>1</v>
      </c>
      <c r="Q878">
        <v>46.2</v>
      </c>
      <c r="R878">
        <v>0.18</v>
      </c>
      <c r="S878">
        <v>0.02</v>
      </c>
      <c r="T878">
        <v>0.09</v>
      </c>
      <c r="U878">
        <v>17.5</v>
      </c>
      <c r="V878">
        <v>57.2</v>
      </c>
      <c r="W878">
        <v>24.12</v>
      </c>
      <c r="X878">
        <v>3.28</v>
      </c>
      <c r="Y878">
        <v>5.2</v>
      </c>
      <c r="Z878">
        <v>51</v>
      </c>
      <c r="AA878">
        <v>0.08</v>
      </c>
      <c r="AB878">
        <v>31.2</v>
      </c>
      <c r="AC878">
        <v>0.9</v>
      </c>
      <c r="AD878">
        <v>509</v>
      </c>
      <c r="AE878">
        <v>0.26</v>
      </c>
      <c r="AF878">
        <v>3.0000000000000001E-3</v>
      </c>
      <c r="AG878">
        <v>69.7</v>
      </c>
      <c r="AH878">
        <v>0.06</v>
      </c>
      <c r="AI878">
        <v>18.920000000000002</v>
      </c>
      <c r="AJ878">
        <v>0.01</v>
      </c>
      <c r="AK878">
        <v>0.33</v>
      </c>
      <c r="AL878">
        <v>2.5</v>
      </c>
      <c r="AM878">
        <v>0.2</v>
      </c>
      <c r="AN878">
        <v>3.9</v>
      </c>
      <c r="AO878">
        <v>0.02</v>
      </c>
      <c r="AP878">
        <v>7.1</v>
      </c>
      <c r="AQ878">
        <v>90</v>
      </c>
      <c r="AR878">
        <v>0.05</v>
      </c>
      <c r="AS878">
        <v>0.7</v>
      </c>
      <c r="AT878">
        <v>26</v>
      </c>
      <c r="AU878">
        <v>0.1</v>
      </c>
      <c r="AV878">
        <v>63</v>
      </c>
      <c r="AW878">
        <v>15</v>
      </c>
    </row>
    <row r="879" spans="1:49" hidden="1" x14ac:dyDescent="0.3">
      <c r="A879" t="s">
        <v>3477</v>
      </c>
      <c r="B879" t="s">
        <v>3478</v>
      </c>
      <c r="C879" s="1" t="str">
        <f t="shared" si="52"/>
        <v>13:0041</v>
      </c>
      <c r="D879" s="1" t="str">
        <f t="shared" si="53"/>
        <v>13:0013</v>
      </c>
      <c r="E879" t="s">
        <v>3479</v>
      </c>
      <c r="F879" t="s">
        <v>3480</v>
      </c>
      <c r="H879">
        <v>47.895989999999998</v>
      </c>
      <c r="I879">
        <v>-67.850087500000001</v>
      </c>
      <c r="J879" s="1" t="str">
        <f t="shared" si="54"/>
        <v>Basal till</v>
      </c>
      <c r="K879" s="1" t="str">
        <f t="shared" si="55"/>
        <v>&lt;63 micron</v>
      </c>
      <c r="L879">
        <v>21</v>
      </c>
      <c r="M879">
        <v>2.0499999999999998</v>
      </c>
      <c r="N879">
        <v>6.7</v>
      </c>
      <c r="O879">
        <v>0.3</v>
      </c>
      <c r="P879">
        <v>1</v>
      </c>
      <c r="Q879">
        <v>43.2</v>
      </c>
      <c r="R879">
        <v>0.14000000000000001</v>
      </c>
      <c r="S879">
        <v>0.01</v>
      </c>
      <c r="T879">
        <v>7.0000000000000007E-2</v>
      </c>
      <c r="U879">
        <v>14</v>
      </c>
      <c r="V879">
        <v>49.2</v>
      </c>
      <c r="W879">
        <v>21.23</v>
      </c>
      <c r="X879">
        <v>2.82</v>
      </c>
      <c r="Y879">
        <v>4.0999999999999996</v>
      </c>
      <c r="Z879">
        <v>46</v>
      </c>
      <c r="AA879">
        <v>0.06</v>
      </c>
      <c r="AB879">
        <v>26</v>
      </c>
      <c r="AC879">
        <v>0.73</v>
      </c>
      <c r="AD879">
        <v>203</v>
      </c>
      <c r="AE879">
        <v>0.28999999999999998</v>
      </c>
      <c r="AF879">
        <v>2E-3</v>
      </c>
      <c r="AG879">
        <v>62.8</v>
      </c>
      <c r="AH879">
        <v>3.7999999999999999E-2</v>
      </c>
      <c r="AI879">
        <v>13.19</v>
      </c>
      <c r="AJ879">
        <v>5.0000000000000001E-3</v>
      </c>
      <c r="AK879">
        <v>0.28000000000000003</v>
      </c>
      <c r="AL879">
        <v>2.1</v>
      </c>
      <c r="AM879">
        <v>0.3</v>
      </c>
      <c r="AN879">
        <v>2.6</v>
      </c>
      <c r="AO879">
        <v>0.03</v>
      </c>
      <c r="AP879">
        <v>6</v>
      </c>
      <c r="AQ879">
        <v>90</v>
      </c>
      <c r="AR879">
        <v>0.05</v>
      </c>
      <c r="AS879">
        <v>0.5</v>
      </c>
      <c r="AT879">
        <v>22</v>
      </c>
      <c r="AU879">
        <v>0.1</v>
      </c>
      <c r="AV879">
        <v>59.8</v>
      </c>
      <c r="AW879">
        <v>15</v>
      </c>
    </row>
    <row r="880" spans="1:49" hidden="1" x14ac:dyDescent="0.3">
      <c r="A880" t="s">
        <v>3481</v>
      </c>
      <c r="B880" t="s">
        <v>3482</v>
      </c>
      <c r="C880" s="1" t="str">
        <f t="shared" si="52"/>
        <v>13:0041</v>
      </c>
      <c r="D880" s="1" t="str">
        <f t="shared" si="53"/>
        <v>13:0013</v>
      </c>
      <c r="E880" t="s">
        <v>3483</v>
      </c>
      <c r="F880" t="s">
        <v>3484</v>
      </c>
      <c r="H880">
        <v>47.881983499999997</v>
      </c>
      <c r="I880">
        <v>-67.834293599999995</v>
      </c>
      <c r="J880" s="1" t="str">
        <f t="shared" si="54"/>
        <v>Basal till</v>
      </c>
      <c r="K880" s="1" t="str">
        <f t="shared" si="55"/>
        <v>&lt;63 micron</v>
      </c>
      <c r="L880">
        <v>14</v>
      </c>
      <c r="M880">
        <v>2.09</v>
      </c>
      <c r="N880">
        <v>5.8</v>
      </c>
      <c r="O880">
        <v>0.2</v>
      </c>
      <c r="P880">
        <v>1</v>
      </c>
      <c r="Q880">
        <v>39.6</v>
      </c>
      <c r="R880">
        <v>0.13</v>
      </c>
      <c r="S880">
        <v>0.01</v>
      </c>
      <c r="T880">
        <v>0.05</v>
      </c>
      <c r="U880">
        <v>13.2</v>
      </c>
      <c r="V880">
        <v>50.1</v>
      </c>
      <c r="W880">
        <v>22.8</v>
      </c>
      <c r="X880">
        <v>2.97</v>
      </c>
      <c r="Y880">
        <v>4.4000000000000004</v>
      </c>
      <c r="Z880">
        <v>61</v>
      </c>
      <c r="AA880">
        <v>0.05</v>
      </c>
      <c r="AB880">
        <v>28.9</v>
      </c>
      <c r="AC880">
        <v>0.79</v>
      </c>
      <c r="AD880">
        <v>181</v>
      </c>
      <c r="AE880">
        <v>0.28999999999999998</v>
      </c>
      <c r="AF880">
        <v>2E-3</v>
      </c>
      <c r="AG880">
        <v>62.2</v>
      </c>
      <c r="AH880">
        <v>0.03</v>
      </c>
      <c r="AI880">
        <v>14.61</v>
      </c>
      <c r="AJ880">
        <v>0.01</v>
      </c>
      <c r="AK880">
        <v>0.31</v>
      </c>
      <c r="AL880">
        <v>2</v>
      </c>
      <c r="AM880">
        <v>0.2</v>
      </c>
      <c r="AN880">
        <v>2.6</v>
      </c>
      <c r="AO880">
        <v>0.01</v>
      </c>
      <c r="AP880">
        <v>7</v>
      </c>
      <c r="AQ880">
        <v>60</v>
      </c>
      <c r="AR880">
        <v>0.05</v>
      </c>
      <c r="AS880">
        <v>0.6</v>
      </c>
      <c r="AT880">
        <v>20</v>
      </c>
      <c r="AU880">
        <v>0.1</v>
      </c>
      <c r="AV880">
        <v>58.3</v>
      </c>
      <c r="AW880">
        <v>15</v>
      </c>
    </row>
    <row r="881" spans="1:49" hidden="1" x14ac:dyDescent="0.3">
      <c r="A881" t="s">
        <v>3485</v>
      </c>
      <c r="B881" t="s">
        <v>3486</v>
      </c>
      <c r="C881" s="1" t="str">
        <f t="shared" si="52"/>
        <v>13:0041</v>
      </c>
      <c r="D881" s="1" t="str">
        <f t="shared" si="53"/>
        <v>13:0013</v>
      </c>
      <c r="E881" t="s">
        <v>3487</v>
      </c>
      <c r="F881" t="s">
        <v>3488</v>
      </c>
      <c r="H881">
        <v>47.884992799999999</v>
      </c>
      <c r="I881">
        <v>-67.8652455</v>
      </c>
      <c r="J881" s="1" t="str">
        <f t="shared" si="54"/>
        <v>Basal till</v>
      </c>
      <c r="K881" s="1" t="str">
        <f t="shared" si="55"/>
        <v>&lt;63 micron</v>
      </c>
      <c r="L881">
        <v>24</v>
      </c>
      <c r="M881">
        <v>1.97</v>
      </c>
      <c r="N881">
        <v>12.3</v>
      </c>
      <c r="O881">
        <v>0.2</v>
      </c>
      <c r="P881">
        <v>1</v>
      </c>
      <c r="Q881">
        <v>47.9</v>
      </c>
      <c r="R881">
        <v>0.13</v>
      </c>
      <c r="S881">
        <v>0.01</v>
      </c>
      <c r="T881">
        <v>0.03</v>
      </c>
      <c r="U881">
        <v>14.3</v>
      </c>
      <c r="V881">
        <v>51.9</v>
      </c>
      <c r="W881">
        <v>17.13</v>
      </c>
      <c r="X881">
        <v>3.14</v>
      </c>
      <c r="Y881">
        <v>3.5</v>
      </c>
      <c r="Z881">
        <v>43</v>
      </c>
      <c r="AA881">
        <v>0.05</v>
      </c>
      <c r="AB881">
        <v>26.1</v>
      </c>
      <c r="AC881">
        <v>0.69</v>
      </c>
      <c r="AD881">
        <v>154</v>
      </c>
      <c r="AE881">
        <v>0.3</v>
      </c>
      <c r="AF881">
        <v>2E-3</v>
      </c>
      <c r="AG881">
        <v>79.2</v>
      </c>
      <c r="AH881">
        <v>4.3999999999999997E-2</v>
      </c>
      <c r="AI881">
        <v>12.86</v>
      </c>
      <c r="AJ881">
        <v>0.01</v>
      </c>
      <c r="AK881">
        <v>0.43</v>
      </c>
      <c r="AL881">
        <v>2.2000000000000002</v>
      </c>
      <c r="AM881">
        <v>0.2</v>
      </c>
      <c r="AN881">
        <v>3</v>
      </c>
      <c r="AO881">
        <v>0.02</v>
      </c>
      <c r="AP881">
        <v>5.5</v>
      </c>
      <c r="AQ881">
        <v>5</v>
      </c>
      <c r="AR881">
        <v>0.06</v>
      </c>
      <c r="AS881">
        <v>0.4</v>
      </c>
      <c r="AT881">
        <v>18</v>
      </c>
      <c r="AU881">
        <v>0.1</v>
      </c>
      <c r="AV881">
        <v>59.2</v>
      </c>
      <c r="AW881">
        <v>15</v>
      </c>
    </row>
    <row r="882" spans="1:49" hidden="1" x14ac:dyDescent="0.3">
      <c r="A882" t="s">
        <v>3489</v>
      </c>
      <c r="B882" t="s">
        <v>3490</v>
      </c>
      <c r="C882" s="1" t="str">
        <f t="shared" si="52"/>
        <v>13:0041</v>
      </c>
      <c r="D882" s="1" t="str">
        <f t="shared" si="53"/>
        <v>13:0013</v>
      </c>
      <c r="E882" t="s">
        <v>3491</v>
      </c>
      <c r="F882" t="s">
        <v>3492</v>
      </c>
      <c r="H882">
        <v>47.921730599999997</v>
      </c>
      <c r="I882">
        <v>-67.898602299999993</v>
      </c>
      <c r="J882" s="1" t="str">
        <f t="shared" si="54"/>
        <v>Basal till</v>
      </c>
      <c r="K882" s="1" t="str">
        <f t="shared" si="55"/>
        <v>&lt;63 micron</v>
      </c>
      <c r="L882">
        <v>33</v>
      </c>
      <c r="M882">
        <v>2.41</v>
      </c>
      <c r="N882">
        <v>6.2</v>
      </c>
      <c r="O882">
        <v>0.1</v>
      </c>
      <c r="P882">
        <v>1</v>
      </c>
      <c r="Q882">
        <v>54.7</v>
      </c>
      <c r="R882">
        <v>0.13</v>
      </c>
      <c r="S882">
        <v>0.01</v>
      </c>
      <c r="T882">
        <v>0.06</v>
      </c>
      <c r="U882">
        <v>13.4</v>
      </c>
      <c r="V882">
        <v>61.2</v>
      </c>
      <c r="W882">
        <v>20.61</v>
      </c>
      <c r="X882">
        <v>3.38</v>
      </c>
      <c r="Y882">
        <v>5.2</v>
      </c>
      <c r="Z882">
        <v>59</v>
      </c>
      <c r="AA882">
        <v>0.06</v>
      </c>
      <c r="AB882">
        <v>32.6</v>
      </c>
      <c r="AC882">
        <v>0.91</v>
      </c>
      <c r="AD882">
        <v>184</v>
      </c>
      <c r="AE882">
        <v>0.28000000000000003</v>
      </c>
      <c r="AF882">
        <v>2E-3</v>
      </c>
      <c r="AG882">
        <v>74.400000000000006</v>
      </c>
      <c r="AH882">
        <v>5.3999999999999999E-2</v>
      </c>
      <c r="AI882">
        <v>10</v>
      </c>
      <c r="AJ882">
        <v>0.01</v>
      </c>
      <c r="AK882">
        <v>0.24</v>
      </c>
      <c r="AL882">
        <v>2.2000000000000002</v>
      </c>
      <c r="AM882">
        <v>0.3</v>
      </c>
      <c r="AN882">
        <v>3.2</v>
      </c>
      <c r="AO882">
        <v>0.01</v>
      </c>
      <c r="AP882">
        <v>7.1</v>
      </c>
      <c r="AQ882">
        <v>70</v>
      </c>
      <c r="AR882">
        <v>0.05</v>
      </c>
      <c r="AS882">
        <v>0.4</v>
      </c>
      <c r="AT882">
        <v>23</v>
      </c>
      <c r="AU882">
        <v>0.1</v>
      </c>
      <c r="AV882">
        <v>78.900000000000006</v>
      </c>
      <c r="AW882">
        <v>15</v>
      </c>
    </row>
    <row r="883" spans="1:49" hidden="1" x14ac:dyDescent="0.3">
      <c r="A883" t="s">
        <v>3493</v>
      </c>
      <c r="B883" t="s">
        <v>3494</v>
      </c>
      <c r="C883" s="1" t="str">
        <f t="shared" si="52"/>
        <v>13:0041</v>
      </c>
      <c r="D883" s="1" t="str">
        <f t="shared" si="53"/>
        <v>13:0013</v>
      </c>
      <c r="E883" t="s">
        <v>3495</v>
      </c>
      <c r="F883" t="s">
        <v>3496</v>
      </c>
      <c r="H883">
        <v>47.909891100000003</v>
      </c>
      <c r="I883">
        <v>-67.873680899999997</v>
      </c>
      <c r="J883" s="1" t="str">
        <f t="shared" si="54"/>
        <v>Basal till</v>
      </c>
      <c r="K883" s="1" t="str">
        <f t="shared" si="55"/>
        <v>&lt;63 micron</v>
      </c>
      <c r="L883">
        <v>12</v>
      </c>
      <c r="M883">
        <v>1.78</v>
      </c>
      <c r="N883">
        <v>5.7</v>
      </c>
      <c r="O883">
        <v>0.5</v>
      </c>
      <c r="P883">
        <v>1</v>
      </c>
      <c r="Q883">
        <v>33.799999999999997</v>
      </c>
      <c r="R883">
        <v>0.14000000000000001</v>
      </c>
      <c r="S883">
        <v>0.06</v>
      </c>
      <c r="T883">
        <v>0.03</v>
      </c>
      <c r="U883">
        <v>14.7</v>
      </c>
      <c r="V883">
        <v>49.1</v>
      </c>
      <c r="W883">
        <v>18.329999999999998</v>
      </c>
      <c r="X883">
        <v>2.93</v>
      </c>
      <c r="Y883">
        <v>4.4000000000000004</v>
      </c>
      <c r="Z883">
        <v>25</v>
      </c>
      <c r="AA883">
        <v>7.0000000000000007E-2</v>
      </c>
      <c r="AB883">
        <v>35.200000000000003</v>
      </c>
      <c r="AC883">
        <v>0.83</v>
      </c>
      <c r="AD883">
        <v>461</v>
      </c>
      <c r="AE883">
        <v>0.2</v>
      </c>
      <c r="AF883">
        <v>3.0000000000000001E-3</v>
      </c>
      <c r="AG883">
        <v>61.7</v>
      </c>
      <c r="AH883">
        <v>0.06</v>
      </c>
      <c r="AI883">
        <v>12.73</v>
      </c>
      <c r="AJ883">
        <v>5.0000000000000001E-3</v>
      </c>
      <c r="AK883">
        <v>0.23</v>
      </c>
      <c r="AL883">
        <v>2</v>
      </c>
      <c r="AM883">
        <v>0.1</v>
      </c>
      <c r="AN883">
        <v>6.8</v>
      </c>
      <c r="AO883">
        <v>0.01</v>
      </c>
      <c r="AP883">
        <v>7.2</v>
      </c>
      <c r="AQ883">
        <v>110</v>
      </c>
      <c r="AR883">
        <v>0.03</v>
      </c>
      <c r="AS883">
        <v>0.5</v>
      </c>
      <c r="AT883">
        <v>21</v>
      </c>
      <c r="AU883">
        <v>0.1</v>
      </c>
      <c r="AV883">
        <v>51.8</v>
      </c>
      <c r="AW883">
        <v>15</v>
      </c>
    </row>
    <row r="884" spans="1:49" hidden="1" x14ac:dyDescent="0.3">
      <c r="A884" t="s">
        <v>3497</v>
      </c>
      <c r="B884" t="s">
        <v>3498</v>
      </c>
      <c r="C884" s="1" t="str">
        <f t="shared" si="52"/>
        <v>13:0041</v>
      </c>
      <c r="D884" s="1" t="str">
        <f t="shared" si="53"/>
        <v>13:0013</v>
      </c>
      <c r="E884" t="s">
        <v>3499</v>
      </c>
      <c r="F884" t="s">
        <v>3500</v>
      </c>
      <c r="H884">
        <v>47.899091499999997</v>
      </c>
      <c r="I884">
        <v>-67.869754099999994</v>
      </c>
      <c r="J884" s="1" t="str">
        <f t="shared" si="54"/>
        <v>Basal till</v>
      </c>
      <c r="K884" s="1" t="str">
        <f t="shared" si="55"/>
        <v>&lt;63 micron</v>
      </c>
      <c r="L884">
        <v>19</v>
      </c>
      <c r="M884">
        <v>2.2799999999999998</v>
      </c>
      <c r="N884">
        <v>7</v>
      </c>
      <c r="O884">
        <v>0.7</v>
      </c>
      <c r="P884">
        <v>2</v>
      </c>
      <c r="Q884">
        <v>46.7</v>
      </c>
      <c r="R884">
        <v>0.14000000000000001</v>
      </c>
      <c r="S884">
        <v>0.01</v>
      </c>
      <c r="T884">
        <v>0.05</v>
      </c>
      <c r="U884">
        <v>14.1</v>
      </c>
      <c r="V884">
        <v>53.6</v>
      </c>
      <c r="W884">
        <v>22.6</v>
      </c>
      <c r="X884">
        <v>3.02</v>
      </c>
      <c r="Y884">
        <v>4.5999999999999996</v>
      </c>
      <c r="Z884">
        <v>62</v>
      </c>
      <c r="AA884">
        <v>0.06</v>
      </c>
      <c r="AB884">
        <v>29.7</v>
      </c>
      <c r="AC884">
        <v>0.82</v>
      </c>
      <c r="AD884">
        <v>243</v>
      </c>
      <c r="AE884">
        <v>0.35</v>
      </c>
      <c r="AF884">
        <v>2E-3</v>
      </c>
      <c r="AG884">
        <v>64.900000000000006</v>
      </c>
      <c r="AH884">
        <v>0.05</v>
      </c>
      <c r="AI884">
        <v>14.14</v>
      </c>
      <c r="AJ884">
        <v>0.01</v>
      </c>
      <c r="AK884">
        <v>0.26</v>
      </c>
      <c r="AL884">
        <v>2.2999999999999998</v>
      </c>
      <c r="AM884">
        <v>0.4</v>
      </c>
      <c r="AN884">
        <v>2.8</v>
      </c>
      <c r="AO884">
        <v>0.01</v>
      </c>
      <c r="AP884">
        <v>6.5</v>
      </c>
      <c r="AQ884">
        <v>50</v>
      </c>
      <c r="AR884">
        <v>0.05</v>
      </c>
      <c r="AS884">
        <v>0.6</v>
      </c>
      <c r="AT884">
        <v>24</v>
      </c>
      <c r="AU884">
        <v>0.1</v>
      </c>
      <c r="AV884">
        <v>61.3</v>
      </c>
      <c r="AW884">
        <v>15</v>
      </c>
    </row>
    <row r="885" spans="1:49" hidden="1" x14ac:dyDescent="0.3">
      <c r="A885" t="s">
        <v>3501</v>
      </c>
      <c r="B885" t="s">
        <v>3502</v>
      </c>
      <c r="C885" s="1" t="str">
        <f t="shared" si="52"/>
        <v>13:0041</v>
      </c>
      <c r="D885" s="1" t="str">
        <f t="shared" si="53"/>
        <v>13:0013</v>
      </c>
      <c r="E885" t="s">
        <v>3503</v>
      </c>
      <c r="F885" t="s">
        <v>3504</v>
      </c>
      <c r="H885">
        <v>47.938217199999997</v>
      </c>
      <c r="I885">
        <v>-67.900823099999997</v>
      </c>
      <c r="J885" s="1" t="str">
        <f t="shared" si="54"/>
        <v>Basal till</v>
      </c>
      <c r="K885" s="1" t="str">
        <f t="shared" si="55"/>
        <v>&lt;63 micron</v>
      </c>
      <c r="L885">
        <v>38</v>
      </c>
      <c r="M885">
        <v>1.71</v>
      </c>
      <c r="N885">
        <v>7.5</v>
      </c>
      <c r="O885">
        <v>0.5</v>
      </c>
      <c r="P885">
        <v>1</v>
      </c>
      <c r="Q885">
        <v>30.2</v>
      </c>
      <c r="R885">
        <v>0.14000000000000001</v>
      </c>
      <c r="S885">
        <v>0.03</v>
      </c>
      <c r="T885">
        <v>0.05</v>
      </c>
      <c r="U885">
        <v>15.4</v>
      </c>
      <c r="V885">
        <v>47.6</v>
      </c>
      <c r="W885">
        <v>19.14</v>
      </c>
      <c r="X885">
        <v>2.88</v>
      </c>
      <c r="Y885">
        <v>3.2</v>
      </c>
      <c r="Z885">
        <v>51</v>
      </c>
      <c r="AA885">
        <v>0.05</v>
      </c>
      <c r="AB885">
        <v>26.1</v>
      </c>
      <c r="AC885">
        <v>0.8</v>
      </c>
      <c r="AD885">
        <v>296</v>
      </c>
      <c r="AE885">
        <v>0.34</v>
      </c>
      <c r="AF885">
        <v>2E-3</v>
      </c>
      <c r="AG885">
        <v>66</v>
      </c>
      <c r="AH885">
        <v>3.3000000000000002E-2</v>
      </c>
      <c r="AI885">
        <v>15.77</v>
      </c>
      <c r="AJ885">
        <v>5.0000000000000001E-3</v>
      </c>
      <c r="AK885">
        <v>0.31</v>
      </c>
      <c r="AL885">
        <v>2.2000000000000002</v>
      </c>
      <c r="AM885">
        <v>0.3</v>
      </c>
      <c r="AN885">
        <v>4.5999999999999996</v>
      </c>
      <c r="AO885">
        <v>0.02</v>
      </c>
      <c r="AP885">
        <v>5.2</v>
      </c>
      <c r="AQ885">
        <v>20</v>
      </c>
      <c r="AR885">
        <v>0.04</v>
      </c>
      <c r="AS885">
        <v>0.3</v>
      </c>
      <c r="AT885">
        <v>16</v>
      </c>
      <c r="AU885">
        <v>0.1</v>
      </c>
      <c r="AV885">
        <v>55.2</v>
      </c>
      <c r="AW885">
        <v>15</v>
      </c>
    </row>
    <row r="886" spans="1:49" hidden="1" x14ac:dyDescent="0.3">
      <c r="A886" t="s">
        <v>3505</v>
      </c>
      <c r="B886" t="s">
        <v>3506</v>
      </c>
      <c r="C886" s="1" t="str">
        <f t="shared" si="52"/>
        <v>13:0041</v>
      </c>
      <c r="D886" s="1" t="str">
        <f t="shared" si="53"/>
        <v>13:0013</v>
      </c>
      <c r="E886" t="s">
        <v>3503</v>
      </c>
      <c r="F886" t="s">
        <v>3507</v>
      </c>
      <c r="H886">
        <v>47.938217199999997</v>
      </c>
      <c r="I886">
        <v>-67.900823099999997</v>
      </c>
      <c r="J886" s="1" t="str">
        <f t="shared" si="54"/>
        <v>Basal till</v>
      </c>
      <c r="K886" s="1" t="str">
        <f t="shared" si="55"/>
        <v>&lt;63 micron</v>
      </c>
      <c r="L886">
        <v>30</v>
      </c>
      <c r="M886">
        <v>1.59</v>
      </c>
      <c r="N886">
        <v>7.3</v>
      </c>
      <c r="O886">
        <v>0.4</v>
      </c>
      <c r="P886">
        <v>1</v>
      </c>
      <c r="Q886">
        <v>27.9</v>
      </c>
      <c r="R886">
        <v>0.15</v>
      </c>
      <c r="S886">
        <v>0.03</v>
      </c>
      <c r="T886">
        <v>0.05</v>
      </c>
      <c r="U886">
        <v>14.9</v>
      </c>
      <c r="V886">
        <v>46.6</v>
      </c>
      <c r="W886">
        <v>17.96</v>
      </c>
      <c r="X886">
        <v>2.69</v>
      </c>
      <c r="Y886">
        <v>3.3</v>
      </c>
      <c r="Z886">
        <v>61</v>
      </c>
      <c r="AA886">
        <v>0.04</v>
      </c>
      <c r="AB886">
        <v>25.1</v>
      </c>
      <c r="AC886">
        <v>0.77</v>
      </c>
      <c r="AD886">
        <v>244</v>
      </c>
      <c r="AE886">
        <v>0.28999999999999998</v>
      </c>
      <c r="AF886">
        <v>2E-3</v>
      </c>
      <c r="AG886">
        <v>65.2</v>
      </c>
      <c r="AH886">
        <v>3.2000000000000001E-2</v>
      </c>
      <c r="AI886">
        <v>15</v>
      </c>
      <c r="AJ886">
        <v>5.0000000000000001E-3</v>
      </c>
      <c r="AK886">
        <v>0.3</v>
      </c>
      <c r="AL886">
        <v>2.1</v>
      </c>
      <c r="AM886">
        <v>0.3</v>
      </c>
      <c r="AN886">
        <v>4.5999999999999996</v>
      </c>
      <c r="AO886">
        <v>0.03</v>
      </c>
      <c r="AP886">
        <v>5.5</v>
      </c>
      <c r="AQ886">
        <v>20</v>
      </c>
      <c r="AR886">
        <v>0.04</v>
      </c>
      <c r="AS886">
        <v>0.3</v>
      </c>
      <c r="AT886">
        <v>16</v>
      </c>
      <c r="AU886">
        <v>0.1</v>
      </c>
      <c r="AV886">
        <v>51.4</v>
      </c>
      <c r="AW886">
        <v>15</v>
      </c>
    </row>
    <row r="887" spans="1:49" hidden="1" x14ac:dyDescent="0.3">
      <c r="A887" t="s">
        <v>3508</v>
      </c>
      <c r="B887" t="s">
        <v>3509</v>
      </c>
      <c r="C887" s="1" t="str">
        <f t="shared" si="52"/>
        <v>13:0041</v>
      </c>
      <c r="D887" s="1" t="str">
        <f t="shared" si="53"/>
        <v>13:0013</v>
      </c>
      <c r="E887" t="s">
        <v>3510</v>
      </c>
      <c r="F887" t="s">
        <v>3511</v>
      </c>
      <c r="H887">
        <v>47.9414637</v>
      </c>
      <c r="I887">
        <v>-67.871897200000006</v>
      </c>
      <c r="J887" s="1" t="str">
        <f t="shared" si="54"/>
        <v>Basal till</v>
      </c>
      <c r="K887" s="1" t="str">
        <f t="shared" si="55"/>
        <v>&lt;63 micron</v>
      </c>
      <c r="L887">
        <v>15</v>
      </c>
      <c r="M887">
        <v>2.02</v>
      </c>
      <c r="N887">
        <v>7.4</v>
      </c>
      <c r="O887">
        <v>0.5</v>
      </c>
      <c r="P887">
        <v>1</v>
      </c>
      <c r="Q887">
        <v>34.5</v>
      </c>
      <c r="R887">
        <v>0.12</v>
      </c>
      <c r="S887">
        <v>0.03</v>
      </c>
      <c r="T887">
        <v>0.06</v>
      </c>
      <c r="U887">
        <v>12.2</v>
      </c>
      <c r="V887">
        <v>55.2</v>
      </c>
      <c r="W887">
        <v>18.149999999999999</v>
      </c>
      <c r="X887">
        <v>3.1</v>
      </c>
      <c r="Y887">
        <v>4.3</v>
      </c>
      <c r="Z887">
        <v>36</v>
      </c>
      <c r="AA887">
        <v>0.05</v>
      </c>
      <c r="AB887">
        <v>28.2</v>
      </c>
      <c r="AC887">
        <v>0.8</v>
      </c>
      <c r="AD887">
        <v>180</v>
      </c>
      <c r="AE887">
        <v>0.27</v>
      </c>
      <c r="AF887">
        <v>2E-3</v>
      </c>
      <c r="AG887">
        <v>69.2</v>
      </c>
      <c r="AH887">
        <v>6.4000000000000001E-2</v>
      </c>
      <c r="AI887">
        <v>10.86</v>
      </c>
      <c r="AJ887">
        <v>0.01</v>
      </c>
      <c r="AK887">
        <v>0.33</v>
      </c>
      <c r="AL887">
        <v>2.1</v>
      </c>
      <c r="AM887">
        <v>0.2</v>
      </c>
      <c r="AN887">
        <v>3.8</v>
      </c>
      <c r="AO887">
        <v>0.01</v>
      </c>
      <c r="AP887">
        <v>6</v>
      </c>
      <c r="AQ887">
        <v>60</v>
      </c>
      <c r="AR887">
        <v>0.04</v>
      </c>
      <c r="AS887">
        <v>0.4</v>
      </c>
      <c r="AT887">
        <v>21</v>
      </c>
      <c r="AU887">
        <v>0.1</v>
      </c>
      <c r="AV887">
        <v>69</v>
      </c>
      <c r="AW887">
        <v>15</v>
      </c>
    </row>
    <row r="888" spans="1:49" hidden="1" x14ac:dyDescent="0.3">
      <c r="A888" t="s">
        <v>3512</v>
      </c>
      <c r="B888" t="s">
        <v>3513</v>
      </c>
      <c r="C888" s="1" t="str">
        <f t="shared" si="52"/>
        <v>13:0041</v>
      </c>
      <c r="D888" s="1" t="str">
        <f t="shared" si="53"/>
        <v>13:0013</v>
      </c>
      <c r="E888" t="s">
        <v>3514</v>
      </c>
      <c r="F888" t="s">
        <v>3515</v>
      </c>
      <c r="H888">
        <v>47.954294900000001</v>
      </c>
      <c r="I888">
        <v>-67.887664000000001</v>
      </c>
      <c r="J888" s="1" t="str">
        <f t="shared" si="54"/>
        <v>Basal till</v>
      </c>
      <c r="K888" s="1" t="str">
        <f t="shared" si="55"/>
        <v>&lt;63 micron</v>
      </c>
      <c r="L888">
        <v>35</v>
      </c>
      <c r="M888">
        <v>2.15</v>
      </c>
      <c r="N888">
        <v>7.2</v>
      </c>
      <c r="O888">
        <v>0.3</v>
      </c>
      <c r="P888">
        <v>2</v>
      </c>
      <c r="Q888">
        <v>55.3</v>
      </c>
      <c r="R888">
        <v>0.11</v>
      </c>
      <c r="S888">
        <v>0.01</v>
      </c>
      <c r="T888">
        <v>0.05</v>
      </c>
      <c r="U888">
        <v>11.6</v>
      </c>
      <c r="V888">
        <v>51.1</v>
      </c>
      <c r="W888">
        <v>14.92</v>
      </c>
      <c r="X888">
        <v>2.98</v>
      </c>
      <c r="Y888">
        <v>4.7</v>
      </c>
      <c r="Z888">
        <v>35</v>
      </c>
      <c r="AA888">
        <v>0.04</v>
      </c>
      <c r="AB888">
        <v>29.6</v>
      </c>
      <c r="AC888">
        <v>0.78</v>
      </c>
      <c r="AD888">
        <v>145</v>
      </c>
      <c r="AE888">
        <v>0.28999999999999998</v>
      </c>
      <c r="AF888">
        <v>2E-3</v>
      </c>
      <c r="AG888">
        <v>66.7</v>
      </c>
      <c r="AH888">
        <v>4.1000000000000002E-2</v>
      </c>
      <c r="AI888">
        <v>8.16</v>
      </c>
      <c r="AJ888">
        <v>0.01</v>
      </c>
      <c r="AK888">
        <v>0.25</v>
      </c>
      <c r="AL888">
        <v>1.8</v>
      </c>
      <c r="AM888">
        <v>0.1</v>
      </c>
      <c r="AN888">
        <v>2.7</v>
      </c>
      <c r="AO888">
        <v>0.01</v>
      </c>
      <c r="AP888">
        <v>5.9</v>
      </c>
      <c r="AQ888">
        <v>30</v>
      </c>
      <c r="AR888">
        <v>0.05</v>
      </c>
      <c r="AS888">
        <v>0.4</v>
      </c>
      <c r="AT888">
        <v>21</v>
      </c>
      <c r="AU888">
        <v>0.1</v>
      </c>
      <c r="AV888">
        <v>61.4</v>
      </c>
      <c r="AW888">
        <v>15</v>
      </c>
    </row>
    <row r="889" spans="1:49" hidden="1" x14ac:dyDescent="0.3">
      <c r="A889" t="s">
        <v>3516</v>
      </c>
      <c r="B889" t="s">
        <v>3517</v>
      </c>
      <c r="C889" s="1" t="str">
        <f t="shared" si="52"/>
        <v>13:0041</v>
      </c>
      <c r="D889" s="1" t="str">
        <f t="shared" si="53"/>
        <v>13:0013</v>
      </c>
      <c r="E889" t="s">
        <v>3518</v>
      </c>
      <c r="F889" t="s">
        <v>3519</v>
      </c>
      <c r="H889">
        <v>47.967541900000001</v>
      </c>
      <c r="I889">
        <v>-67.906698700000007</v>
      </c>
      <c r="J889" s="1" t="str">
        <f t="shared" si="54"/>
        <v>Basal till</v>
      </c>
      <c r="K889" s="1" t="str">
        <f t="shared" si="55"/>
        <v>&lt;63 micron</v>
      </c>
      <c r="L889">
        <v>43</v>
      </c>
      <c r="M889">
        <v>1.58</v>
      </c>
      <c r="N889">
        <v>5.8</v>
      </c>
      <c r="O889">
        <v>0.2</v>
      </c>
      <c r="P889">
        <v>2</v>
      </c>
      <c r="Q889">
        <v>40.299999999999997</v>
      </c>
      <c r="R889">
        <v>0.12</v>
      </c>
      <c r="S889">
        <v>0.01</v>
      </c>
      <c r="T889">
        <v>0.08</v>
      </c>
      <c r="U889">
        <v>11.9</v>
      </c>
      <c r="V889">
        <v>36.700000000000003</v>
      </c>
      <c r="W889">
        <v>16.36</v>
      </c>
      <c r="X889">
        <v>2.34</v>
      </c>
      <c r="Y889">
        <v>2.9</v>
      </c>
      <c r="Z889">
        <v>45</v>
      </c>
      <c r="AA889">
        <v>0.06</v>
      </c>
      <c r="AB889">
        <v>23.8</v>
      </c>
      <c r="AC889">
        <v>0.67</v>
      </c>
      <c r="AD889">
        <v>290</v>
      </c>
      <c r="AE889">
        <v>0.19</v>
      </c>
      <c r="AF889">
        <v>2E-3</v>
      </c>
      <c r="AG889">
        <v>55.2</v>
      </c>
      <c r="AH889">
        <v>3.6999999999999998E-2</v>
      </c>
      <c r="AI889">
        <v>11.17</v>
      </c>
      <c r="AJ889">
        <v>5.0000000000000001E-3</v>
      </c>
      <c r="AK889">
        <v>0.21</v>
      </c>
      <c r="AL889">
        <v>2.5</v>
      </c>
      <c r="AM889">
        <v>0.1</v>
      </c>
      <c r="AN889">
        <v>2</v>
      </c>
      <c r="AO889">
        <v>0.02</v>
      </c>
      <c r="AP889">
        <v>4.5999999999999996</v>
      </c>
      <c r="AQ889">
        <v>60</v>
      </c>
      <c r="AR889">
        <v>0.04</v>
      </c>
      <c r="AS889">
        <v>0.3</v>
      </c>
      <c r="AT889">
        <v>18</v>
      </c>
      <c r="AU889">
        <v>0.1</v>
      </c>
      <c r="AV889">
        <v>50.1</v>
      </c>
      <c r="AW889">
        <v>15</v>
      </c>
    </row>
    <row r="890" spans="1:49" hidden="1" x14ac:dyDescent="0.3">
      <c r="A890" t="s">
        <v>3520</v>
      </c>
      <c r="B890" t="s">
        <v>3521</v>
      </c>
      <c r="C890" s="1" t="str">
        <f t="shared" si="52"/>
        <v>13:0041</v>
      </c>
      <c r="D890" s="1" t="str">
        <f t="shared" si="53"/>
        <v>13:0013</v>
      </c>
      <c r="E890" t="s">
        <v>3522</v>
      </c>
      <c r="F890" t="s">
        <v>3523</v>
      </c>
      <c r="H890">
        <v>47.989490500000002</v>
      </c>
      <c r="I890">
        <v>-67.922345699999994</v>
      </c>
      <c r="J890" s="1" t="str">
        <f t="shared" si="54"/>
        <v>Basal till</v>
      </c>
      <c r="K890" s="1" t="str">
        <f t="shared" si="55"/>
        <v>&lt;63 micron</v>
      </c>
      <c r="L890">
        <v>31</v>
      </c>
      <c r="M890">
        <v>1.67</v>
      </c>
      <c r="N890">
        <v>5.2</v>
      </c>
      <c r="O890">
        <v>0.1</v>
      </c>
      <c r="P890">
        <v>3</v>
      </c>
      <c r="Q890">
        <v>45</v>
      </c>
      <c r="R890">
        <v>0.1</v>
      </c>
      <c r="S890">
        <v>0.02</v>
      </c>
      <c r="T890">
        <v>0.03</v>
      </c>
      <c r="U890">
        <v>9.4</v>
      </c>
      <c r="V890">
        <v>36.6</v>
      </c>
      <c r="W890">
        <v>11.75</v>
      </c>
      <c r="X890">
        <v>2.2799999999999998</v>
      </c>
      <c r="Y890">
        <v>3.4</v>
      </c>
      <c r="Z890">
        <v>21</v>
      </c>
      <c r="AA890">
        <v>0.05</v>
      </c>
      <c r="AB890">
        <v>19.399999999999999</v>
      </c>
      <c r="AC890">
        <v>0.62</v>
      </c>
      <c r="AD890">
        <v>158</v>
      </c>
      <c r="AE890">
        <v>0.26</v>
      </c>
      <c r="AF890">
        <v>2E-3</v>
      </c>
      <c r="AG890">
        <v>50.2</v>
      </c>
      <c r="AH890">
        <v>0.03</v>
      </c>
      <c r="AI890">
        <v>9.18</v>
      </c>
      <c r="AJ890">
        <v>5.0000000000000001E-3</v>
      </c>
      <c r="AK890">
        <v>0.16</v>
      </c>
      <c r="AL890">
        <v>1.9</v>
      </c>
      <c r="AM890">
        <v>0.2</v>
      </c>
      <c r="AN890">
        <v>2.1</v>
      </c>
      <c r="AO890">
        <v>0.01</v>
      </c>
      <c r="AP890">
        <v>4.0999999999999996</v>
      </c>
      <c r="AQ890">
        <v>50</v>
      </c>
      <c r="AR890">
        <v>0.04</v>
      </c>
      <c r="AS890">
        <v>0.3</v>
      </c>
      <c r="AT890">
        <v>19</v>
      </c>
      <c r="AU890">
        <v>0.1</v>
      </c>
      <c r="AV890">
        <v>50.6</v>
      </c>
      <c r="AW890">
        <v>15</v>
      </c>
    </row>
    <row r="891" spans="1:49" hidden="1" x14ac:dyDescent="0.3">
      <c r="A891" t="s">
        <v>3524</v>
      </c>
      <c r="B891" t="s">
        <v>3525</v>
      </c>
      <c r="C891" s="1" t="str">
        <f t="shared" si="52"/>
        <v>13:0041</v>
      </c>
      <c r="D891" s="1" t="str">
        <f t="shared" si="53"/>
        <v>13:0013</v>
      </c>
      <c r="E891" t="s">
        <v>3526</v>
      </c>
      <c r="F891" t="s">
        <v>3527</v>
      </c>
      <c r="H891">
        <v>47.934817099999997</v>
      </c>
      <c r="I891">
        <v>-67.847687100000002</v>
      </c>
      <c r="J891" s="1" t="str">
        <f t="shared" si="54"/>
        <v>Basal till</v>
      </c>
      <c r="K891" s="1" t="str">
        <f t="shared" si="55"/>
        <v>&lt;63 micron</v>
      </c>
      <c r="L891">
        <v>30</v>
      </c>
      <c r="M891">
        <v>2.1800000000000002</v>
      </c>
      <c r="N891">
        <v>7.1</v>
      </c>
      <c r="O891">
        <v>0.2</v>
      </c>
      <c r="P891">
        <v>1</v>
      </c>
      <c r="Q891">
        <v>49.7</v>
      </c>
      <c r="R891">
        <v>0.13</v>
      </c>
      <c r="S891">
        <v>0.02</v>
      </c>
      <c r="T891">
        <v>0.06</v>
      </c>
      <c r="U891">
        <v>13.2</v>
      </c>
      <c r="V891">
        <v>57.8</v>
      </c>
      <c r="W891">
        <v>20.32</v>
      </c>
      <c r="X891">
        <v>3.21</v>
      </c>
      <c r="Y891">
        <v>4.9000000000000004</v>
      </c>
      <c r="Z891">
        <v>43</v>
      </c>
      <c r="AA891">
        <v>0.06</v>
      </c>
      <c r="AB891">
        <v>29.6</v>
      </c>
      <c r="AC891">
        <v>0.89</v>
      </c>
      <c r="AD891">
        <v>181</v>
      </c>
      <c r="AE891">
        <v>0.24</v>
      </c>
      <c r="AF891">
        <v>2E-3</v>
      </c>
      <c r="AG891">
        <v>74.8</v>
      </c>
      <c r="AH891">
        <v>0.05</v>
      </c>
      <c r="AI891">
        <v>10.29</v>
      </c>
      <c r="AJ891">
        <v>5.0000000000000001E-3</v>
      </c>
      <c r="AK891">
        <v>0.26</v>
      </c>
      <c r="AL891">
        <v>2.1</v>
      </c>
      <c r="AM891">
        <v>0.1</v>
      </c>
      <c r="AN891">
        <v>3.4</v>
      </c>
      <c r="AO891">
        <v>0.01</v>
      </c>
      <c r="AP891">
        <v>6.4</v>
      </c>
      <c r="AQ891">
        <v>90</v>
      </c>
      <c r="AR891">
        <v>0.04</v>
      </c>
      <c r="AS891">
        <v>0.4</v>
      </c>
      <c r="AT891">
        <v>23</v>
      </c>
      <c r="AU891">
        <v>0.1</v>
      </c>
      <c r="AV891">
        <v>59.6</v>
      </c>
      <c r="AW891">
        <v>15</v>
      </c>
    </row>
    <row r="892" spans="1:49" hidden="1" x14ac:dyDescent="0.3">
      <c r="A892" t="s">
        <v>3528</v>
      </c>
      <c r="B892" t="s">
        <v>3529</v>
      </c>
      <c r="C892" s="1" t="str">
        <f t="shared" si="52"/>
        <v>13:0041</v>
      </c>
      <c r="D892" s="1" t="str">
        <f t="shared" si="53"/>
        <v>13:0013</v>
      </c>
      <c r="E892" t="s">
        <v>3530</v>
      </c>
      <c r="F892" t="s">
        <v>3531</v>
      </c>
      <c r="H892">
        <v>47.952716500000001</v>
      </c>
      <c r="I892">
        <v>-67.672969899999998</v>
      </c>
      <c r="J892" s="1" t="str">
        <f t="shared" si="54"/>
        <v>Basal till</v>
      </c>
      <c r="K892" s="1" t="str">
        <f t="shared" si="55"/>
        <v>&lt;63 micron</v>
      </c>
      <c r="L892">
        <v>21</v>
      </c>
      <c r="M892">
        <v>2.12</v>
      </c>
      <c r="N892">
        <v>6.2</v>
      </c>
      <c r="O892">
        <v>0.3</v>
      </c>
      <c r="P892">
        <v>1</v>
      </c>
      <c r="Q892">
        <v>43.5</v>
      </c>
      <c r="R892">
        <v>0.13</v>
      </c>
      <c r="S892">
        <v>0.02</v>
      </c>
      <c r="T892">
        <v>7.0000000000000007E-2</v>
      </c>
      <c r="U892">
        <v>15.3</v>
      </c>
      <c r="V892">
        <v>52.1</v>
      </c>
      <c r="W892">
        <v>20.010000000000002</v>
      </c>
      <c r="X892">
        <v>2.97</v>
      </c>
      <c r="Y892">
        <v>4.5</v>
      </c>
      <c r="Z892">
        <v>51</v>
      </c>
      <c r="AA892">
        <v>0.05</v>
      </c>
      <c r="AB892">
        <v>29</v>
      </c>
      <c r="AC892">
        <v>0.86</v>
      </c>
      <c r="AD892">
        <v>227</v>
      </c>
      <c r="AE892">
        <v>0.26</v>
      </c>
      <c r="AF892">
        <v>2E-3</v>
      </c>
      <c r="AG892">
        <v>66.599999999999994</v>
      </c>
      <c r="AH892">
        <v>4.3999999999999997E-2</v>
      </c>
      <c r="AI892">
        <v>12.82</v>
      </c>
      <c r="AJ892">
        <v>5.0000000000000001E-3</v>
      </c>
      <c r="AK892">
        <v>0.24</v>
      </c>
      <c r="AL892">
        <v>1.9</v>
      </c>
      <c r="AM892">
        <v>0.2</v>
      </c>
      <c r="AN892">
        <v>3.2</v>
      </c>
      <c r="AO892">
        <v>0.01</v>
      </c>
      <c r="AP892">
        <v>6.4</v>
      </c>
      <c r="AQ892">
        <v>40</v>
      </c>
      <c r="AR892">
        <v>0.04</v>
      </c>
      <c r="AS892">
        <v>0.4</v>
      </c>
      <c r="AT892">
        <v>21</v>
      </c>
      <c r="AU892">
        <v>0.1</v>
      </c>
      <c r="AV892">
        <v>57.9</v>
      </c>
      <c r="AW892">
        <v>15</v>
      </c>
    </row>
    <row r="893" spans="1:49" hidden="1" x14ac:dyDescent="0.3">
      <c r="A893" t="s">
        <v>3532</v>
      </c>
      <c r="B893" t="s">
        <v>3533</v>
      </c>
      <c r="C893" s="1" t="str">
        <f t="shared" si="52"/>
        <v>13:0041</v>
      </c>
      <c r="D893" s="1" t="str">
        <f t="shared" si="53"/>
        <v>13:0013</v>
      </c>
      <c r="E893" t="s">
        <v>3534</v>
      </c>
      <c r="F893" t="s">
        <v>3535</v>
      </c>
      <c r="H893">
        <v>47.9324838</v>
      </c>
      <c r="I893">
        <v>-67.6833685</v>
      </c>
      <c r="J893" s="1" t="str">
        <f t="shared" si="54"/>
        <v>Basal till</v>
      </c>
      <c r="K893" s="1" t="str">
        <f t="shared" si="55"/>
        <v>&lt;63 micron</v>
      </c>
      <c r="L893">
        <v>18</v>
      </c>
      <c r="M893">
        <v>2.0699999999999998</v>
      </c>
      <c r="N893">
        <v>4.0999999999999996</v>
      </c>
      <c r="O893">
        <v>0.1</v>
      </c>
      <c r="P893">
        <v>1</v>
      </c>
      <c r="Q893">
        <v>47.7</v>
      </c>
      <c r="R893">
        <v>0.09</v>
      </c>
      <c r="S893">
        <v>0.01</v>
      </c>
      <c r="T893">
        <v>0.06</v>
      </c>
      <c r="U893">
        <v>11.1</v>
      </c>
      <c r="V893">
        <v>46.8</v>
      </c>
      <c r="W893">
        <v>13.73</v>
      </c>
      <c r="X893">
        <v>2.65</v>
      </c>
      <c r="Y893">
        <v>4.2</v>
      </c>
      <c r="Z893">
        <v>32</v>
      </c>
      <c r="AA893">
        <v>0.04</v>
      </c>
      <c r="AB893">
        <v>24.5</v>
      </c>
      <c r="AC893">
        <v>0.74</v>
      </c>
      <c r="AD893">
        <v>167</v>
      </c>
      <c r="AE893">
        <v>0.22</v>
      </c>
      <c r="AF893">
        <v>2E-3</v>
      </c>
      <c r="AG893">
        <v>53.8</v>
      </c>
      <c r="AH893">
        <v>3.6999999999999998E-2</v>
      </c>
      <c r="AI893">
        <v>8.24</v>
      </c>
      <c r="AJ893">
        <v>0.01</v>
      </c>
      <c r="AK893">
        <v>0.19</v>
      </c>
      <c r="AL893">
        <v>1.6</v>
      </c>
      <c r="AM893">
        <v>0.2</v>
      </c>
      <c r="AN893">
        <v>2</v>
      </c>
      <c r="AO893">
        <v>0.01</v>
      </c>
      <c r="AP893">
        <v>5.5</v>
      </c>
      <c r="AQ893">
        <v>50</v>
      </c>
      <c r="AR893">
        <v>0.05</v>
      </c>
      <c r="AS893">
        <v>0.3</v>
      </c>
      <c r="AT893">
        <v>21</v>
      </c>
      <c r="AU893">
        <v>0.1</v>
      </c>
      <c r="AV893">
        <v>48.9</v>
      </c>
      <c r="AW893">
        <v>15</v>
      </c>
    </row>
    <row r="894" spans="1:49" hidden="1" x14ac:dyDescent="0.3">
      <c r="A894" t="s">
        <v>3536</v>
      </c>
      <c r="B894" t="s">
        <v>3537</v>
      </c>
      <c r="C894" s="1" t="str">
        <f t="shared" si="52"/>
        <v>13:0041</v>
      </c>
      <c r="D894" s="1" t="str">
        <f t="shared" si="53"/>
        <v>13:0013</v>
      </c>
      <c r="E894" t="s">
        <v>3538</v>
      </c>
      <c r="F894" t="s">
        <v>3539</v>
      </c>
      <c r="H894">
        <v>47.9452791</v>
      </c>
      <c r="I894">
        <v>-67.696850499999996</v>
      </c>
      <c r="J894" s="1" t="str">
        <f t="shared" si="54"/>
        <v>Basal till</v>
      </c>
      <c r="K894" s="1" t="str">
        <f t="shared" si="55"/>
        <v>&lt;63 micron</v>
      </c>
      <c r="L894">
        <v>15</v>
      </c>
      <c r="M894">
        <v>2.6</v>
      </c>
      <c r="N894">
        <v>5.9</v>
      </c>
      <c r="O894">
        <v>0.1</v>
      </c>
      <c r="P894">
        <v>1</v>
      </c>
      <c r="Q894">
        <v>61.5</v>
      </c>
      <c r="R894">
        <v>0.13</v>
      </c>
      <c r="S894">
        <v>0.01</v>
      </c>
      <c r="T894">
        <v>0.06</v>
      </c>
      <c r="U894">
        <v>14.8</v>
      </c>
      <c r="V894">
        <v>57</v>
      </c>
      <c r="W894">
        <v>20.22</v>
      </c>
      <c r="X894">
        <v>2.95</v>
      </c>
      <c r="Y894">
        <v>5.0999999999999996</v>
      </c>
      <c r="Z894">
        <v>59</v>
      </c>
      <c r="AA894">
        <v>0.05</v>
      </c>
      <c r="AB894">
        <v>24.4</v>
      </c>
      <c r="AC894">
        <v>0.74</v>
      </c>
      <c r="AD894">
        <v>205</v>
      </c>
      <c r="AE894">
        <v>0.36</v>
      </c>
      <c r="AF894">
        <v>2E-3</v>
      </c>
      <c r="AG894">
        <v>65.900000000000006</v>
      </c>
      <c r="AH894">
        <v>3.5000000000000003E-2</v>
      </c>
      <c r="AI894">
        <v>17.07</v>
      </c>
      <c r="AJ894">
        <v>0.01</v>
      </c>
      <c r="AK894">
        <v>0.31</v>
      </c>
      <c r="AL894">
        <v>2.2999999999999998</v>
      </c>
      <c r="AM894">
        <v>0.4</v>
      </c>
      <c r="AN894">
        <v>2.2000000000000002</v>
      </c>
      <c r="AO894">
        <v>0.02</v>
      </c>
      <c r="AP894">
        <v>6.5</v>
      </c>
      <c r="AQ894">
        <v>50</v>
      </c>
      <c r="AR894">
        <v>0.06</v>
      </c>
      <c r="AS894">
        <v>0.6</v>
      </c>
      <c r="AT894">
        <v>24</v>
      </c>
      <c r="AU894">
        <v>0.1</v>
      </c>
      <c r="AV894">
        <v>54.2</v>
      </c>
      <c r="AW894">
        <v>15</v>
      </c>
    </row>
    <row r="895" spans="1:49" hidden="1" x14ac:dyDescent="0.3">
      <c r="A895" t="s">
        <v>3540</v>
      </c>
      <c r="B895" t="s">
        <v>3541</v>
      </c>
      <c r="C895" s="1" t="str">
        <f t="shared" si="52"/>
        <v>13:0041</v>
      </c>
      <c r="D895" s="1" t="str">
        <f t="shared" si="53"/>
        <v>13:0013</v>
      </c>
      <c r="E895" t="s">
        <v>3538</v>
      </c>
      <c r="F895" t="s">
        <v>3542</v>
      </c>
      <c r="H895">
        <v>47.9452791</v>
      </c>
      <c r="I895">
        <v>-67.696850499999996</v>
      </c>
      <c r="J895" s="1" t="str">
        <f t="shared" si="54"/>
        <v>Basal till</v>
      </c>
      <c r="K895" s="1" t="str">
        <f t="shared" si="55"/>
        <v>&lt;63 micron</v>
      </c>
      <c r="L895">
        <v>15</v>
      </c>
      <c r="M895">
        <v>2.65</v>
      </c>
      <c r="N895">
        <v>5.9</v>
      </c>
      <c r="O895">
        <v>0.1</v>
      </c>
      <c r="P895">
        <v>1</v>
      </c>
      <c r="Q895">
        <v>57.4</v>
      </c>
      <c r="R895">
        <v>0.13</v>
      </c>
      <c r="S895">
        <v>0.01</v>
      </c>
      <c r="T895">
        <v>0.06</v>
      </c>
      <c r="U895">
        <v>14.6</v>
      </c>
      <c r="V895">
        <v>56.4</v>
      </c>
      <c r="W895">
        <v>19.98</v>
      </c>
      <c r="X895">
        <v>2.97</v>
      </c>
      <c r="Y895">
        <v>5</v>
      </c>
      <c r="Z895">
        <v>64</v>
      </c>
      <c r="AA895">
        <v>0.05</v>
      </c>
      <c r="AB895">
        <v>24.4</v>
      </c>
      <c r="AC895">
        <v>0.74</v>
      </c>
      <c r="AD895">
        <v>210</v>
      </c>
      <c r="AE895">
        <v>0.37</v>
      </c>
      <c r="AF895">
        <v>2E-3</v>
      </c>
      <c r="AG895">
        <v>66.2</v>
      </c>
      <c r="AH895">
        <v>3.5000000000000003E-2</v>
      </c>
      <c r="AI895">
        <v>16.36</v>
      </c>
      <c r="AJ895">
        <v>0.01</v>
      </c>
      <c r="AK895">
        <v>0.31</v>
      </c>
      <c r="AL895">
        <v>2.2999999999999998</v>
      </c>
      <c r="AM895">
        <v>0.3</v>
      </c>
      <c r="AN895">
        <v>2.2000000000000002</v>
      </c>
      <c r="AO895">
        <v>0.02</v>
      </c>
      <c r="AP895">
        <v>6.5</v>
      </c>
      <c r="AQ895">
        <v>70</v>
      </c>
      <c r="AR895">
        <v>0.06</v>
      </c>
      <c r="AS895">
        <v>0.6</v>
      </c>
      <c r="AT895">
        <v>25</v>
      </c>
      <c r="AU895">
        <v>0.1</v>
      </c>
      <c r="AV895">
        <v>55</v>
      </c>
      <c r="AW895">
        <v>15</v>
      </c>
    </row>
    <row r="896" spans="1:49" hidden="1" x14ac:dyDescent="0.3">
      <c r="A896" t="s">
        <v>3543</v>
      </c>
      <c r="B896" t="s">
        <v>3544</v>
      </c>
      <c r="C896" s="1" t="str">
        <f t="shared" si="52"/>
        <v>13:0041</v>
      </c>
      <c r="D896" s="1" t="str">
        <f t="shared" si="53"/>
        <v>13:0013</v>
      </c>
      <c r="E896" t="s">
        <v>3545</v>
      </c>
      <c r="F896" t="s">
        <v>3546</v>
      </c>
      <c r="H896">
        <v>47.915360900000003</v>
      </c>
      <c r="I896">
        <v>-67.676281099999997</v>
      </c>
      <c r="J896" s="1" t="str">
        <f t="shared" si="54"/>
        <v>Basal till</v>
      </c>
      <c r="K896" s="1" t="str">
        <f t="shared" si="55"/>
        <v>&lt;63 micron</v>
      </c>
      <c r="L896">
        <v>38</v>
      </c>
      <c r="M896">
        <v>2.2400000000000002</v>
      </c>
      <c r="N896">
        <v>8.5</v>
      </c>
      <c r="O896">
        <v>0.6</v>
      </c>
      <c r="P896">
        <v>1</v>
      </c>
      <c r="Q896">
        <v>44.5</v>
      </c>
      <c r="R896">
        <v>0.13</v>
      </c>
      <c r="S896">
        <v>0.01</v>
      </c>
      <c r="T896">
        <v>0.06</v>
      </c>
      <c r="U896">
        <v>13.4</v>
      </c>
      <c r="V896">
        <v>56.3</v>
      </c>
      <c r="W896">
        <v>20.25</v>
      </c>
      <c r="X896">
        <v>3.14</v>
      </c>
      <c r="Y896">
        <v>4.4000000000000004</v>
      </c>
      <c r="Z896">
        <v>41</v>
      </c>
      <c r="AA896">
        <v>0.04</v>
      </c>
      <c r="AB896">
        <v>22.8</v>
      </c>
      <c r="AC896">
        <v>0.85</v>
      </c>
      <c r="AD896">
        <v>167</v>
      </c>
      <c r="AE896">
        <v>0.31</v>
      </c>
      <c r="AF896">
        <v>2E-3</v>
      </c>
      <c r="AG896">
        <v>67.099999999999994</v>
      </c>
      <c r="AH896">
        <v>4.7E-2</v>
      </c>
      <c r="AI896">
        <v>11.95</v>
      </c>
      <c r="AJ896">
        <v>5.0000000000000001E-3</v>
      </c>
      <c r="AK896">
        <v>0.34</v>
      </c>
      <c r="AL896">
        <v>1.9</v>
      </c>
      <c r="AM896">
        <v>0.2</v>
      </c>
      <c r="AN896">
        <v>2.4</v>
      </c>
      <c r="AO896">
        <v>0.01</v>
      </c>
      <c r="AP896">
        <v>5.4</v>
      </c>
      <c r="AQ896">
        <v>5</v>
      </c>
      <c r="AR896">
        <v>0.05</v>
      </c>
      <c r="AS896">
        <v>0.4</v>
      </c>
      <c r="AT896">
        <v>20</v>
      </c>
      <c r="AU896">
        <v>0.1</v>
      </c>
      <c r="AV896">
        <v>65.599999999999994</v>
      </c>
      <c r="AW896">
        <v>15</v>
      </c>
    </row>
    <row r="897" spans="1:49" hidden="1" x14ac:dyDescent="0.3">
      <c r="A897" t="s">
        <v>3547</v>
      </c>
      <c r="B897" t="s">
        <v>3548</v>
      </c>
      <c r="C897" s="1" t="str">
        <f t="shared" si="52"/>
        <v>13:0041</v>
      </c>
      <c r="D897" s="1" t="str">
        <f t="shared" si="53"/>
        <v>13:0013</v>
      </c>
      <c r="E897" t="s">
        <v>3549</v>
      </c>
      <c r="F897" t="s">
        <v>3550</v>
      </c>
      <c r="H897">
        <v>47.920906299999999</v>
      </c>
      <c r="I897">
        <v>-67.700956399999995</v>
      </c>
      <c r="J897" s="1" t="str">
        <f t="shared" si="54"/>
        <v>Basal till</v>
      </c>
      <c r="K897" s="1" t="str">
        <f t="shared" si="55"/>
        <v>&lt;63 micron</v>
      </c>
      <c r="L897">
        <v>15</v>
      </c>
      <c r="M897">
        <v>2.15</v>
      </c>
      <c r="N897">
        <v>4.5</v>
      </c>
      <c r="O897">
        <v>0.2</v>
      </c>
      <c r="P897">
        <v>0.5</v>
      </c>
      <c r="Q897">
        <v>42.6</v>
      </c>
      <c r="R897">
        <v>0.1</v>
      </c>
      <c r="S897">
        <v>0.01</v>
      </c>
      <c r="T897">
        <v>0.05</v>
      </c>
      <c r="U897">
        <v>11.4</v>
      </c>
      <c r="V897">
        <v>46.9</v>
      </c>
      <c r="W897">
        <v>15.98</v>
      </c>
      <c r="X897">
        <v>2.56</v>
      </c>
      <c r="Y897">
        <v>4.0999999999999996</v>
      </c>
      <c r="Z897">
        <v>50</v>
      </c>
      <c r="AA897">
        <v>0.03</v>
      </c>
      <c r="AB897">
        <v>21.4</v>
      </c>
      <c r="AC897">
        <v>0.61</v>
      </c>
      <c r="AD897">
        <v>126</v>
      </c>
      <c r="AE897">
        <v>0.3</v>
      </c>
      <c r="AF897">
        <v>2E-3</v>
      </c>
      <c r="AG897">
        <v>51.9</v>
      </c>
      <c r="AH897">
        <v>3.5999999999999997E-2</v>
      </c>
      <c r="AI897">
        <v>9.36</v>
      </c>
      <c r="AJ897">
        <v>5.0000000000000001E-3</v>
      </c>
      <c r="AK897">
        <v>0.27</v>
      </c>
      <c r="AL897">
        <v>1.8</v>
      </c>
      <c r="AM897">
        <v>0.3</v>
      </c>
      <c r="AN897">
        <v>2.2000000000000002</v>
      </c>
      <c r="AO897">
        <v>0.02</v>
      </c>
      <c r="AP897">
        <v>5.5</v>
      </c>
      <c r="AQ897">
        <v>5</v>
      </c>
      <c r="AR897">
        <v>0.06</v>
      </c>
      <c r="AS897">
        <v>0.4</v>
      </c>
      <c r="AT897">
        <v>19</v>
      </c>
      <c r="AU897">
        <v>0.1</v>
      </c>
      <c r="AV897">
        <v>46.2</v>
      </c>
      <c r="AW897">
        <v>15</v>
      </c>
    </row>
    <row r="898" spans="1:49" hidden="1" x14ac:dyDescent="0.3">
      <c r="A898" t="s">
        <v>3551</v>
      </c>
      <c r="B898" t="s">
        <v>3552</v>
      </c>
      <c r="C898" s="1" t="str">
        <f t="shared" ref="C898:C961" si="56">HYPERLINK("http://geochem.nrcan.gc.ca/cdogs/content/bdl/bdl130041_e.htm", "13:0041")</f>
        <v>13:0041</v>
      </c>
      <c r="D898" s="1" t="str">
        <f t="shared" ref="D898:D961" si="57">HYPERLINK("http://geochem.nrcan.gc.ca/cdogs/content/svy/svy130013_e.htm", "13:0013")</f>
        <v>13:0013</v>
      </c>
      <c r="E898" t="s">
        <v>3553</v>
      </c>
      <c r="F898" t="s">
        <v>3554</v>
      </c>
      <c r="H898">
        <v>47.934641999999997</v>
      </c>
      <c r="I898">
        <v>-67.708618999999999</v>
      </c>
      <c r="J898" s="1" t="str">
        <f t="shared" ref="J898:J961" si="58">HYPERLINK("http://geochem.nrcan.gc.ca/cdogs/content/kwd/kwd020045_e.htm", "Basal till")</f>
        <v>Basal till</v>
      </c>
      <c r="K898" s="1" t="str">
        <f t="shared" ref="K898:K961" si="59">HYPERLINK("http://geochem.nrcan.gc.ca/cdogs/content/kwd/kwd080004_e.htm", "&lt;63 micron")</f>
        <v>&lt;63 micron</v>
      </c>
      <c r="L898">
        <v>15</v>
      </c>
      <c r="M898">
        <v>1.97</v>
      </c>
      <c r="N898">
        <v>6.7</v>
      </c>
      <c r="O898">
        <v>0.6</v>
      </c>
      <c r="P898">
        <v>1</v>
      </c>
      <c r="Q898">
        <v>38.6</v>
      </c>
      <c r="R898">
        <v>0.14000000000000001</v>
      </c>
      <c r="S898">
        <v>0.02</v>
      </c>
      <c r="T898">
        <v>0.05</v>
      </c>
      <c r="U898">
        <v>15.7</v>
      </c>
      <c r="V898">
        <v>46.4</v>
      </c>
      <c r="W898">
        <v>21.54</v>
      </c>
      <c r="X898">
        <v>2.92</v>
      </c>
      <c r="Y898">
        <v>4.3</v>
      </c>
      <c r="Z898">
        <v>63</v>
      </c>
      <c r="AA898">
        <v>0.05</v>
      </c>
      <c r="AB898">
        <v>28.7</v>
      </c>
      <c r="AC898">
        <v>0.75</v>
      </c>
      <c r="AD898">
        <v>489</v>
      </c>
      <c r="AE898">
        <v>0.4</v>
      </c>
      <c r="AF898">
        <v>2E-3</v>
      </c>
      <c r="AG898">
        <v>57.7</v>
      </c>
      <c r="AH898">
        <v>4.5999999999999999E-2</v>
      </c>
      <c r="AI898">
        <v>16.43</v>
      </c>
      <c r="AJ898">
        <v>5.0000000000000001E-3</v>
      </c>
      <c r="AK898">
        <v>0.68</v>
      </c>
      <c r="AL898">
        <v>2.1</v>
      </c>
      <c r="AM898">
        <v>0.2</v>
      </c>
      <c r="AN898">
        <v>3.1</v>
      </c>
      <c r="AO898">
        <v>0.01</v>
      </c>
      <c r="AP898">
        <v>6.6</v>
      </c>
      <c r="AQ898">
        <v>100</v>
      </c>
      <c r="AR898">
        <v>0.04</v>
      </c>
      <c r="AS898">
        <v>0.7</v>
      </c>
      <c r="AT898">
        <v>21</v>
      </c>
      <c r="AU898">
        <v>0.1</v>
      </c>
      <c r="AV898">
        <v>52.8</v>
      </c>
      <c r="AW898">
        <v>15</v>
      </c>
    </row>
    <row r="899" spans="1:49" hidden="1" x14ac:dyDescent="0.3">
      <c r="A899" t="s">
        <v>3555</v>
      </c>
      <c r="B899" t="s">
        <v>3556</v>
      </c>
      <c r="C899" s="1" t="str">
        <f t="shared" si="56"/>
        <v>13:0041</v>
      </c>
      <c r="D899" s="1" t="str">
        <f t="shared" si="57"/>
        <v>13:0013</v>
      </c>
      <c r="E899" t="s">
        <v>3557</v>
      </c>
      <c r="F899" t="s">
        <v>3558</v>
      </c>
      <c r="H899">
        <v>47.9060536</v>
      </c>
      <c r="I899">
        <v>-67.695600799999994</v>
      </c>
      <c r="J899" s="1" t="str">
        <f t="shared" si="58"/>
        <v>Basal till</v>
      </c>
      <c r="K899" s="1" t="str">
        <f t="shared" si="59"/>
        <v>&lt;63 micron</v>
      </c>
      <c r="L899">
        <v>13</v>
      </c>
      <c r="M899">
        <v>1.73</v>
      </c>
      <c r="N899">
        <v>5.5</v>
      </c>
      <c r="O899">
        <v>0.6</v>
      </c>
      <c r="P899">
        <v>1</v>
      </c>
      <c r="Q899">
        <v>36.200000000000003</v>
      </c>
      <c r="R899">
        <v>0.11</v>
      </c>
      <c r="S899">
        <v>0.01</v>
      </c>
      <c r="T899">
        <v>0.06</v>
      </c>
      <c r="U899">
        <v>13.7</v>
      </c>
      <c r="V899">
        <v>41</v>
      </c>
      <c r="W899">
        <v>16.399999999999999</v>
      </c>
      <c r="X899">
        <v>2.68</v>
      </c>
      <c r="Y899">
        <v>4.3</v>
      </c>
      <c r="Z899">
        <v>40</v>
      </c>
      <c r="AA899">
        <v>0.05</v>
      </c>
      <c r="AB899">
        <v>29</v>
      </c>
      <c r="AC899">
        <v>0.74</v>
      </c>
      <c r="AD899">
        <v>290</v>
      </c>
      <c r="AE899">
        <v>0.18</v>
      </c>
      <c r="AF899">
        <v>2E-3</v>
      </c>
      <c r="AG899">
        <v>59</v>
      </c>
      <c r="AH899">
        <v>3.5000000000000003E-2</v>
      </c>
      <c r="AI899">
        <v>10.039999999999999</v>
      </c>
      <c r="AJ899">
        <v>0.01</v>
      </c>
      <c r="AK899">
        <v>0.24</v>
      </c>
      <c r="AL899">
        <v>1.7</v>
      </c>
      <c r="AM899">
        <v>0.2</v>
      </c>
      <c r="AN899">
        <v>2.6</v>
      </c>
      <c r="AO899">
        <v>0.01</v>
      </c>
      <c r="AP899">
        <v>6</v>
      </c>
      <c r="AQ899">
        <v>30</v>
      </c>
      <c r="AR899">
        <v>0.04</v>
      </c>
      <c r="AS899">
        <v>0.4</v>
      </c>
      <c r="AT899">
        <v>17</v>
      </c>
      <c r="AU899">
        <v>0.1</v>
      </c>
      <c r="AV899">
        <v>56.8</v>
      </c>
      <c r="AW899">
        <v>15</v>
      </c>
    </row>
    <row r="900" spans="1:49" hidden="1" x14ac:dyDescent="0.3">
      <c r="A900" t="s">
        <v>3559</v>
      </c>
      <c r="B900" t="s">
        <v>3560</v>
      </c>
      <c r="C900" s="1" t="str">
        <f t="shared" si="56"/>
        <v>13:0041</v>
      </c>
      <c r="D900" s="1" t="str">
        <f t="shared" si="57"/>
        <v>13:0013</v>
      </c>
      <c r="E900" t="s">
        <v>3561</v>
      </c>
      <c r="F900" t="s">
        <v>3562</v>
      </c>
      <c r="H900">
        <v>47.913562499999998</v>
      </c>
      <c r="I900">
        <v>-67.717602099999993</v>
      </c>
      <c r="J900" s="1" t="str">
        <f t="shared" si="58"/>
        <v>Basal till</v>
      </c>
      <c r="K900" s="1" t="str">
        <f t="shared" si="59"/>
        <v>&lt;63 micron</v>
      </c>
      <c r="L900">
        <v>23</v>
      </c>
      <c r="M900">
        <v>1.91</v>
      </c>
      <c r="N900">
        <v>7.7</v>
      </c>
      <c r="O900">
        <v>0.3</v>
      </c>
      <c r="P900">
        <v>2</v>
      </c>
      <c r="Q900">
        <v>43.3</v>
      </c>
      <c r="R900">
        <v>0.1</v>
      </c>
      <c r="S900">
        <v>0.01</v>
      </c>
      <c r="T900">
        <v>0.08</v>
      </c>
      <c r="U900">
        <v>9.6</v>
      </c>
      <c r="V900">
        <v>39.5</v>
      </c>
      <c r="W900">
        <v>12.87</v>
      </c>
      <c r="X900">
        <v>2.73</v>
      </c>
      <c r="Y900">
        <v>3.9</v>
      </c>
      <c r="Z900">
        <v>43</v>
      </c>
      <c r="AA900">
        <v>0.05</v>
      </c>
      <c r="AB900">
        <v>21</v>
      </c>
      <c r="AC900">
        <v>0.64</v>
      </c>
      <c r="AD900">
        <v>211</v>
      </c>
      <c r="AE900">
        <v>0.23</v>
      </c>
      <c r="AF900">
        <v>2E-3</v>
      </c>
      <c r="AG900">
        <v>50.5</v>
      </c>
      <c r="AH900">
        <v>4.9000000000000002E-2</v>
      </c>
      <c r="AI900">
        <v>9.67</v>
      </c>
      <c r="AJ900">
        <v>5.0000000000000001E-3</v>
      </c>
      <c r="AK900">
        <v>0.2</v>
      </c>
      <c r="AL900">
        <v>1.9</v>
      </c>
      <c r="AM900">
        <v>0.2</v>
      </c>
      <c r="AN900">
        <v>1.8</v>
      </c>
      <c r="AO900">
        <v>0.01</v>
      </c>
      <c r="AP900">
        <v>4.4000000000000004</v>
      </c>
      <c r="AQ900">
        <v>10</v>
      </c>
      <c r="AR900">
        <v>0.04</v>
      </c>
      <c r="AS900">
        <v>0.3</v>
      </c>
      <c r="AT900">
        <v>20</v>
      </c>
      <c r="AU900">
        <v>0.1</v>
      </c>
      <c r="AV900">
        <v>55.1</v>
      </c>
      <c r="AW900">
        <v>15</v>
      </c>
    </row>
    <row r="901" spans="1:49" hidden="1" x14ac:dyDescent="0.3">
      <c r="A901" t="s">
        <v>3563</v>
      </c>
      <c r="B901" t="s">
        <v>3564</v>
      </c>
      <c r="C901" s="1" t="str">
        <f t="shared" si="56"/>
        <v>13:0041</v>
      </c>
      <c r="D901" s="1" t="str">
        <f t="shared" si="57"/>
        <v>13:0013</v>
      </c>
      <c r="E901" t="s">
        <v>3565</v>
      </c>
      <c r="F901" t="s">
        <v>3566</v>
      </c>
      <c r="H901">
        <v>47.947988500000001</v>
      </c>
      <c r="I901">
        <v>-67.766195699999997</v>
      </c>
      <c r="J901" s="1" t="str">
        <f t="shared" si="58"/>
        <v>Basal till</v>
      </c>
      <c r="K901" s="1" t="str">
        <f t="shared" si="59"/>
        <v>&lt;63 micron</v>
      </c>
      <c r="L901">
        <v>18</v>
      </c>
      <c r="M901">
        <v>2.23</v>
      </c>
      <c r="N901">
        <v>4.8</v>
      </c>
      <c r="O901">
        <v>0.2</v>
      </c>
      <c r="P901">
        <v>1</v>
      </c>
      <c r="Q901">
        <v>41</v>
      </c>
      <c r="R901">
        <v>0.1</v>
      </c>
      <c r="S901">
        <v>0.01</v>
      </c>
      <c r="T901">
        <v>0.05</v>
      </c>
      <c r="U901">
        <v>15.2</v>
      </c>
      <c r="V901">
        <v>44.3</v>
      </c>
      <c r="W901">
        <v>15.54</v>
      </c>
      <c r="X901">
        <v>2.57</v>
      </c>
      <c r="Y901">
        <v>3.9</v>
      </c>
      <c r="Z901">
        <v>57</v>
      </c>
      <c r="AA901">
        <v>0.04</v>
      </c>
      <c r="AB901">
        <v>23.7</v>
      </c>
      <c r="AC901">
        <v>0.68</v>
      </c>
      <c r="AD901">
        <v>205</v>
      </c>
      <c r="AE901">
        <v>0.21</v>
      </c>
      <c r="AF901">
        <v>2E-3</v>
      </c>
      <c r="AG901">
        <v>57.8</v>
      </c>
      <c r="AH901">
        <v>0.03</v>
      </c>
      <c r="AI901">
        <v>10.84</v>
      </c>
      <c r="AJ901">
        <v>5.0000000000000001E-3</v>
      </c>
      <c r="AK901">
        <v>0.19</v>
      </c>
      <c r="AL901">
        <v>1.8</v>
      </c>
      <c r="AM901">
        <v>0.3</v>
      </c>
      <c r="AN901">
        <v>1.9</v>
      </c>
      <c r="AO901">
        <v>0.01</v>
      </c>
      <c r="AP901">
        <v>5.2</v>
      </c>
      <c r="AQ901">
        <v>20</v>
      </c>
      <c r="AR901">
        <v>0.04</v>
      </c>
      <c r="AS901">
        <v>0.4</v>
      </c>
      <c r="AT901">
        <v>19</v>
      </c>
      <c r="AU901">
        <v>0.1</v>
      </c>
      <c r="AV901">
        <v>55.3</v>
      </c>
      <c r="AW901">
        <v>15</v>
      </c>
    </row>
    <row r="902" spans="1:49" hidden="1" x14ac:dyDescent="0.3">
      <c r="A902" t="s">
        <v>3567</v>
      </c>
      <c r="B902" t="s">
        <v>3568</v>
      </c>
      <c r="C902" s="1" t="str">
        <f t="shared" si="56"/>
        <v>13:0041</v>
      </c>
      <c r="D902" s="1" t="str">
        <f t="shared" si="57"/>
        <v>13:0013</v>
      </c>
      <c r="E902" t="s">
        <v>3569</v>
      </c>
      <c r="F902" t="s">
        <v>3570</v>
      </c>
      <c r="H902">
        <v>47.941884899999998</v>
      </c>
      <c r="I902">
        <v>-67.736104299999994</v>
      </c>
      <c r="J902" s="1" t="str">
        <f t="shared" si="58"/>
        <v>Basal till</v>
      </c>
      <c r="K902" s="1" t="str">
        <f t="shared" si="59"/>
        <v>&lt;63 micron</v>
      </c>
      <c r="L902">
        <v>15</v>
      </c>
      <c r="M902">
        <v>1.53</v>
      </c>
      <c r="N902">
        <v>2.9</v>
      </c>
      <c r="O902">
        <v>0.1</v>
      </c>
      <c r="P902">
        <v>1</v>
      </c>
      <c r="Q902">
        <v>31.1</v>
      </c>
      <c r="R902">
        <v>7.0000000000000007E-2</v>
      </c>
      <c r="S902">
        <v>0.01</v>
      </c>
      <c r="T902">
        <v>0.05</v>
      </c>
      <c r="U902">
        <v>7.3</v>
      </c>
      <c r="V902">
        <v>27.9</v>
      </c>
      <c r="W902">
        <v>10.14</v>
      </c>
      <c r="X902">
        <v>1.87</v>
      </c>
      <c r="Y902">
        <v>3.5</v>
      </c>
      <c r="Z902">
        <v>32</v>
      </c>
      <c r="AA902">
        <v>0.03</v>
      </c>
      <c r="AB902">
        <v>17.899999999999999</v>
      </c>
      <c r="AC902">
        <v>0.46</v>
      </c>
      <c r="AD902">
        <v>150</v>
      </c>
      <c r="AE902">
        <v>0.2</v>
      </c>
      <c r="AF902">
        <v>2E-3</v>
      </c>
      <c r="AG902">
        <v>34.299999999999997</v>
      </c>
      <c r="AH902">
        <v>2.8000000000000001E-2</v>
      </c>
      <c r="AI902">
        <v>6.24</v>
      </c>
      <c r="AJ902">
        <v>0.01</v>
      </c>
      <c r="AK902">
        <v>0.11</v>
      </c>
      <c r="AL902">
        <v>1.3</v>
      </c>
      <c r="AM902">
        <v>0.1</v>
      </c>
      <c r="AN902">
        <v>1.5</v>
      </c>
      <c r="AO902">
        <v>0.02</v>
      </c>
      <c r="AP902">
        <v>3.5</v>
      </c>
      <c r="AQ902">
        <v>90</v>
      </c>
      <c r="AR902">
        <v>0.04</v>
      </c>
      <c r="AS902">
        <v>0.3</v>
      </c>
      <c r="AT902">
        <v>18</v>
      </c>
      <c r="AU902">
        <v>0.1</v>
      </c>
      <c r="AV902">
        <v>43.2</v>
      </c>
      <c r="AW902">
        <v>15</v>
      </c>
    </row>
    <row r="903" spans="1:49" hidden="1" x14ac:dyDescent="0.3">
      <c r="A903" t="s">
        <v>3571</v>
      </c>
      <c r="B903" t="s">
        <v>3572</v>
      </c>
      <c r="C903" s="1" t="str">
        <f t="shared" si="56"/>
        <v>13:0041</v>
      </c>
      <c r="D903" s="1" t="str">
        <f t="shared" si="57"/>
        <v>13:0013</v>
      </c>
      <c r="E903" t="s">
        <v>3573</v>
      </c>
      <c r="F903" t="s">
        <v>3574</v>
      </c>
      <c r="H903">
        <v>47.661295099999997</v>
      </c>
      <c r="I903">
        <v>-67.525353100000004</v>
      </c>
      <c r="J903" s="1" t="str">
        <f t="shared" si="58"/>
        <v>Basal till</v>
      </c>
      <c r="K903" s="1" t="str">
        <f t="shared" si="59"/>
        <v>&lt;63 micron</v>
      </c>
      <c r="L903">
        <v>39</v>
      </c>
      <c r="M903">
        <v>2.02</v>
      </c>
      <c r="N903">
        <v>6.8</v>
      </c>
      <c r="O903">
        <v>0.1</v>
      </c>
      <c r="P903">
        <v>2</v>
      </c>
      <c r="Q903">
        <v>64.099999999999994</v>
      </c>
      <c r="R903">
        <v>0.18</v>
      </c>
      <c r="S903">
        <v>0.04</v>
      </c>
      <c r="T903">
        <v>0.03</v>
      </c>
      <c r="U903">
        <v>14.5</v>
      </c>
      <c r="V903">
        <v>38.1</v>
      </c>
      <c r="W903">
        <v>17.23</v>
      </c>
      <c r="X903">
        <v>3.57</v>
      </c>
      <c r="Y903">
        <v>5.3</v>
      </c>
      <c r="Z903">
        <v>47</v>
      </c>
      <c r="AA903">
        <v>0.11</v>
      </c>
      <c r="AB903">
        <v>18.8</v>
      </c>
      <c r="AC903">
        <v>0.85</v>
      </c>
      <c r="AD903">
        <v>390</v>
      </c>
      <c r="AE903">
        <v>0.31</v>
      </c>
      <c r="AF903">
        <v>2E-3</v>
      </c>
      <c r="AG903">
        <v>66.900000000000006</v>
      </c>
      <c r="AH903">
        <v>7.0999999999999994E-2</v>
      </c>
      <c r="AI903">
        <v>14.3</v>
      </c>
      <c r="AJ903">
        <v>0.01</v>
      </c>
      <c r="AK903">
        <v>0.28000000000000003</v>
      </c>
      <c r="AL903">
        <v>2</v>
      </c>
      <c r="AM903">
        <v>0.2</v>
      </c>
      <c r="AN903">
        <v>7</v>
      </c>
      <c r="AO903">
        <v>0.02</v>
      </c>
      <c r="AP903">
        <v>4.3</v>
      </c>
      <c r="AQ903">
        <v>120</v>
      </c>
      <c r="AR903">
        <v>0.06</v>
      </c>
      <c r="AS903">
        <v>0.3</v>
      </c>
      <c r="AT903">
        <v>26</v>
      </c>
      <c r="AU903">
        <v>0.05</v>
      </c>
      <c r="AV903">
        <v>92.5</v>
      </c>
      <c r="AW903">
        <v>15</v>
      </c>
    </row>
    <row r="904" spans="1:49" hidden="1" x14ac:dyDescent="0.3">
      <c r="A904" t="s">
        <v>3575</v>
      </c>
      <c r="B904" t="s">
        <v>3576</v>
      </c>
      <c r="C904" s="1" t="str">
        <f t="shared" si="56"/>
        <v>13:0041</v>
      </c>
      <c r="D904" s="1" t="str">
        <f t="shared" si="57"/>
        <v>13:0013</v>
      </c>
      <c r="E904" t="s">
        <v>3577</v>
      </c>
      <c r="F904" t="s">
        <v>3578</v>
      </c>
      <c r="H904">
        <v>47.6620043</v>
      </c>
      <c r="I904">
        <v>-67.549214599999999</v>
      </c>
      <c r="J904" s="1" t="str">
        <f t="shared" si="58"/>
        <v>Basal till</v>
      </c>
      <c r="K904" s="1" t="str">
        <f t="shared" si="59"/>
        <v>&lt;63 micron</v>
      </c>
      <c r="L904">
        <v>84</v>
      </c>
      <c r="M904">
        <v>2.4900000000000002</v>
      </c>
      <c r="N904">
        <v>8.5</v>
      </c>
      <c r="O904">
        <v>0.1</v>
      </c>
      <c r="P904">
        <v>2</v>
      </c>
      <c r="Q904">
        <v>70</v>
      </c>
      <c r="R904">
        <v>0.18</v>
      </c>
      <c r="S904">
        <v>0.05</v>
      </c>
      <c r="T904">
        <v>0.06</v>
      </c>
      <c r="U904">
        <v>17.7</v>
      </c>
      <c r="V904">
        <v>40</v>
      </c>
      <c r="W904">
        <v>21.41</v>
      </c>
      <c r="X904">
        <v>3.47</v>
      </c>
      <c r="Y904">
        <v>5.7</v>
      </c>
      <c r="Z904">
        <v>47</v>
      </c>
      <c r="AA904">
        <v>0.1</v>
      </c>
      <c r="AB904">
        <v>24.4</v>
      </c>
      <c r="AC904">
        <v>0.98</v>
      </c>
      <c r="AD904">
        <v>495</v>
      </c>
      <c r="AE904">
        <v>0.43</v>
      </c>
      <c r="AF904">
        <v>3.0000000000000001E-3</v>
      </c>
      <c r="AG904">
        <v>73.7</v>
      </c>
      <c r="AH904">
        <v>5.0999999999999997E-2</v>
      </c>
      <c r="AI904">
        <v>17.25</v>
      </c>
      <c r="AJ904">
        <v>0.01</v>
      </c>
      <c r="AK904">
        <v>0.36</v>
      </c>
      <c r="AL904">
        <v>2.7</v>
      </c>
      <c r="AM904">
        <v>0.2</v>
      </c>
      <c r="AN904">
        <v>6.6</v>
      </c>
      <c r="AO904">
        <v>0.02</v>
      </c>
      <c r="AP904">
        <v>5.5</v>
      </c>
      <c r="AQ904">
        <v>140</v>
      </c>
      <c r="AR904">
        <v>0.08</v>
      </c>
      <c r="AS904">
        <v>0.4</v>
      </c>
      <c r="AT904">
        <v>28</v>
      </c>
      <c r="AU904">
        <v>0.05</v>
      </c>
      <c r="AV904">
        <v>68.5</v>
      </c>
      <c r="AW904">
        <v>15</v>
      </c>
    </row>
    <row r="905" spans="1:49" hidden="1" x14ac:dyDescent="0.3">
      <c r="A905" t="s">
        <v>3579</v>
      </c>
      <c r="B905" t="s">
        <v>3580</v>
      </c>
      <c r="C905" s="1" t="str">
        <f t="shared" si="56"/>
        <v>13:0041</v>
      </c>
      <c r="D905" s="1" t="str">
        <f t="shared" si="57"/>
        <v>13:0013</v>
      </c>
      <c r="E905" t="s">
        <v>3577</v>
      </c>
      <c r="F905" t="s">
        <v>3581</v>
      </c>
      <c r="H905">
        <v>47.6620043</v>
      </c>
      <c r="I905">
        <v>-67.549214599999999</v>
      </c>
      <c r="J905" s="1" t="str">
        <f t="shared" si="58"/>
        <v>Basal till</v>
      </c>
      <c r="K905" s="1" t="str">
        <f t="shared" si="59"/>
        <v>&lt;63 micron</v>
      </c>
      <c r="L905">
        <v>54</v>
      </c>
      <c r="M905">
        <v>2.35</v>
      </c>
      <c r="N905">
        <v>8</v>
      </c>
      <c r="O905">
        <v>0.3</v>
      </c>
      <c r="P905">
        <v>2</v>
      </c>
      <c r="Q905">
        <v>66</v>
      </c>
      <c r="R905">
        <v>0.18</v>
      </c>
      <c r="S905">
        <v>0.04</v>
      </c>
      <c r="T905">
        <v>0.06</v>
      </c>
      <c r="U905">
        <v>17</v>
      </c>
      <c r="V905">
        <v>39</v>
      </c>
      <c r="W905">
        <v>20.82</v>
      </c>
      <c r="X905">
        <v>3.32</v>
      </c>
      <c r="Y905">
        <v>5.4</v>
      </c>
      <c r="Z905">
        <v>48</v>
      </c>
      <c r="AA905">
        <v>0.1</v>
      </c>
      <c r="AB905">
        <v>25</v>
      </c>
      <c r="AC905">
        <v>0.95</v>
      </c>
      <c r="AD905">
        <v>512</v>
      </c>
      <c r="AE905">
        <v>0.39</v>
      </c>
      <c r="AF905">
        <v>3.0000000000000001E-3</v>
      </c>
      <c r="AG905">
        <v>69.2</v>
      </c>
      <c r="AH905">
        <v>4.7E-2</v>
      </c>
      <c r="AI905">
        <v>16.64</v>
      </c>
      <c r="AJ905">
        <v>0.01</v>
      </c>
      <c r="AK905">
        <v>0.34</v>
      </c>
      <c r="AL905">
        <v>2.6</v>
      </c>
      <c r="AM905">
        <v>0.2</v>
      </c>
      <c r="AN905">
        <v>6.6</v>
      </c>
      <c r="AO905">
        <v>0.01</v>
      </c>
      <c r="AP905">
        <v>5.6</v>
      </c>
      <c r="AQ905">
        <v>160</v>
      </c>
      <c r="AR905">
        <v>7.0000000000000007E-2</v>
      </c>
      <c r="AS905">
        <v>0.4</v>
      </c>
      <c r="AT905">
        <v>27</v>
      </c>
      <c r="AU905">
        <v>0.05</v>
      </c>
      <c r="AV905">
        <v>63.3</v>
      </c>
      <c r="AW905">
        <v>15</v>
      </c>
    </row>
    <row r="906" spans="1:49" hidden="1" x14ac:dyDescent="0.3">
      <c r="A906" t="s">
        <v>3582</v>
      </c>
      <c r="B906" t="s">
        <v>3583</v>
      </c>
      <c r="C906" s="1" t="str">
        <f t="shared" si="56"/>
        <v>13:0041</v>
      </c>
      <c r="D906" s="1" t="str">
        <f t="shared" si="57"/>
        <v>13:0013</v>
      </c>
      <c r="E906" t="s">
        <v>3584</v>
      </c>
      <c r="F906" t="s">
        <v>3585</v>
      </c>
      <c r="H906">
        <v>47.670423599999999</v>
      </c>
      <c r="I906">
        <v>-67.573385999999999</v>
      </c>
      <c r="J906" s="1" t="str">
        <f t="shared" si="58"/>
        <v>Basal till</v>
      </c>
      <c r="K906" s="1" t="str">
        <f t="shared" si="59"/>
        <v>&lt;63 micron</v>
      </c>
      <c r="L906">
        <v>121</v>
      </c>
      <c r="M906">
        <v>2.4500000000000002</v>
      </c>
      <c r="N906">
        <v>3.9</v>
      </c>
      <c r="O906">
        <v>0.2</v>
      </c>
      <c r="P906">
        <v>1</v>
      </c>
      <c r="Q906">
        <v>129.4</v>
      </c>
      <c r="R906">
        <v>0.13</v>
      </c>
      <c r="S906">
        <v>0.12</v>
      </c>
      <c r="T906">
        <v>0.08</v>
      </c>
      <c r="U906">
        <v>9.9</v>
      </c>
      <c r="V906">
        <v>29.2</v>
      </c>
      <c r="W906">
        <v>14.49</v>
      </c>
      <c r="X906">
        <v>3.15</v>
      </c>
      <c r="Y906">
        <v>5.6</v>
      </c>
      <c r="Z906">
        <v>63</v>
      </c>
      <c r="AA906">
        <v>0.09</v>
      </c>
      <c r="AB906">
        <v>26.5</v>
      </c>
      <c r="AC906">
        <v>0.61</v>
      </c>
      <c r="AD906">
        <v>189</v>
      </c>
      <c r="AE906">
        <v>0.33</v>
      </c>
      <c r="AF906">
        <v>2E-3</v>
      </c>
      <c r="AG906">
        <v>35.5</v>
      </c>
      <c r="AH906">
        <v>0.105</v>
      </c>
      <c r="AI906">
        <v>12.97</v>
      </c>
      <c r="AJ906">
        <v>0.02</v>
      </c>
      <c r="AK906">
        <v>0.18</v>
      </c>
      <c r="AL906">
        <v>2.2000000000000002</v>
      </c>
      <c r="AM906">
        <v>0.4</v>
      </c>
      <c r="AN906">
        <v>9.8000000000000007</v>
      </c>
      <c r="AO906">
        <v>0.02</v>
      </c>
      <c r="AP906">
        <v>3.9</v>
      </c>
      <c r="AQ906">
        <v>50</v>
      </c>
      <c r="AR906">
        <v>0.09</v>
      </c>
      <c r="AS906">
        <v>0.5</v>
      </c>
      <c r="AT906">
        <v>24</v>
      </c>
      <c r="AU906">
        <v>0.05</v>
      </c>
      <c r="AV906">
        <v>36.700000000000003</v>
      </c>
      <c r="AW906">
        <v>15</v>
      </c>
    </row>
    <row r="907" spans="1:49" hidden="1" x14ac:dyDescent="0.3">
      <c r="A907" t="s">
        <v>3586</v>
      </c>
      <c r="B907" t="s">
        <v>3587</v>
      </c>
      <c r="C907" s="1" t="str">
        <f t="shared" si="56"/>
        <v>13:0041</v>
      </c>
      <c r="D907" s="1" t="str">
        <f t="shared" si="57"/>
        <v>13:0013</v>
      </c>
      <c r="E907" t="s">
        <v>3588</v>
      </c>
      <c r="F907" t="s">
        <v>3589</v>
      </c>
      <c r="H907">
        <v>47.6725298</v>
      </c>
      <c r="I907">
        <v>-67.599732700000004</v>
      </c>
      <c r="J907" s="1" t="str">
        <f t="shared" si="58"/>
        <v>Basal till</v>
      </c>
      <c r="K907" s="1" t="str">
        <f t="shared" si="59"/>
        <v>&lt;63 micron</v>
      </c>
      <c r="L907">
        <v>34</v>
      </c>
      <c r="M907">
        <v>2.2999999999999998</v>
      </c>
      <c r="N907">
        <v>7</v>
      </c>
      <c r="O907">
        <v>0.6</v>
      </c>
      <c r="P907">
        <v>1</v>
      </c>
      <c r="Q907">
        <v>73.2</v>
      </c>
      <c r="R907">
        <v>0.18</v>
      </c>
      <c r="S907">
        <v>0.01</v>
      </c>
      <c r="T907">
        <v>0.06</v>
      </c>
      <c r="U907">
        <v>14.3</v>
      </c>
      <c r="V907">
        <v>37.6</v>
      </c>
      <c r="W907">
        <v>26.2</v>
      </c>
      <c r="X907">
        <v>3.55</v>
      </c>
      <c r="Y907">
        <v>5.5</v>
      </c>
      <c r="Z907">
        <v>61</v>
      </c>
      <c r="AA907">
        <v>0.09</v>
      </c>
      <c r="AB907">
        <v>24.8</v>
      </c>
      <c r="AC907">
        <v>0.96</v>
      </c>
      <c r="AD907">
        <v>577</v>
      </c>
      <c r="AE907">
        <v>0.99</v>
      </c>
      <c r="AF907">
        <v>2E-3</v>
      </c>
      <c r="AG907">
        <v>66.8</v>
      </c>
      <c r="AH907">
        <v>3.2000000000000001E-2</v>
      </c>
      <c r="AI907">
        <v>13.53</v>
      </c>
      <c r="AJ907">
        <v>5.0000000000000001E-3</v>
      </c>
      <c r="AK907">
        <v>0.26</v>
      </c>
      <c r="AL907">
        <v>4.2</v>
      </c>
      <c r="AM907">
        <v>0.2</v>
      </c>
      <c r="AN907">
        <v>3.1</v>
      </c>
      <c r="AO907">
        <v>0.02</v>
      </c>
      <c r="AP907">
        <v>5.8</v>
      </c>
      <c r="AQ907">
        <v>350</v>
      </c>
      <c r="AR907">
        <v>0.09</v>
      </c>
      <c r="AS907">
        <v>0.6</v>
      </c>
      <c r="AT907">
        <v>29</v>
      </c>
      <c r="AU907">
        <v>0.05</v>
      </c>
      <c r="AV907">
        <v>58.9</v>
      </c>
      <c r="AW907">
        <v>15</v>
      </c>
    </row>
    <row r="908" spans="1:49" hidden="1" x14ac:dyDescent="0.3">
      <c r="A908" t="s">
        <v>3590</v>
      </c>
      <c r="B908" t="s">
        <v>3591</v>
      </c>
      <c r="C908" s="1" t="str">
        <f t="shared" si="56"/>
        <v>13:0041</v>
      </c>
      <c r="D908" s="1" t="str">
        <f t="shared" si="57"/>
        <v>13:0013</v>
      </c>
      <c r="E908" t="s">
        <v>3592</v>
      </c>
      <c r="F908" t="s">
        <v>3593</v>
      </c>
      <c r="H908">
        <v>47.669005300000002</v>
      </c>
      <c r="I908">
        <v>-67.629759300000003</v>
      </c>
      <c r="J908" s="1" t="str">
        <f t="shared" si="58"/>
        <v>Basal till</v>
      </c>
      <c r="K908" s="1" t="str">
        <f t="shared" si="59"/>
        <v>&lt;63 micron</v>
      </c>
      <c r="L908">
        <v>51</v>
      </c>
      <c r="M908">
        <v>2.71</v>
      </c>
      <c r="N908">
        <v>7.4</v>
      </c>
      <c r="O908">
        <v>0.3</v>
      </c>
      <c r="P908">
        <v>1</v>
      </c>
      <c r="Q908">
        <v>48.9</v>
      </c>
      <c r="R908">
        <v>0.17</v>
      </c>
      <c r="S908">
        <v>0.02</v>
      </c>
      <c r="T908">
        <v>0.08</v>
      </c>
      <c r="U908">
        <v>15.5</v>
      </c>
      <c r="V908">
        <v>57.9</v>
      </c>
      <c r="W908">
        <v>18.809999999999999</v>
      </c>
      <c r="X908">
        <v>4.1500000000000004</v>
      </c>
      <c r="Y908">
        <v>6.7</v>
      </c>
      <c r="Z908">
        <v>55</v>
      </c>
      <c r="AA908">
        <v>0.1</v>
      </c>
      <c r="AB908">
        <v>33.700000000000003</v>
      </c>
      <c r="AC908">
        <v>1.04</v>
      </c>
      <c r="AD908">
        <v>320</v>
      </c>
      <c r="AE908">
        <v>0.37</v>
      </c>
      <c r="AF908">
        <v>3.0000000000000001E-3</v>
      </c>
      <c r="AG908">
        <v>72.7</v>
      </c>
      <c r="AH908">
        <v>5.0999999999999997E-2</v>
      </c>
      <c r="AI908">
        <v>12.2</v>
      </c>
      <c r="AJ908">
        <v>0.01</v>
      </c>
      <c r="AK908">
        <v>0.35</v>
      </c>
      <c r="AL908">
        <v>2.6</v>
      </c>
      <c r="AM908">
        <v>0.3</v>
      </c>
      <c r="AN908">
        <v>5.0999999999999996</v>
      </c>
      <c r="AO908">
        <v>0.02</v>
      </c>
      <c r="AP908">
        <v>6.7</v>
      </c>
      <c r="AQ908">
        <v>100</v>
      </c>
      <c r="AR908">
        <v>7.0000000000000007E-2</v>
      </c>
      <c r="AS908">
        <v>0.6</v>
      </c>
      <c r="AT908">
        <v>30</v>
      </c>
      <c r="AU908">
        <v>0.05</v>
      </c>
      <c r="AV908">
        <v>80.5</v>
      </c>
      <c r="AW908">
        <v>15</v>
      </c>
    </row>
    <row r="909" spans="1:49" hidden="1" x14ac:dyDescent="0.3">
      <c r="A909" t="s">
        <v>3594</v>
      </c>
      <c r="B909" t="s">
        <v>3595</v>
      </c>
      <c r="C909" s="1" t="str">
        <f t="shared" si="56"/>
        <v>13:0041</v>
      </c>
      <c r="D909" s="1" t="str">
        <f t="shared" si="57"/>
        <v>13:0013</v>
      </c>
      <c r="E909" t="s">
        <v>3592</v>
      </c>
      <c r="F909" t="s">
        <v>3596</v>
      </c>
      <c r="H909">
        <v>47.669005300000002</v>
      </c>
      <c r="I909">
        <v>-67.629759300000003</v>
      </c>
      <c r="J909" s="1" t="str">
        <f t="shared" si="58"/>
        <v>Basal till</v>
      </c>
      <c r="K909" s="1" t="str">
        <f t="shared" si="59"/>
        <v>&lt;63 micron</v>
      </c>
      <c r="L909">
        <v>51</v>
      </c>
      <c r="M909">
        <v>2.74</v>
      </c>
      <c r="N909">
        <v>7.4</v>
      </c>
      <c r="O909">
        <v>0.3</v>
      </c>
      <c r="P909">
        <v>1</v>
      </c>
      <c r="Q909">
        <v>49</v>
      </c>
      <c r="R909">
        <v>0.17</v>
      </c>
      <c r="S909">
        <v>0.02</v>
      </c>
      <c r="T909">
        <v>0.08</v>
      </c>
      <c r="U909">
        <v>15.2</v>
      </c>
      <c r="V909">
        <v>56.6</v>
      </c>
      <c r="W909">
        <v>19.100000000000001</v>
      </c>
      <c r="X909">
        <v>4.1399999999999997</v>
      </c>
      <c r="Y909">
        <v>6.7</v>
      </c>
      <c r="Z909">
        <v>52</v>
      </c>
      <c r="AA909">
        <v>0.1</v>
      </c>
      <c r="AB909">
        <v>33.9</v>
      </c>
      <c r="AC909">
        <v>1.04</v>
      </c>
      <c r="AD909">
        <v>318</v>
      </c>
      <c r="AE909">
        <v>0.4</v>
      </c>
      <c r="AF909">
        <v>3.0000000000000001E-3</v>
      </c>
      <c r="AG909">
        <v>71.599999999999994</v>
      </c>
      <c r="AH909">
        <v>4.9000000000000002E-2</v>
      </c>
      <c r="AI909">
        <v>12.11</v>
      </c>
      <c r="AJ909">
        <v>0.01</v>
      </c>
      <c r="AK909">
        <v>0.37</v>
      </c>
      <c r="AL909">
        <v>2.6</v>
      </c>
      <c r="AM909">
        <v>0.3</v>
      </c>
      <c r="AN909">
        <v>5.0999999999999996</v>
      </c>
      <c r="AO909">
        <v>0.01</v>
      </c>
      <c r="AP909">
        <v>6.6</v>
      </c>
      <c r="AQ909">
        <v>110</v>
      </c>
      <c r="AR909">
        <v>7.0000000000000007E-2</v>
      </c>
      <c r="AS909">
        <v>0.6</v>
      </c>
      <c r="AT909">
        <v>30</v>
      </c>
      <c r="AU909">
        <v>0.05</v>
      </c>
      <c r="AV909">
        <v>80.2</v>
      </c>
      <c r="AW909">
        <v>15</v>
      </c>
    </row>
    <row r="910" spans="1:49" hidden="1" x14ac:dyDescent="0.3">
      <c r="A910" t="s">
        <v>3597</v>
      </c>
      <c r="B910" t="s">
        <v>3598</v>
      </c>
      <c r="C910" s="1" t="str">
        <f t="shared" si="56"/>
        <v>13:0041</v>
      </c>
      <c r="D910" s="1" t="str">
        <f t="shared" si="57"/>
        <v>13:0013</v>
      </c>
      <c r="E910" t="s">
        <v>3599</v>
      </c>
      <c r="F910" t="s">
        <v>3600</v>
      </c>
      <c r="H910">
        <v>47.6860851</v>
      </c>
      <c r="I910">
        <v>-67.632163599999998</v>
      </c>
      <c r="J910" s="1" t="str">
        <f t="shared" si="58"/>
        <v>Basal till</v>
      </c>
      <c r="K910" s="1" t="str">
        <f t="shared" si="59"/>
        <v>&lt;63 micron</v>
      </c>
      <c r="L910">
        <v>79</v>
      </c>
      <c r="M910">
        <v>2.64</v>
      </c>
      <c r="N910">
        <v>3.9</v>
      </c>
      <c r="O910">
        <v>0.1</v>
      </c>
      <c r="P910">
        <v>1</v>
      </c>
      <c r="Q910">
        <v>52.5</v>
      </c>
      <c r="R910">
        <v>0.09</v>
      </c>
      <c r="S910">
        <v>0.01</v>
      </c>
      <c r="T910">
        <v>7.0000000000000007E-2</v>
      </c>
      <c r="U910">
        <v>9.6999999999999993</v>
      </c>
      <c r="V910">
        <v>43.9</v>
      </c>
      <c r="W910">
        <v>9.7899999999999991</v>
      </c>
      <c r="X910">
        <v>2.9</v>
      </c>
      <c r="Y910">
        <v>5.9</v>
      </c>
      <c r="Z910">
        <v>50</v>
      </c>
      <c r="AA910">
        <v>0.05</v>
      </c>
      <c r="AB910">
        <v>27.5</v>
      </c>
      <c r="AC910">
        <v>0.73</v>
      </c>
      <c r="AD910">
        <v>150</v>
      </c>
      <c r="AE910">
        <v>0.23</v>
      </c>
      <c r="AF910">
        <v>2E-3</v>
      </c>
      <c r="AG910">
        <v>52.7</v>
      </c>
      <c r="AH910">
        <v>0.06</v>
      </c>
      <c r="AI910">
        <v>5.65</v>
      </c>
      <c r="AJ910">
        <v>0.01</v>
      </c>
      <c r="AK910">
        <v>0.15</v>
      </c>
      <c r="AL910">
        <v>1.9</v>
      </c>
      <c r="AM910">
        <v>0.3</v>
      </c>
      <c r="AN910">
        <v>3.1</v>
      </c>
      <c r="AO910">
        <v>0.01</v>
      </c>
      <c r="AP910">
        <v>5.7</v>
      </c>
      <c r="AQ910">
        <v>60</v>
      </c>
      <c r="AR910">
        <v>7.0000000000000007E-2</v>
      </c>
      <c r="AS910">
        <v>0.4</v>
      </c>
      <c r="AT910">
        <v>24</v>
      </c>
      <c r="AU910">
        <v>0.05</v>
      </c>
      <c r="AV910">
        <v>75.099999999999994</v>
      </c>
      <c r="AW910">
        <v>15</v>
      </c>
    </row>
    <row r="911" spans="1:49" hidden="1" x14ac:dyDescent="0.3">
      <c r="A911" t="s">
        <v>3601</v>
      </c>
      <c r="B911" t="s">
        <v>3602</v>
      </c>
      <c r="C911" s="1" t="str">
        <f t="shared" si="56"/>
        <v>13:0041</v>
      </c>
      <c r="D911" s="1" t="str">
        <f t="shared" si="57"/>
        <v>13:0013</v>
      </c>
      <c r="E911" t="s">
        <v>3603</v>
      </c>
      <c r="F911" t="s">
        <v>3604</v>
      </c>
      <c r="H911">
        <v>47.703069599999999</v>
      </c>
      <c r="I911">
        <v>-67.639437099999995</v>
      </c>
      <c r="J911" s="1" t="str">
        <f t="shared" si="58"/>
        <v>Basal till</v>
      </c>
      <c r="K911" s="1" t="str">
        <f t="shared" si="59"/>
        <v>&lt;63 micron</v>
      </c>
      <c r="L911">
        <v>61</v>
      </c>
      <c r="M911">
        <v>2.4700000000000002</v>
      </c>
      <c r="N911">
        <v>6.6</v>
      </c>
      <c r="O911">
        <v>0.4</v>
      </c>
      <c r="P911">
        <v>1</v>
      </c>
      <c r="Q911">
        <v>34.9</v>
      </c>
      <c r="R911">
        <v>0.14000000000000001</v>
      </c>
      <c r="S911">
        <v>0.09</v>
      </c>
      <c r="T911">
        <v>0.05</v>
      </c>
      <c r="U911">
        <v>15.6</v>
      </c>
      <c r="V911">
        <v>49.9</v>
      </c>
      <c r="W911">
        <v>14.53</v>
      </c>
      <c r="X911">
        <v>3.49</v>
      </c>
      <c r="Y911">
        <v>5.4</v>
      </c>
      <c r="Z911">
        <v>40</v>
      </c>
      <c r="AA911">
        <v>7.0000000000000007E-2</v>
      </c>
      <c r="AB911">
        <v>31.5</v>
      </c>
      <c r="AC911">
        <v>0.89</v>
      </c>
      <c r="AD911">
        <v>267</v>
      </c>
      <c r="AE911">
        <v>0.23</v>
      </c>
      <c r="AF911">
        <v>2E-3</v>
      </c>
      <c r="AG911">
        <v>65.5</v>
      </c>
      <c r="AH911">
        <v>5.5E-2</v>
      </c>
      <c r="AI911">
        <v>10.35</v>
      </c>
      <c r="AJ911">
        <v>0.01</v>
      </c>
      <c r="AK911">
        <v>0.26</v>
      </c>
      <c r="AL911">
        <v>1.7</v>
      </c>
      <c r="AM911">
        <v>0.05</v>
      </c>
      <c r="AN911">
        <v>11.7</v>
      </c>
      <c r="AO911">
        <v>0.02</v>
      </c>
      <c r="AP911">
        <v>6.3</v>
      </c>
      <c r="AQ911">
        <v>90</v>
      </c>
      <c r="AR911">
        <v>0.05</v>
      </c>
      <c r="AS911">
        <v>0.4</v>
      </c>
      <c r="AT911">
        <v>24</v>
      </c>
      <c r="AU911">
        <v>0.05</v>
      </c>
      <c r="AV911">
        <v>54.7</v>
      </c>
      <c r="AW911">
        <v>15</v>
      </c>
    </row>
    <row r="912" spans="1:49" hidden="1" x14ac:dyDescent="0.3">
      <c r="A912" t="s">
        <v>3605</v>
      </c>
      <c r="B912" t="s">
        <v>3606</v>
      </c>
      <c r="C912" s="1" t="str">
        <f t="shared" si="56"/>
        <v>13:0041</v>
      </c>
      <c r="D912" s="1" t="str">
        <f t="shared" si="57"/>
        <v>13:0013</v>
      </c>
      <c r="E912" t="s">
        <v>3607</v>
      </c>
      <c r="F912" t="s">
        <v>3608</v>
      </c>
      <c r="H912">
        <v>47.720031300000002</v>
      </c>
      <c r="I912">
        <v>-67.642528999999996</v>
      </c>
      <c r="J912" s="1" t="str">
        <f t="shared" si="58"/>
        <v>Basal till</v>
      </c>
      <c r="K912" s="1" t="str">
        <f t="shared" si="59"/>
        <v>&lt;63 micron</v>
      </c>
      <c r="L912">
        <v>54</v>
      </c>
      <c r="M912">
        <v>3.45</v>
      </c>
      <c r="N912">
        <v>8.1</v>
      </c>
      <c r="O912">
        <v>0.3</v>
      </c>
      <c r="P912">
        <v>1</v>
      </c>
      <c r="Q912">
        <v>56.4</v>
      </c>
      <c r="R912">
        <v>0.13</v>
      </c>
      <c r="S912">
        <v>0.03</v>
      </c>
      <c r="T912">
        <v>0.08</v>
      </c>
      <c r="U912">
        <v>12.4</v>
      </c>
      <c r="V912">
        <v>56.4</v>
      </c>
      <c r="W912">
        <v>13.03</v>
      </c>
      <c r="X912">
        <v>3.96</v>
      </c>
      <c r="Y912">
        <v>5.7</v>
      </c>
      <c r="Z912">
        <v>87</v>
      </c>
      <c r="AA912">
        <v>7.0000000000000007E-2</v>
      </c>
      <c r="AB912">
        <v>25.9</v>
      </c>
      <c r="AC912">
        <v>0.77</v>
      </c>
      <c r="AD912">
        <v>206</v>
      </c>
      <c r="AE912">
        <v>0.34</v>
      </c>
      <c r="AF912">
        <v>2E-3</v>
      </c>
      <c r="AG912">
        <v>61</v>
      </c>
      <c r="AH912">
        <v>0.12</v>
      </c>
      <c r="AI912">
        <v>9.26</v>
      </c>
      <c r="AJ912">
        <v>0.02</v>
      </c>
      <c r="AK912">
        <v>0.28000000000000003</v>
      </c>
      <c r="AL912">
        <v>2.2999999999999998</v>
      </c>
      <c r="AM912">
        <v>0.4</v>
      </c>
      <c r="AN912">
        <v>4.9000000000000004</v>
      </c>
      <c r="AO912">
        <v>0.02</v>
      </c>
      <c r="AP912">
        <v>5.9</v>
      </c>
      <c r="AQ912">
        <v>50</v>
      </c>
      <c r="AR912">
        <v>7.0000000000000007E-2</v>
      </c>
      <c r="AS912">
        <v>0.4</v>
      </c>
      <c r="AT912">
        <v>26</v>
      </c>
      <c r="AU912">
        <v>0.05</v>
      </c>
      <c r="AV912">
        <v>99.5</v>
      </c>
      <c r="AW912">
        <v>15</v>
      </c>
    </row>
    <row r="913" spans="1:49" hidden="1" x14ac:dyDescent="0.3">
      <c r="A913" t="s">
        <v>3609</v>
      </c>
      <c r="B913" t="s">
        <v>3610</v>
      </c>
      <c r="C913" s="1" t="str">
        <f t="shared" si="56"/>
        <v>13:0041</v>
      </c>
      <c r="D913" s="1" t="str">
        <f t="shared" si="57"/>
        <v>13:0013</v>
      </c>
      <c r="E913" t="s">
        <v>3611</v>
      </c>
      <c r="F913" t="s">
        <v>3612</v>
      </c>
      <c r="H913">
        <v>47.735873300000002</v>
      </c>
      <c r="I913">
        <v>-67.656789099999997</v>
      </c>
      <c r="J913" s="1" t="str">
        <f t="shared" si="58"/>
        <v>Basal till</v>
      </c>
      <c r="K913" s="1" t="str">
        <f t="shared" si="59"/>
        <v>&lt;63 micron</v>
      </c>
      <c r="L913">
        <v>29</v>
      </c>
      <c r="M913">
        <v>2.65</v>
      </c>
      <c r="N913">
        <v>7.8</v>
      </c>
      <c r="O913">
        <v>0.3</v>
      </c>
      <c r="P913">
        <v>1</v>
      </c>
      <c r="Q913">
        <v>42.4</v>
      </c>
      <c r="R913">
        <v>0.17</v>
      </c>
      <c r="S913">
        <v>0.04</v>
      </c>
      <c r="T913">
        <v>0.06</v>
      </c>
      <c r="U913">
        <v>17</v>
      </c>
      <c r="V913">
        <v>51.3</v>
      </c>
      <c r="W913">
        <v>21.49</v>
      </c>
      <c r="X913">
        <v>3.5</v>
      </c>
      <c r="Y913">
        <v>5.5</v>
      </c>
      <c r="Z913">
        <v>65</v>
      </c>
      <c r="AA913">
        <v>0.09</v>
      </c>
      <c r="AB913">
        <v>33.799999999999997</v>
      </c>
      <c r="AC913">
        <v>0.88</v>
      </c>
      <c r="AD913">
        <v>417</v>
      </c>
      <c r="AE913">
        <v>0.27</v>
      </c>
      <c r="AF913">
        <v>3.0000000000000001E-3</v>
      </c>
      <c r="AG913">
        <v>68</v>
      </c>
      <c r="AH913">
        <v>7.0000000000000007E-2</v>
      </c>
      <c r="AI913">
        <v>14.39</v>
      </c>
      <c r="AJ913">
        <v>0.01</v>
      </c>
      <c r="AK913">
        <v>0.44</v>
      </c>
      <c r="AL913">
        <v>2.2000000000000002</v>
      </c>
      <c r="AM913">
        <v>0.3</v>
      </c>
      <c r="AN913">
        <v>6.1</v>
      </c>
      <c r="AO913">
        <v>0.02</v>
      </c>
      <c r="AP913">
        <v>6.7</v>
      </c>
      <c r="AQ913">
        <v>170</v>
      </c>
      <c r="AR913">
        <v>0.06</v>
      </c>
      <c r="AS913">
        <v>0.5</v>
      </c>
      <c r="AT913">
        <v>27</v>
      </c>
      <c r="AU913">
        <v>0.05</v>
      </c>
      <c r="AV913">
        <v>71.599999999999994</v>
      </c>
      <c r="AW913">
        <v>15</v>
      </c>
    </row>
    <row r="914" spans="1:49" hidden="1" x14ac:dyDescent="0.3">
      <c r="A914" t="s">
        <v>3613</v>
      </c>
      <c r="B914" t="s">
        <v>3614</v>
      </c>
      <c r="C914" s="1" t="str">
        <f t="shared" si="56"/>
        <v>13:0041</v>
      </c>
      <c r="D914" s="1" t="str">
        <f t="shared" si="57"/>
        <v>13:0013</v>
      </c>
      <c r="E914" t="s">
        <v>3615</v>
      </c>
      <c r="F914" t="s">
        <v>3616</v>
      </c>
      <c r="H914">
        <v>47.644639300000001</v>
      </c>
      <c r="I914">
        <v>-67.543623999999994</v>
      </c>
      <c r="J914" s="1" t="str">
        <f t="shared" si="58"/>
        <v>Basal till</v>
      </c>
      <c r="K914" s="1" t="str">
        <f t="shared" si="59"/>
        <v>&lt;63 micron</v>
      </c>
      <c r="L914">
        <v>27</v>
      </c>
      <c r="M914">
        <v>2.2599999999999998</v>
      </c>
      <c r="N914">
        <v>7.6</v>
      </c>
      <c r="O914">
        <v>0.6</v>
      </c>
      <c r="P914">
        <v>3</v>
      </c>
      <c r="Q914">
        <v>71.7</v>
      </c>
      <c r="R914">
        <v>0.19</v>
      </c>
      <c r="S914">
        <v>0.25</v>
      </c>
      <c r="T914">
        <v>0.06</v>
      </c>
      <c r="U914">
        <v>20.100000000000001</v>
      </c>
      <c r="V914">
        <v>48.7</v>
      </c>
      <c r="W914">
        <v>23.17</v>
      </c>
      <c r="X914">
        <v>3.81</v>
      </c>
      <c r="Y914">
        <v>6.5</v>
      </c>
      <c r="Z914">
        <v>37</v>
      </c>
      <c r="AA914">
        <v>0.13</v>
      </c>
      <c r="AB914">
        <v>18.3</v>
      </c>
      <c r="AC914">
        <v>1.19</v>
      </c>
      <c r="AD914">
        <v>713</v>
      </c>
      <c r="AE914">
        <v>0.31</v>
      </c>
      <c r="AF914">
        <v>3.0000000000000001E-3</v>
      </c>
      <c r="AG914">
        <v>81.599999999999994</v>
      </c>
      <c r="AH914">
        <v>4.2999999999999997E-2</v>
      </c>
      <c r="AI914">
        <v>16.23</v>
      </c>
      <c r="AJ914">
        <v>0.01</v>
      </c>
      <c r="AK914">
        <v>0.2</v>
      </c>
      <c r="AL914">
        <v>5.6</v>
      </c>
      <c r="AM914">
        <v>0.1</v>
      </c>
      <c r="AN914">
        <v>22.3</v>
      </c>
      <c r="AO914">
        <v>0.03</v>
      </c>
      <c r="AP914">
        <v>4.7</v>
      </c>
      <c r="AQ914">
        <v>120</v>
      </c>
      <c r="AR914">
        <v>7.0000000000000007E-2</v>
      </c>
      <c r="AS914">
        <v>0.3</v>
      </c>
      <c r="AT914">
        <v>31</v>
      </c>
      <c r="AU914">
        <v>0.05</v>
      </c>
      <c r="AV914">
        <v>74.900000000000006</v>
      </c>
      <c r="AW914">
        <v>15</v>
      </c>
    </row>
    <row r="915" spans="1:49" hidden="1" x14ac:dyDescent="0.3">
      <c r="A915" t="s">
        <v>3617</v>
      </c>
      <c r="B915" t="s">
        <v>3618</v>
      </c>
      <c r="C915" s="1" t="str">
        <f t="shared" si="56"/>
        <v>13:0041</v>
      </c>
      <c r="D915" s="1" t="str">
        <f t="shared" si="57"/>
        <v>13:0013</v>
      </c>
      <c r="E915" t="s">
        <v>3619</v>
      </c>
      <c r="F915" t="s">
        <v>3620</v>
      </c>
      <c r="H915">
        <v>47.626774300000001</v>
      </c>
      <c r="I915">
        <v>-67.550416200000001</v>
      </c>
      <c r="J915" s="1" t="str">
        <f t="shared" si="58"/>
        <v>Basal till</v>
      </c>
      <c r="K915" s="1" t="str">
        <f t="shared" si="59"/>
        <v>&lt;63 micron</v>
      </c>
      <c r="L915">
        <v>36</v>
      </c>
      <c r="M915">
        <v>2.19</v>
      </c>
      <c r="N915">
        <v>5.4</v>
      </c>
      <c r="O915">
        <v>0.1</v>
      </c>
      <c r="P915">
        <v>3</v>
      </c>
      <c r="Q915">
        <v>65.7</v>
      </c>
      <c r="R915">
        <v>0.15</v>
      </c>
      <c r="S915">
        <v>0.08</v>
      </c>
      <c r="T915">
        <v>0.05</v>
      </c>
      <c r="U915">
        <v>14.9</v>
      </c>
      <c r="V915">
        <v>35.5</v>
      </c>
      <c r="W915">
        <v>17.079999999999998</v>
      </c>
      <c r="X915">
        <v>3.18</v>
      </c>
      <c r="Y915">
        <v>5.0999999999999996</v>
      </c>
      <c r="Z915">
        <v>55</v>
      </c>
      <c r="AA915">
        <v>0.12</v>
      </c>
      <c r="AB915">
        <v>14.8</v>
      </c>
      <c r="AC915">
        <v>0.82</v>
      </c>
      <c r="AD915">
        <v>426</v>
      </c>
      <c r="AE915">
        <v>0.36</v>
      </c>
      <c r="AF915">
        <v>3.0000000000000001E-3</v>
      </c>
      <c r="AG915">
        <v>64.2</v>
      </c>
      <c r="AH915">
        <v>4.1000000000000002E-2</v>
      </c>
      <c r="AI915">
        <v>13.93</v>
      </c>
      <c r="AJ915">
        <v>0.01</v>
      </c>
      <c r="AK915">
        <v>0.18</v>
      </c>
      <c r="AL915">
        <v>2.5</v>
      </c>
      <c r="AM915">
        <v>0.2</v>
      </c>
      <c r="AN915">
        <v>10.4</v>
      </c>
      <c r="AO915">
        <v>0.02</v>
      </c>
      <c r="AP915">
        <v>4.5999999999999996</v>
      </c>
      <c r="AQ915">
        <v>90</v>
      </c>
      <c r="AR915">
        <v>0.08</v>
      </c>
      <c r="AS915">
        <v>0.4</v>
      </c>
      <c r="AT915">
        <v>25</v>
      </c>
      <c r="AU915">
        <v>0.05</v>
      </c>
      <c r="AV915">
        <v>54</v>
      </c>
      <c r="AW915">
        <v>15</v>
      </c>
    </row>
    <row r="916" spans="1:49" hidden="1" x14ac:dyDescent="0.3">
      <c r="A916" t="s">
        <v>3621</v>
      </c>
      <c r="B916" t="s">
        <v>3622</v>
      </c>
      <c r="C916" s="1" t="str">
        <f t="shared" si="56"/>
        <v>13:0041</v>
      </c>
      <c r="D916" s="1" t="str">
        <f t="shared" si="57"/>
        <v>13:0013</v>
      </c>
      <c r="E916" t="s">
        <v>3623</v>
      </c>
      <c r="F916" t="s">
        <v>3624</v>
      </c>
      <c r="H916">
        <v>47.656772699999998</v>
      </c>
      <c r="I916">
        <v>-67.588580800000003</v>
      </c>
      <c r="J916" s="1" t="str">
        <f t="shared" si="58"/>
        <v>Basal till</v>
      </c>
      <c r="K916" s="1" t="str">
        <f t="shared" si="59"/>
        <v>&lt;63 micron</v>
      </c>
      <c r="L916">
        <v>27</v>
      </c>
      <c r="M916">
        <v>2</v>
      </c>
      <c r="N916">
        <v>4.4000000000000004</v>
      </c>
      <c r="O916">
        <v>0.3</v>
      </c>
      <c r="P916">
        <v>1</v>
      </c>
      <c r="Q916">
        <v>73.099999999999994</v>
      </c>
      <c r="R916">
        <v>0.15</v>
      </c>
      <c r="S916">
        <v>0.05</v>
      </c>
      <c r="T916">
        <v>7.0000000000000007E-2</v>
      </c>
      <c r="U916">
        <v>11.3</v>
      </c>
      <c r="V916">
        <v>32.1</v>
      </c>
      <c r="W916">
        <v>17.39</v>
      </c>
      <c r="X916">
        <v>2.82</v>
      </c>
      <c r="Y916">
        <v>4.9000000000000004</v>
      </c>
      <c r="Z916">
        <v>33</v>
      </c>
      <c r="AA916">
        <v>0.09</v>
      </c>
      <c r="AB916">
        <v>29.3</v>
      </c>
      <c r="AC916">
        <v>0.83</v>
      </c>
      <c r="AD916">
        <v>271</v>
      </c>
      <c r="AE916">
        <v>0.52</v>
      </c>
      <c r="AF916">
        <v>3.0000000000000001E-3</v>
      </c>
      <c r="AG916">
        <v>47.6</v>
      </c>
      <c r="AH916">
        <v>5.0999999999999997E-2</v>
      </c>
      <c r="AI916">
        <v>11.56</v>
      </c>
      <c r="AJ916">
        <v>5.0000000000000001E-3</v>
      </c>
      <c r="AK916">
        <v>0.23</v>
      </c>
      <c r="AL916">
        <v>2.2000000000000002</v>
      </c>
      <c r="AM916">
        <v>0.4</v>
      </c>
      <c r="AN916">
        <v>5</v>
      </c>
      <c r="AO916">
        <v>0.02</v>
      </c>
      <c r="AP916">
        <v>6.1</v>
      </c>
      <c r="AQ916">
        <v>110</v>
      </c>
      <c r="AR916">
        <v>7.0000000000000007E-2</v>
      </c>
      <c r="AS916">
        <v>0.5</v>
      </c>
      <c r="AT916">
        <v>23</v>
      </c>
      <c r="AU916">
        <v>0.05</v>
      </c>
      <c r="AV916">
        <v>47.6</v>
      </c>
      <c r="AW916">
        <v>15</v>
      </c>
    </row>
    <row r="917" spans="1:49" hidden="1" x14ac:dyDescent="0.3">
      <c r="A917" t="s">
        <v>3625</v>
      </c>
      <c r="B917" t="s">
        <v>3626</v>
      </c>
      <c r="C917" s="1" t="str">
        <f t="shared" si="56"/>
        <v>13:0041</v>
      </c>
      <c r="D917" s="1" t="str">
        <f t="shared" si="57"/>
        <v>13:0013</v>
      </c>
      <c r="E917" t="s">
        <v>3627</v>
      </c>
      <c r="F917" t="s">
        <v>3628</v>
      </c>
      <c r="H917">
        <v>47.626510400000001</v>
      </c>
      <c r="I917">
        <v>-67.585496000000006</v>
      </c>
      <c r="J917" s="1" t="str">
        <f t="shared" si="58"/>
        <v>Basal till</v>
      </c>
      <c r="K917" s="1" t="str">
        <f t="shared" si="59"/>
        <v>&lt;63 micron</v>
      </c>
      <c r="L917">
        <v>66</v>
      </c>
      <c r="M917">
        <v>1.61</v>
      </c>
      <c r="N917">
        <v>5.0999999999999996</v>
      </c>
      <c r="O917">
        <v>0.9</v>
      </c>
      <c r="P917">
        <v>3</v>
      </c>
      <c r="Q917">
        <v>114.7</v>
      </c>
      <c r="R917">
        <v>0.16</v>
      </c>
      <c r="S917">
        <v>0.26</v>
      </c>
      <c r="T917">
        <v>7.0000000000000007E-2</v>
      </c>
      <c r="U917">
        <v>13.8</v>
      </c>
      <c r="V917">
        <v>28.8</v>
      </c>
      <c r="W917">
        <v>18.739999999999998</v>
      </c>
      <c r="X917">
        <v>2.91</v>
      </c>
      <c r="Y917">
        <v>4.4000000000000004</v>
      </c>
      <c r="Z917">
        <v>72</v>
      </c>
      <c r="AA917">
        <v>0.12</v>
      </c>
      <c r="AB917">
        <v>42.5</v>
      </c>
      <c r="AC917">
        <v>0.77</v>
      </c>
      <c r="AD917">
        <v>435</v>
      </c>
      <c r="AE917">
        <v>1</v>
      </c>
      <c r="AF917">
        <v>4.0000000000000001E-3</v>
      </c>
      <c r="AG917">
        <v>47.7</v>
      </c>
      <c r="AH917">
        <v>7.5999999999999998E-2</v>
      </c>
      <c r="AI917">
        <v>13.73</v>
      </c>
      <c r="AJ917">
        <v>0.01</v>
      </c>
      <c r="AK917">
        <v>0.35</v>
      </c>
      <c r="AL917">
        <v>5.4</v>
      </c>
      <c r="AM917">
        <v>0.1</v>
      </c>
      <c r="AN917">
        <v>21.8</v>
      </c>
      <c r="AO917">
        <v>0.02</v>
      </c>
      <c r="AP917">
        <v>7.2</v>
      </c>
      <c r="AQ917">
        <v>250</v>
      </c>
      <c r="AR917">
        <v>0.11</v>
      </c>
      <c r="AS917">
        <v>1.2</v>
      </c>
      <c r="AT917">
        <v>23</v>
      </c>
      <c r="AU917">
        <v>0.05</v>
      </c>
      <c r="AV917">
        <v>51.9</v>
      </c>
      <c r="AW917">
        <v>15</v>
      </c>
    </row>
    <row r="918" spans="1:49" hidden="1" x14ac:dyDescent="0.3">
      <c r="A918" t="s">
        <v>3629</v>
      </c>
      <c r="B918" t="s">
        <v>3630</v>
      </c>
      <c r="C918" s="1" t="str">
        <f t="shared" si="56"/>
        <v>13:0041</v>
      </c>
      <c r="D918" s="1" t="str">
        <f t="shared" si="57"/>
        <v>13:0013</v>
      </c>
      <c r="E918" t="s">
        <v>3631</v>
      </c>
      <c r="F918" t="s">
        <v>3632</v>
      </c>
      <c r="H918">
        <v>47.640332200000003</v>
      </c>
      <c r="I918">
        <v>-67.568880100000001</v>
      </c>
      <c r="J918" s="1" t="str">
        <f t="shared" si="58"/>
        <v>Basal till</v>
      </c>
      <c r="K918" s="1" t="str">
        <f t="shared" si="59"/>
        <v>&lt;63 micron</v>
      </c>
      <c r="L918">
        <v>20</v>
      </c>
      <c r="M918">
        <v>2.37</v>
      </c>
      <c r="N918">
        <v>4.3</v>
      </c>
      <c r="O918">
        <v>1.5</v>
      </c>
      <c r="P918">
        <v>2</v>
      </c>
      <c r="Q918">
        <v>49.4</v>
      </c>
      <c r="R918">
        <v>0.22</v>
      </c>
      <c r="S918">
        <v>0.06</v>
      </c>
      <c r="T918">
        <v>0.03</v>
      </c>
      <c r="U918">
        <v>17.399999999999999</v>
      </c>
      <c r="V918">
        <v>37.299999999999997</v>
      </c>
      <c r="W918">
        <v>24.77</v>
      </c>
      <c r="X918">
        <v>3.89</v>
      </c>
      <c r="Y918">
        <v>5.9</v>
      </c>
      <c r="Z918">
        <v>39</v>
      </c>
      <c r="AA918">
        <v>0.09</v>
      </c>
      <c r="AB918">
        <v>10.9</v>
      </c>
      <c r="AC918">
        <v>1.03</v>
      </c>
      <c r="AD918">
        <v>585</v>
      </c>
      <c r="AE918">
        <v>0.2</v>
      </c>
      <c r="AF918">
        <v>3.0000000000000001E-3</v>
      </c>
      <c r="AG918">
        <v>69.099999999999994</v>
      </c>
      <c r="AH918">
        <v>1.7999999999999999E-2</v>
      </c>
      <c r="AI918">
        <v>16.66</v>
      </c>
      <c r="AJ918">
        <v>5.0000000000000001E-3</v>
      </c>
      <c r="AK918">
        <v>0.14000000000000001</v>
      </c>
      <c r="AL918">
        <v>4.5</v>
      </c>
      <c r="AM918">
        <v>0.1</v>
      </c>
      <c r="AN918">
        <v>10.199999999999999</v>
      </c>
      <c r="AO918">
        <v>0.02</v>
      </c>
      <c r="AP918">
        <v>4.9000000000000004</v>
      </c>
      <c r="AQ918">
        <v>190</v>
      </c>
      <c r="AR918">
        <v>0.06</v>
      </c>
      <c r="AS918">
        <v>0.3</v>
      </c>
      <c r="AT918">
        <v>28</v>
      </c>
      <c r="AU918">
        <v>0.05</v>
      </c>
      <c r="AV918">
        <v>72.599999999999994</v>
      </c>
      <c r="AW918">
        <v>15</v>
      </c>
    </row>
    <row r="919" spans="1:49" hidden="1" x14ac:dyDescent="0.3">
      <c r="A919" t="s">
        <v>3633</v>
      </c>
      <c r="B919" t="s">
        <v>3634</v>
      </c>
      <c r="C919" s="1" t="str">
        <f t="shared" si="56"/>
        <v>13:0041</v>
      </c>
      <c r="D919" s="1" t="str">
        <f t="shared" si="57"/>
        <v>13:0013</v>
      </c>
      <c r="E919" t="s">
        <v>3635</v>
      </c>
      <c r="F919" t="s">
        <v>3636</v>
      </c>
      <c r="H919">
        <v>47.640890900000002</v>
      </c>
      <c r="I919">
        <v>-67.600298899999999</v>
      </c>
      <c r="J919" s="1" t="str">
        <f t="shared" si="58"/>
        <v>Basal till</v>
      </c>
      <c r="K919" s="1" t="str">
        <f t="shared" si="59"/>
        <v>&lt;63 micron</v>
      </c>
      <c r="L919">
        <v>178</v>
      </c>
      <c r="M919">
        <v>2.4500000000000002</v>
      </c>
      <c r="N919">
        <v>4</v>
      </c>
      <c r="O919">
        <v>0.3</v>
      </c>
      <c r="P919">
        <v>2</v>
      </c>
      <c r="Q919">
        <v>59.4</v>
      </c>
      <c r="R919">
        <v>0.13</v>
      </c>
      <c r="S919">
        <v>0.02</v>
      </c>
      <c r="T919">
        <v>0.14000000000000001</v>
      </c>
      <c r="U919">
        <v>8.1</v>
      </c>
      <c r="V919">
        <v>31.9</v>
      </c>
      <c r="W919">
        <v>12.42</v>
      </c>
      <c r="X919">
        <v>3.25</v>
      </c>
      <c r="Y919">
        <v>5.9</v>
      </c>
      <c r="Z919">
        <v>72</v>
      </c>
      <c r="AA919">
        <v>0.1</v>
      </c>
      <c r="AB919">
        <v>24.8</v>
      </c>
      <c r="AC919">
        <v>0.65</v>
      </c>
      <c r="AD919">
        <v>191</v>
      </c>
      <c r="AE919">
        <v>0.47</v>
      </c>
      <c r="AF919">
        <v>2E-3</v>
      </c>
      <c r="AG919">
        <v>32.4</v>
      </c>
      <c r="AH919">
        <v>8.1000000000000003E-2</v>
      </c>
      <c r="AI919">
        <v>8.08</v>
      </c>
      <c r="AJ919">
        <v>0.02</v>
      </c>
      <c r="AK919">
        <v>0.17</v>
      </c>
      <c r="AL919">
        <v>2.2000000000000002</v>
      </c>
      <c r="AM919">
        <v>0.3</v>
      </c>
      <c r="AN919">
        <v>3.1</v>
      </c>
      <c r="AO919">
        <v>0.01</v>
      </c>
      <c r="AP919">
        <v>5.6</v>
      </c>
      <c r="AQ919">
        <v>60</v>
      </c>
      <c r="AR919">
        <v>0.1</v>
      </c>
      <c r="AS919">
        <v>0.6</v>
      </c>
      <c r="AT919">
        <v>26</v>
      </c>
      <c r="AU919">
        <v>0.05</v>
      </c>
      <c r="AV919">
        <v>61.7</v>
      </c>
      <c r="AW919">
        <v>15</v>
      </c>
    </row>
    <row r="920" spans="1:49" hidden="1" x14ac:dyDescent="0.3">
      <c r="A920" t="s">
        <v>3637</v>
      </c>
      <c r="B920" t="s">
        <v>3638</v>
      </c>
      <c r="C920" s="1" t="str">
        <f t="shared" si="56"/>
        <v>13:0041</v>
      </c>
      <c r="D920" s="1" t="str">
        <f t="shared" si="57"/>
        <v>13:0013</v>
      </c>
      <c r="E920" t="s">
        <v>3639</v>
      </c>
      <c r="F920" t="s">
        <v>3640</v>
      </c>
      <c r="H920">
        <v>47.626908</v>
      </c>
      <c r="I920">
        <v>-67.615872699999997</v>
      </c>
      <c r="J920" s="1" t="str">
        <f t="shared" si="58"/>
        <v>Basal till</v>
      </c>
      <c r="K920" s="1" t="str">
        <f t="shared" si="59"/>
        <v>&lt;63 micron</v>
      </c>
      <c r="L920">
        <v>33</v>
      </c>
      <c r="M920">
        <v>2.16</v>
      </c>
      <c r="N920">
        <v>4.5</v>
      </c>
      <c r="O920">
        <v>0.3</v>
      </c>
      <c r="P920">
        <v>2</v>
      </c>
      <c r="Q920">
        <v>34.9</v>
      </c>
      <c r="R920">
        <v>0.13</v>
      </c>
      <c r="S920">
        <v>0.04</v>
      </c>
      <c r="T920">
        <v>0.05</v>
      </c>
      <c r="U920">
        <v>10.199999999999999</v>
      </c>
      <c r="V920">
        <v>31.5</v>
      </c>
      <c r="W920">
        <v>11.99</v>
      </c>
      <c r="X920">
        <v>2.56</v>
      </c>
      <c r="Y920">
        <v>4</v>
      </c>
      <c r="Z920">
        <v>43</v>
      </c>
      <c r="AA920">
        <v>0.08</v>
      </c>
      <c r="AB920">
        <v>24.4</v>
      </c>
      <c r="AC920">
        <v>0.68</v>
      </c>
      <c r="AD920">
        <v>192</v>
      </c>
      <c r="AE920">
        <v>0.62</v>
      </c>
      <c r="AF920">
        <v>2E-3</v>
      </c>
      <c r="AG920">
        <v>41</v>
      </c>
      <c r="AH920">
        <v>5.6000000000000001E-2</v>
      </c>
      <c r="AI920">
        <v>8.93</v>
      </c>
      <c r="AJ920">
        <v>0.01</v>
      </c>
      <c r="AK920">
        <v>0.21</v>
      </c>
      <c r="AL920">
        <v>2.1</v>
      </c>
      <c r="AM920">
        <v>0.3</v>
      </c>
      <c r="AN920">
        <v>4.3</v>
      </c>
      <c r="AO920">
        <v>0.01</v>
      </c>
      <c r="AP920">
        <v>5.7</v>
      </c>
      <c r="AQ920">
        <v>70</v>
      </c>
      <c r="AR920">
        <v>7.0000000000000007E-2</v>
      </c>
      <c r="AS920">
        <v>0.6</v>
      </c>
      <c r="AT920">
        <v>19</v>
      </c>
      <c r="AU920">
        <v>0.05</v>
      </c>
      <c r="AV920">
        <v>39.9</v>
      </c>
      <c r="AW920">
        <v>15</v>
      </c>
    </row>
    <row r="921" spans="1:49" hidden="1" x14ac:dyDescent="0.3">
      <c r="A921" t="s">
        <v>3641</v>
      </c>
      <c r="B921" t="s">
        <v>3642</v>
      </c>
      <c r="C921" s="1" t="str">
        <f t="shared" si="56"/>
        <v>13:0041</v>
      </c>
      <c r="D921" s="1" t="str">
        <f t="shared" si="57"/>
        <v>13:0013</v>
      </c>
      <c r="E921" t="s">
        <v>3643</v>
      </c>
      <c r="F921" t="s">
        <v>3644</v>
      </c>
      <c r="H921">
        <v>47.659531999999999</v>
      </c>
      <c r="I921">
        <v>-67.621629799999994</v>
      </c>
      <c r="J921" s="1" t="str">
        <f t="shared" si="58"/>
        <v>Basal till</v>
      </c>
      <c r="K921" s="1" t="str">
        <f t="shared" si="59"/>
        <v>&lt;63 micron</v>
      </c>
      <c r="L921">
        <v>102</v>
      </c>
      <c r="M921">
        <v>2.33</v>
      </c>
      <c r="N921">
        <v>3.1</v>
      </c>
      <c r="O921">
        <v>0.2</v>
      </c>
      <c r="P921">
        <v>1</v>
      </c>
      <c r="Q921">
        <v>62.9</v>
      </c>
      <c r="R921">
        <v>0.08</v>
      </c>
      <c r="S921">
        <v>0.02</v>
      </c>
      <c r="T921">
        <v>0.15</v>
      </c>
      <c r="U921">
        <v>8.6999999999999993</v>
      </c>
      <c r="V921">
        <v>36.1</v>
      </c>
      <c r="W921">
        <v>10.15</v>
      </c>
      <c r="X921">
        <v>2.81</v>
      </c>
      <c r="Y921">
        <v>5.5</v>
      </c>
      <c r="Z921">
        <v>69</v>
      </c>
      <c r="AA921">
        <v>0.06</v>
      </c>
      <c r="AB921">
        <v>24.9</v>
      </c>
      <c r="AC921">
        <v>0.71</v>
      </c>
      <c r="AD921">
        <v>121</v>
      </c>
      <c r="AE921">
        <v>0.53</v>
      </c>
      <c r="AF921">
        <v>2E-3</v>
      </c>
      <c r="AG921">
        <v>40</v>
      </c>
      <c r="AH921">
        <v>4.9000000000000002E-2</v>
      </c>
      <c r="AI921">
        <v>5.05</v>
      </c>
      <c r="AJ921">
        <v>0.01</v>
      </c>
      <c r="AK921">
        <v>0.12</v>
      </c>
      <c r="AL921">
        <v>1.7</v>
      </c>
      <c r="AM921">
        <v>0.3</v>
      </c>
      <c r="AN921">
        <v>3.5</v>
      </c>
      <c r="AO921">
        <v>0.01</v>
      </c>
      <c r="AP921">
        <v>5.5</v>
      </c>
      <c r="AQ921">
        <v>40</v>
      </c>
      <c r="AR921">
        <v>0.09</v>
      </c>
      <c r="AS921">
        <v>0.4</v>
      </c>
      <c r="AT921">
        <v>24</v>
      </c>
      <c r="AU921">
        <v>0.05</v>
      </c>
      <c r="AV921">
        <v>52.7</v>
      </c>
      <c r="AW921">
        <v>15</v>
      </c>
    </row>
    <row r="922" spans="1:49" hidden="1" x14ac:dyDescent="0.3">
      <c r="A922" t="s">
        <v>3645</v>
      </c>
      <c r="B922" t="s">
        <v>3646</v>
      </c>
      <c r="C922" s="1" t="str">
        <f t="shared" si="56"/>
        <v>13:0041</v>
      </c>
      <c r="D922" s="1" t="str">
        <f t="shared" si="57"/>
        <v>13:0013</v>
      </c>
      <c r="E922" t="s">
        <v>3647</v>
      </c>
      <c r="F922" t="s">
        <v>3648</v>
      </c>
      <c r="H922">
        <v>47.642648800000003</v>
      </c>
      <c r="I922">
        <v>-67.6243774</v>
      </c>
      <c r="J922" s="1" t="str">
        <f t="shared" si="58"/>
        <v>Basal till</v>
      </c>
      <c r="K922" s="1" t="str">
        <f t="shared" si="59"/>
        <v>&lt;63 micron</v>
      </c>
      <c r="L922">
        <v>29</v>
      </c>
      <c r="M922">
        <v>2.16</v>
      </c>
      <c r="N922">
        <v>5.2</v>
      </c>
      <c r="O922">
        <v>0.2</v>
      </c>
      <c r="P922">
        <v>2</v>
      </c>
      <c r="Q922">
        <v>68.2</v>
      </c>
      <c r="R922">
        <v>0.15</v>
      </c>
      <c r="S922">
        <v>0.03</v>
      </c>
      <c r="T922">
        <v>0.09</v>
      </c>
      <c r="U922">
        <v>10.4</v>
      </c>
      <c r="V922">
        <v>30.9</v>
      </c>
      <c r="W922">
        <v>16.010000000000002</v>
      </c>
      <c r="X922">
        <v>2.61</v>
      </c>
      <c r="Y922">
        <v>4.8</v>
      </c>
      <c r="Z922">
        <v>41</v>
      </c>
      <c r="AA922">
        <v>0.09</v>
      </c>
      <c r="AB922">
        <v>29.3</v>
      </c>
      <c r="AC922">
        <v>0.75</v>
      </c>
      <c r="AD922">
        <v>226</v>
      </c>
      <c r="AE922">
        <v>0.83</v>
      </c>
      <c r="AF922">
        <v>3.0000000000000001E-3</v>
      </c>
      <c r="AG922">
        <v>44.7</v>
      </c>
      <c r="AH922">
        <v>4.9000000000000002E-2</v>
      </c>
      <c r="AI922">
        <v>10.5</v>
      </c>
      <c r="AJ922">
        <v>0.01</v>
      </c>
      <c r="AK922">
        <v>0.24</v>
      </c>
      <c r="AL922">
        <v>2.2999999999999998</v>
      </c>
      <c r="AM922">
        <v>0.1</v>
      </c>
      <c r="AN922">
        <v>4.0999999999999996</v>
      </c>
      <c r="AO922">
        <v>0.01</v>
      </c>
      <c r="AP922">
        <v>6.2</v>
      </c>
      <c r="AQ922">
        <v>160</v>
      </c>
      <c r="AR922">
        <v>0.09</v>
      </c>
      <c r="AS922">
        <v>0.6</v>
      </c>
      <c r="AT922">
        <v>23</v>
      </c>
      <c r="AU922">
        <v>0.05</v>
      </c>
      <c r="AV922">
        <v>45.6</v>
      </c>
      <c r="AW922">
        <v>15</v>
      </c>
    </row>
    <row r="923" spans="1:49" hidden="1" x14ac:dyDescent="0.3">
      <c r="A923" t="s">
        <v>3649</v>
      </c>
      <c r="B923" t="s">
        <v>3650</v>
      </c>
      <c r="C923" s="1" t="str">
        <f t="shared" si="56"/>
        <v>13:0041</v>
      </c>
      <c r="D923" s="1" t="str">
        <f t="shared" si="57"/>
        <v>13:0013</v>
      </c>
      <c r="E923" t="s">
        <v>3651</v>
      </c>
      <c r="F923" t="s">
        <v>3652</v>
      </c>
      <c r="H923">
        <v>47.6352914</v>
      </c>
      <c r="I923">
        <v>-67.643514199999998</v>
      </c>
      <c r="J923" s="1" t="str">
        <f t="shared" si="58"/>
        <v>Basal till</v>
      </c>
      <c r="K923" s="1" t="str">
        <f t="shared" si="59"/>
        <v>&lt;63 micron</v>
      </c>
      <c r="L923">
        <v>44</v>
      </c>
      <c r="M923">
        <v>2.2999999999999998</v>
      </c>
      <c r="N923">
        <v>6</v>
      </c>
      <c r="O923">
        <v>0.7</v>
      </c>
      <c r="P923">
        <v>2</v>
      </c>
      <c r="Q923">
        <v>82.5</v>
      </c>
      <c r="R923">
        <v>0.17</v>
      </c>
      <c r="S923">
        <v>0.25</v>
      </c>
      <c r="T923">
        <v>0.11</v>
      </c>
      <c r="U923">
        <v>15.4</v>
      </c>
      <c r="V923">
        <v>46.4</v>
      </c>
      <c r="W923">
        <v>18.010000000000002</v>
      </c>
      <c r="X923">
        <v>3.53</v>
      </c>
      <c r="Y923">
        <v>5.9</v>
      </c>
      <c r="Z923">
        <v>33</v>
      </c>
      <c r="AA923">
        <v>0.12</v>
      </c>
      <c r="AB923">
        <v>36.5</v>
      </c>
      <c r="AC923">
        <v>1.02</v>
      </c>
      <c r="AD923">
        <v>465</v>
      </c>
      <c r="AE923">
        <v>0.53</v>
      </c>
      <c r="AF923">
        <v>3.0000000000000001E-3</v>
      </c>
      <c r="AG923">
        <v>64.8</v>
      </c>
      <c r="AH923">
        <v>5.0999999999999997E-2</v>
      </c>
      <c r="AI923">
        <v>13.08</v>
      </c>
      <c r="AJ923">
        <v>0.01</v>
      </c>
      <c r="AK923">
        <v>0.31</v>
      </c>
      <c r="AL923">
        <v>3.1</v>
      </c>
      <c r="AM923">
        <v>0.1</v>
      </c>
      <c r="AN923">
        <v>25.8</v>
      </c>
      <c r="AO923">
        <v>0.02</v>
      </c>
      <c r="AP923">
        <v>6.4</v>
      </c>
      <c r="AQ923">
        <v>150</v>
      </c>
      <c r="AR923">
        <v>7.0000000000000007E-2</v>
      </c>
      <c r="AS923">
        <v>1.1000000000000001</v>
      </c>
      <c r="AT923">
        <v>28</v>
      </c>
      <c r="AU923">
        <v>0.05</v>
      </c>
      <c r="AV923">
        <v>77.5</v>
      </c>
      <c r="AW923">
        <v>15</v>
      </c>
    </row>
    <row r="924" spans="1:49" hidden="1" x14ac:dyDescent="0.3">
      <c r="A924" t="s">
        <v>3653</v>
      </c>
      <c r="B924" t="s">
        <v>3654</v>
      </c>
      <c r="C924" s="1" t="str">
        <f t="shared" si="56"/>
        <v>13:0041</v>
      </c>
      <c r="D924" s="1" t="str">
        <f t="shared" si="57"/>
        <v>13:0013</v>
      </c>
      <c r="E924" t="s">
        <v>3655</v>
      </c>
      <c r="F924" t="s">
        <v>3656</v>
      </c>
      <c r="H924">
        <v>47.647838200000002</v>
      </c>
      <c r="I924">
        <v>-67.513122100000004</v>
      </c>
      <c r="J924" s="1" t="str">
        <f t="shared" si="58"/>
        <v>Basal till</v>
      </c>
      <c r="K924" s="1" t="str">
        <f t="shared" si="59"/>
        <v>&lt;63 micron</v>
      </c>
      <c r="L924">
        <v>20</v>
      </c>
      <c r="M924">
        <v>2.4900000000000002</v>
      </c>
      <c r="N924">
        <v>5.0999999999999996</v>
      </c>
      <c r="O924">
        <v>0.4</v>
      </c>
      <c r="P924">
        <v>4</v>
      </c>
      <c r="Q924">
        <v>57.8</v>
      </c>
      <c r="R924">
        <v>0.21</v>
      </c>
      <c r="S924">
        <v>0.1</v>
      </c>
      <c r="T924">
        <v>0.03</v>
      </c>
      <c r="U924">
        <v>19.8</v>
      </c>
      <c r="V924">
        <v>45.3</v>
      </c>
      <c r="W924">
        <v>24.51</v>
      </c>
      <c r="X924">
        <v>3.75</v>
      </c>
      <c r="Y924">
        <v>7.1</v>
      </c>
      <c r="Z924">
        <v>64</v>
      </c>
      <c r="AA924">
        <v>0.14000000000000001</v>
      </c>
      <c r="AB924">
        <v>12.8</v>
      </c>
      <c r="AC924">
        <v>1.57</v>
      </c>
      <c r="AD924">
        <v>833</v>
      </c>
      <c r="AE924">
        <v>0.12</v>
      </c>
      <c r="AF924">
        <v>3.0000000000000001E-3</v>
      </c>
      <c r="AG924">
        <v>73.400000000000006</v>
      </c>
      <c r="AH924">
        <v>3.2000000000000001E-2</v>
      </c>
      <c r="AI924">
        <v>17.95</v>
      </c>
      <c r="AJ924">
        <v>5.0000000000000001E-3</v>
      </c>
      <c r="AK924">
        <v>0.13</v>
      </c>
      <c r="AL924">
        <v>4.5999999999999996</v>
      </c>
      <c r="AM924">
        <v>0.05</v>
      </c>
      <c r="AN924">
        <v>13.3</v>
      </c>
      <c r="AO924">
        <v>0.01</v>
      </c>
      <c r="AP924">
        <v>6</v>
      </c>
      <c r="AQ924">
        <v>160</v>
      </c>
      <c r="AR924">
        <v>0.09</v>
      </c>
      <c r="AS924">
        <v>0.3</v>
      </c>
      <c r="AT924">
        <v>35</v>
      </c>
      <c r="AU924">
        <v>0.05</v>
      </c>
      <c r="AV924">
        <v>74</v>
      </c>
      <c r="AW924">
        <v>15</v>
      </c>
    </row>
    <row r="925" spans="1:49" hidden="1" x14ac:dyDescent="0.3">
      <c r="A925" t="s">
        <v>3657</v>
      </c>
      <c r="B925" t="s">
        <v>3658</v>
      </c>
      <c r="C925" s="1" t="str">
        <f t="shared" si="56"/>
        <v>13:0041</v>
      </c>
      <c r="D925" s="1" t="str">
        <f t="shared" si="57"/>
        <v>13:0013</v>
      </c>
      <c r="E925" t="s">
        <v>3659</v>
      </c>
      <c r="F925" t="s">
        <v>3660</v>
      </c>
      <c r="H925">
        <v>47.633036300000001</v>
      </c>
      <c r="I925">
        <v>-67.525655999999998</v>
      </c>
      <c r="J925" s="1" t="str">
        <f t="shared" si="58"/>
        <v>Basal till</v>
      </c>
      <c r="K925" s="1" t="str">
        <f t="shared" si="59"/>
        <v>&lt;63 micron</v>
      </c>
      <c r="L925">
        <v>24</v>
      </c>
      <c r="M925">
        <v>2.4700000000000002</v>
      </c>
      <c r="N925">
        <v>9.1</v>
      </c>
      <c r="O925">
        <v>0.7</v>
      </c>
      <c r="P925">
        <v>3</v>
      </c>
      <c r="Q925">
        <v>125.3</v>
      </c>
      <c r="R925">
        <v>0.21</v>
      </c>
      <c r="S925">
        <v>0.18</v>
      </c>
      <c r="T925">
        <v>0.04</v>
      </c>
      <c r="U925">
        <v>21.7</v>
      </c>
      <c r="V925">
        <v>46.3</v>
      </c>
      <c r="W925">
        <v>26.25</v>
      </c>
      <c r="X925">
        <v>3.99</v>
      </c>
      <c r="Y925">
        <v>6.1</v>
      </c>
      <c r="Z925">
        <v>101</v>
      </c>
      <c r="AA925">
        <v>0.14000000000000001</v>
      </c>
      <c r="AB925">
        <v>22.4</v>
      </c>
      <c r="AC925">
        <v>1.21</v>
      </c>
      <c r="AD925">
        <v>954</v>
      </c>
      <c r="AE925">
        <v>0.28999999999999998</v>
      </c>
      <c r="AF925">
        <v>4.0000000000000001E-3</v>
      </c>
      <c r="AG925">
        <v>80</v>
      </c>
      <c r="AH925">
        <v>4.2000000000000003E-2</v>
      </c>
      <c r="AI925">
        <v>18.75</v>
      </c>
      <c r="AJ925">
        <v>0.01</v>
      </c>
      <c r="AK925">
        <v>0.24</v>
      </c>
      <c r="AL925">
        <v>6.8</v>
      </c>
      <c r="AM925">
        <v>0.3</v>
      </c>
      <c r="AN925">
        <v>24.8</v>
      </c>
      <c r="AO925">
        <v>0.02</v>
      </c>
      <c r="AP925">
        <v>6.7</v>
      </c>
      <c r="AQ925">
        <v>320</v>
      </c>
      <c r="AR925">
        <v>0.08</v>
      </c>
      <c r="AS925">
        <v>0.4</v>
      </c>
      <c r="AT925">
        <v>35</v>
      </c>
      <c r="AU925">
        <v>0.05</v>
      </c>
      <c r="AV925">
        <v>71</v>
      </c>
      <c r="AW925">
        <v>15</v>
      </c>
    </row>
    <row r="926" spans="1:49" hidden="1" x14ac:dyDescent="0.3">
      <c r="A926" t="s">
        <v>3661</v>
      </c>
      <c r="B926" t="s">
        <v>3662</v>
      </c>
      <c r="C926" s="1" t="str">
        <f t="shared" si="56"/>
        <v>13:0041</v>
      </c>
      <c r="D926" s="1" t="str">
        <f t="shared" si="57"/>
        <v>13:0013</v>
      </c>
      <c r="E926" t="s">
        <v>3663</v>
      </c>
      <c r="F926" t="s">
        <v>3664</v>
      </c>
      <c r="H926">
        <v>47.679192499999999</v>
      </c>
      <c r="I926">
        <v>-67.5149227</v>
      </c>
      <c r="J926" s="1" t="str">
        <f t="shared" si="58"/>
        <v>Basal till</v>
      </c>
      <c r="K926" s="1" t="str">
        <f t="shared" si="59"/>
        <v>&lt;63 micron</v>
      </c>
      <c r="L926">
        <v>54</v>
      </c>
      <c r="M926">
        <v>2.1800000000000002</v>
      </c>
      <c r="N926">
        <v>7.1</v>
      </c>
      <c r="O926">
        <v>0.2</v>
      </c>
      <c r="P926">
        <v>4</v>
      </c>
      <c r="Q926">
        <v>77.099999999999994</v>
      </c>
      <c r="R926">
        <v>0.18</v>
      </c>
      <c r="S926">
        <v>0.26</v>
      </c>
      <c r="T926">
        <v>7.0000000000000007E-2</v>
      </c>
      <c r="U926">
        <v>15.4</v>
      </c>
      <c r="V926">
        <v>41.7</v>
      </c>
      <c r="W926">
        <v>19.28</v>
      </c>
      <c r="X926">
        <v>3.35</v>
      </c>
      <c r="Y926">
        <v>5.6</v>
      </c>
      <c r="Z926">
        <v>46</v>
      </c>
      <c r="AA926">
        <v>0.13</v>
      </c>
      <c r="AB926">
        <v>25.6</v>
      </c>
      <c r="AC926">
        <v>0.93</v>
      </c>
      <c r="AD926">
        <v>490</v>
      </c>
      <c r="AE926">
        <v>0.34</v>
      </c>
      <c r="AF926">
        <v>3.0000000000000001E-3</v>
      </c>
      <c r="AG926">
        <v>68.400000000000006</v>
      </c>
      <c r="AH926">
        <v>5.7000000000000002E-2</v>
      </c>
      <c r="AI926">
        <v>14.6</v>
      </c>
      <c r="AJ926">
        <v>0.01</v>
      </c>
      <c r="AK926">
        <v>0.22</v>
      </c>
      <c r="AL926">
        <v>2.7</v>
      </c>
      <c r="AM926">
        <v>0.1</v>
      </c>
      <c r="AN926">
        <v>24.3</v>
      </c>
      <c r="AO926">
        <v>0.02</v>
      </c>
      <c r="AP926">
        <v>4.8</v>
      </c>
      <c r="AQ926">
        <v>90</v>
      </c>
      <c r="AR926">
        <v>0.08</v>
      </c>
      <c r="AS926">
        <v>0.4</v>
      </c>
      <c r="AT926">
        <v>27</v>
      </c>
      <c r="AU926">
        <v>0.05</v>
      </c>
      <c r="AV926">
        <v>68.400000000000006</v>
      </c>
      <c r="AW926">
        <v>15</v>
      </c>
    </row>
    <row r="927" spans="1:49" hidden="1" x14ac:dyDescent="0.3">
      <c r="A927" t="s">
        <v>3665</v>
      </c>
      <c r="B927" t="s">
        <v>3666</v>
      </c>
      <c r="C927" s="1" t="str">
        <f t="shared" si="56"/>
        <v>13:0041</v>
      </c>
      <c r="D927" s="1" t="str">
        <f t="shared" si="57"/>
        <v>13:0013</v>
      </c>
      <c r="E927" t="s">
        <v>3667</v>
      </c>
      <c r="F927" t="s">
        <v>3668</v>
      </c>
      <c r="H927">
        <v>47.694940899999999</v>
      </c>
      <c r="I927">
        <v>-67.528336199999998</v>
      </c>
      <c r="J927" s="1" t="str">
        <f t="shared" si="58"/>
        <v>Basal till</v>
      </c>
      <c r="K927" s="1" t="str">
        <f t="shared" si="59"/>
        <v>&lt;63 micron</v>
      </c>
      <c r="L927">
        <v>35</v>
      </c>
      <c r="M927">
        <v>1.94</v>
      </c>
      <c r="N927">
        <v>8.6</v>
      </c>
      <c r="O927">
        <v>0.7</v>
      </c>
      <c r="P927">
        <v>4</v>
      </c>
      <c r="Q927">
        <v>82.8</v>
      </c>
      <c r="R927">
        <v>0.23</v>
      </c>
      <c r="S927">
        <v>0.33</v>
      </c>
      <c r="T927">
        <v>0.06</v>
      </c>
      <c r="U927">
        <v>21.2</v>
      </c>
      <c r="V927">
        <v>35.5</v>
      </c>
      <c r="W927">
        <v>33.74</v>
      </c>
      <c r="X927">
        <v>3.92</v>
      </c>
      <c r="Y927">
        <v>4.9000000000000004</v>
      </c>
      <c r="Z927">
        <v>71</v>
      </c>
      <c r="AA927">
        <v>0.12</v>
      </c>
      <c r="AB927">
        <v>40.799999999999997</v>
      </c>
      <c r="AC927">
        <v>1.08</v>
      </c>
      <c r="AD927">
        <v>1078</v>
      </c>
      <c r="AE927">
        <v>0.5</v>
      </c>
      <c r="AF927">
        <v>3.0000000000000001E-3</v>
      </c>
      <c r="AG927">
        <v>64.400000000000006</v>
      </c>
      <c r="AH927">
        <v>4.3999999999999997E-2</v>
      </c>
      <c r="AI927">
        <v>22.16</v>
      </c>
      <c r="AJ927">
        <v>0.01</v>
      </c>
      <c r="AK927">
        <v>0.28999999999999998</v>
      </c>
      <c r="AL927">
        <v>7.3</v>
      </c>
      <c r="AM927">
        <v>0.05</v>
      </c>
      <c r="AN927">
        <v>26.5</v>
      </c>
      <c r="AO927">
        <v>0.03</v>
      </c>
      <c r="AP927">
        <v>7.2</v>
      </c>
      <c r="AQ927">
        <v>170</v>
      </c>
      <c r="AR927">
        <v>0.1</v>
      </c>
      <c r="AS927">
        <v>0.5</v>
      </c>
      <c r="AT927">
        <v>28</v>
      </c>
      <c r="AU927">
        <v>0.05</v>
      </c>
      <c r="AV927">
        <v>73.3</v>
      </c>
      <c r="AW927">
        <v>15</v>
      </c>
    </row>
    <row r="928" spans="1:49" hidden="1" x14ac:dyDescent="0.3">
      <c r="A928" t="s">
        <v>3669</v>
      </c>
      <c r="B928" t="s">
        <v>3670</v>
      </c>
      <c r="C928" s="1" t="str">
        <f t="shared" si="56"/>
        <v>13:0041</v>
      </c>
      <c r="D928" s="1" t="str">
        <f t="shared" si="57"/>
        <v>13:0013</v>
      </c>
      <c r="E928" t="s">
        <v>3671</v>
      </c>
      <c r="F928" t="s">
        <v>3672</v>
      </c>
      <c r="H928">
        <v>47.701853499999999</v>
      </c>
      <c r="I928">
        <v>-67.553987399999997</v>
      </c>
      <c r="J928" s="1" t="str">
        <f t="shared" si="58"/>
        <v>Basal till</v>
      </c>
      <c r="K928" s="1" t="str">
        <f t="shared" si="59"/>
        <v>&lt;63 micron</v>
      </c>
      <c r="L928">
        <v>55</v>
      </c>
      <c r="M928">
        <v>1.85</v>
      </c>
      <c r="N928">
        <v>3.7</v>
      </c>
      <c r="O928">
        <v>0.4</v>
      </c>
      <c r="P928">
        <v>2</v>
      </c>
      <c r="Q928">
        <v>48.8</v>
      </c>
      <c r="R928">
        <v>0.13</v>
      </c>
      <c r="S928">
        <v>0.02</v>
      </c>
      <c r="T928">
        <v>0.05</v>
      </c>
      <c r="U928">
        <v>10.4</v>
      </c>
      <c r="V928">
        <v>28.1</v>
      </c>
      <c r="W928">
        <v>15.71</v>
      </c>
      <c r="X928">
        <v>2.5</v>
      </c>
      <c r="Y928">
        <v>4.5</v>
      </c>
      <c r="Z928">
        <v>30</v>
      </c>
      <c r="AA928">
        <v>0.08</v>
      </c>
      <c r="AB928">
        <v>28.8</v>
      </c>
      <c r="AC928">
        <v>0.74</v>
      </c>
      <c r="AD928">
        <v>159</v>
      </c>
      <c r="AE928">
        <v>0.49</v>
      </c>
      <c r="AF928">
        <v>3.0000000000000001E-3</v>
      </c>
      <c r="AG928">
        <v>42.5</v>
      </c>
      <c r="AH928">
        <v>3.5000000000000003E-2</v>
      </c>
      <c r="AI928">
        <v>9.48</v>
      </c>
      <c r="AJ928">
        <v>5.0000000000000001E-3</v>
      </c>
      <c r="AK928">
        <v>0.22</v>
      </c>
      <c r="AL928">
        <v>1.9</v>
      </c>
      <c r="AM928">
        <v>0.2</v>
      </c>
      <c r="AN928">
        <v>3.6</v>
      </c>
      <c r="AO928">
        <v>0.01</v>
      </c>
      <c r="AP928">
        <v>5.9</v>
      </c>
      <c r="AQ928">
        <v>120</v>
      </c>
      <c r="AR928">
        <v>0.1</v>
      </c>
      <c r="AS928">
        <v>0.5</v>
      </c>
      <c r="AT928">
        <v>21</v>
      </c>
      <c r="AU928">
        <v>0.05</v>
      </c>
      <c r="AV928">
        <v>42.4</v>
      </c>
      <c r="AW928">
        <v>15</v>
      </c>
    </row>
    <row r="929" spans="1:49" hidden="1" x14ac:dyDescent="0.3">
      <c r="A929" t="s">
        <v>3673</v>
      </c>
      <c r="B929" t="s">
        <v>3674</v>
      </c>
      <c r="C929" s="1" t="str">
        <f t="shared" si="56"/>
        <v>13:0041</v>
      </c>
      <c r="D929" s="1" t="str">
        <f t="shared" si="57"/>
        <v>13:0013</v>
      </c>
      <c r="E929" t="s">
        <v>3671</v>
      </c>
      <c r="F929" t="s">
        <v>3675</v>
      </c>
      <c r="H929">
        <v>47.701853499999999</v>
      </c>
      <c r="I929">
        <v>-67.553987399999997</v>
      </c>
      <c r="J929" s="1" t="str">
        <f t="shared" si="58"/>
        <v>Basal till</v>
      </c>
      <c r="K929" s="1" t="str">
        <f t="shared" si="59"/>
        <v>&lt;63 micron</v>
      </c>
      <c r="L929">
        <v>52</v>
      </c>
      <c r="M929">
        <v>1.93</v>
      </c>
      <c r="N929">
        <v>3.9</v>
      </c>
      <c r="O929">
        <v>0.5</v>
      </c>
      <c r="P929">
        <v>2</v>
      </c>
      <c r="Q929">
        <v>48.9</v>
      </c>
      <c r="R929">
        <v>0.13</v>
      </c>
      <c r="S929">
        <v>0.02</v>
      </c>
      <c r="T929">
        <v>0.05</v>
      </c>
      <c r="U929">
        <v>10.8</v>
      </c>
      <c r="V929">
        <v>29.7</v>
      </c>
      <c r="W929">
        <v>16.399999999999999</v>
      </c>
      <c r="X929">
        <v>2.59</v>
      </c>
      <c r="Y929">
        <v>4.7</v>
      </c>
      <c r="Z929">
        <v>31</v>
      </c>
      <c r="AA929">
        <v>0.08</v>
      </c>
      <c r="AB929">
        <v>29.4</v>
      </c>
      <c r="AC929">
        <v>0.77</v>
      </c>
      <c r="AD929">
        <v>162</v>
      </c>
      <c r="AE929">
        <v>0.5</v>
      </c>
      <c r="AF929">
        <v>3.0000000000000001E-3</v>
      </c>
      <c r="AG929">
        <v>43.6</v>
      </c>
      <c r="AH929">
        <v>3.5999999999999997E-2</v>
      </c>
      <c r="AI929">
        <v>10.02</v>
      </c>
      <c r="AJ929">
        <v>5.0000000000000001E-3</v>
      </c>
      <c r="AK929">
        <v>0.22</v>
      </c>
      <c r="AL929">
        <v>2.1</v>
      </c>
      <c r="AM929">
        <v>0.3</v>
      </c>
      <c r="AN929">
        <v>3.6</v>
      </c>
      <c r="AO929">
        <v>0.01</v>
      </c>
      <c r="AP929">
        <v>6.3</v>
      </c>
      <c r="AQ929">
        <v>140</v>
      </c>
      <c r="AR929">
        <v>0.09</v>
      </c>
      <c r="AS929">
        <v>0.5</v>
      </c>
      <c r="AT929">
        <v>22</v>
      </c>
      <c r="AU929">
        <v>0.05</v>
      </c>
      <c r="AV929">
        <v>42.2</v>
      </c>
      <c r="AW929">
        <v>15</v>
      </c>
    </row>
    <row r="930" spans="1:49" hidden="1" x14ac:dyDescent="0.3">
      <c r="A930" t="s">
        <v>3676</v>
      </c>
      <c r="B930" t="s">
        <v>3677</v>
      </c>
      <c r="C930" s="1" t="str">
        <f t="shared" si="56"/>
        <v>13:0041</v>
      </c>
      <c r="D930" s="1" t="str">
        <f t="shared" si="57"/>
        <v>13:0013</v>
      </c>
      <c r="E930" t="s">
        <v>3678</v>
      </c>
      <c r="F930" t="s">
        <v>3679</v>
      </c>
      <c r="H930">
        <v>47.747658000000001</v>
      </c>
      <c r="I930">
        <v>-67.578894099999999</v>
      </c>
      <c r="J930" s="1" t="str">
        <f t="shared" si="58"/>
        <v>Basal till</v>
      </c>
      <c r="K930" s="1" t="str">
        <f t="shared" si="59"/>
        <v>&lt;63 micron</v>
      </c>
      <c r="L930">
        <v>32</v>
      </c>
      <c r="M930">
        <v>2.41</v>
      </c>
      <c r="N930">
        <v>6.4</v>
      </c>
      <c r="O930">
        <v>0.5</v>
      </c>
      <c r="P930">
        <v>2</v>
      </c>
      <c r="Q930">
        <v>59.9</v>
      </c>
      <c r="R930">
        <v>0.15</v>
      </c>
      <c r="S930">
        <v>0.01</v>
      </c>
      <c r="T930">
        <v>0.05</v>
      </c>
      <c r="U930">
        <v>13.4</v>
      </c>
      <c r="V930">
        <v>44.3</v>
      </c>
      <c r="W930">
        <v>19.940000000000001</v>
      </c>
      <c r="X930">
        <v>3.29</v>
      </c>
      <c r="Y930">
        <v>5</v>
      </c>
      <c r="Z930">
        <v>47</v>
      </c>
      <c r="AA930">
        <v>0.09</v>
      </c>
      <c r="AB930">
        <v>30.8</v>
      </c>
      <c r="AC930">
        <v>0.77</v>
      </c>
      <c r="AD930">
        <v>207</v>
      </c>
      <c r="AE930">
        <v>0.22</v>
      </c>
      <c r="AF930">
        <v>3.0000000000000001E-3</v>
      </c>
      <c r="AG930">
        <v>64.7</v>
      </c>
      <c r="AH930">
        <v>4.5999999999999999E-2</v>
      </c>
      <c r="AI930">
        <v>11.24</v>
      </c>
      <c r="AJ930">
        <v>5.0000000000000001E-3</v>
      </c>
      <c r="AK930">
        <v>0.28999999999999998</v>
      </c>
      <c r="AL930">
        <v>3.3</v>
      </c>
      <c r="AM930">
        <v>0.4</v>
      </c>
      <c r="AN930">
        <v>4.2</v>
      </c>
      <c r="AO930">
        <v>0.01</v>
      </c>
      <c r="AP930">
        <v>6.4</v>
      </c>
      <c r="AQ930">
        <v>220</v>
      </c>
      <c r="AR930">
        <v>7.0000000000000007E-2</v>
      </c>
      <c r="AS930">
        <v>0.5</v>
      </c>
      <c r="AT930">
        <v>26</v>
      </c>
      <c r="AU930">
        <v>0.05</v>
      </c>
      <c r="AV930">
        <v>59</v>
      </c>
      <c r="AW930">
        <v>15</v>
      </c>
    </row>
    <row r="931" spans="1:49" hidden="1" x14ac:dyDescent="0.3">
      <c r="A931" t="s">
        <v>3680</v>
      </c>
      <c r="B931" t="s">
        <v>3681</v>
      </c>
      <c r="C931" s="1" t="str">
        <f t="shared" si="56"/>
        <v>13:0041</v>
      </c>
      <c r="D931" s="1" t="str">
        <f t="shared" si="57"/>
        <v>13:0013</v>
      </c>
      <c r="E931" t="s">
        <v>3682</v>
      </c>
      <c r="F931" t="s">
        <v>3683</v>
      </c>
      <c r="H931">
        <v>47.730372500000001</v>
      </c>
      <c r="I931">
        <v>-67.575936999999996</v>
      </c>
      <c r="J931" s="1" t="str">
        <f t="shared" si="58"/>
        <v>Basal till</v>
      </c>
      <c r="K931" s="1" t="str">
        <f t="shared" si="59"/>
        <v>&lt;63 micron</v>
      </c>
      <c r="L931">
        <v>84</v>
      </c>
      <c r="M931">
        <v>2.38</v>
      </c>
      <c r="N931">
        <v>5.0999999999999996</v>
      </c>
      <c r="O931">
        <v>0.2</v>
      </c>
      <c r="P931">
        <v>1</v>
      </c>
      <c r="Q931">
        <v>53</v>
      </c>
      <c r="R931">
        <v>0.12</v>
      </c>
      <c r="S931">
        <v>0.09</v>
      </c>
      <c r="T931">
        <v>7.0000000000000007E-2</v>
      </c>
      <c r="U931">
        <v>12.6</v>
      </c>
      <c r="V931">
        <v>44.3</v>
      </c>
      <c r="W931">
        <v>12.04</v>
      </c>
      <c r="X931">
        <v>3.08</v>
      </c>
      <c r="Y931">
        <v>5</v>
      </c>
      <c r="Z931">
        <v>56</v>
      </c>
      <c r="AA931">
        <v>0.06</v>
      </c>
      <c r="AB931">
        <v>28.1</v>
      </c>
      <c r="AC931">
        <v>0.8</v>
      </c>
      <c r="AD931">
        <v>223</v>
      </c>
      <c r="AE931">
        <v>0.38</v>
      </c>
      <c r="AF931">
        <v>3.0000000000000001E-3</v>
      </c>
      <c r="AG931">
        <v>57.2</v>
      </c>
      <c r="AH931">
        <v>5.2999999999999999E-2</v>
      </c>
      <c r="AI931">
        <v>7.6</v>
      </c>
      <c r="AJ931">
        <v>0.01</v>
      </c>
      <c r="AK931">
        <v>0.23</v>
      </c>
      <c r="AL931">
        <v>1.7</v>
      </c>
      <c r="AM931">
        <v>0.2</v>
      </c>
      <c r="AN931">
        <v>9.8000000000000007</v>
      </c>
      <c r="AO931">
        <v>0.01</v>
      </c>
      <c r="AP931">
        <v>5.0999999999999996</v>
      </c>
      <c r="AQ931">
        <v>50</v>
      </c>
      <c r="AR931">
        <v>0.06</v>
      </c>
      <c r="AS931">
        <v>0.5</v>
      </c>
      <c r="AT931">
        <v>22</v>
      </c>
      <c r="AU931">
        <v>0.05</v>
      </c>
      <c r="AV931">
        <v>54.1</v>
      </c>
      <c r="AW931">
        <v>15</v>
      </c>
    </row>
    <row r="932" spans="1:49" hidden="1" x14ac:dyDescent="0.3">
      <c r="A932" t="s">
        <v>3684</v>
      </c>
      <c r="B932" t="s">
        <v>3685</v>
      </c>
      <c r="C932" s="1" t="str">
        <f t="shared" si="56"/>
        <v>13:0041</v>
      </c>
      <c r="D932" s="1" t="str">
        <f t="shared" si="57"/>
        <v>13:0013</v>
      </c>
      <c r="E932" t="s">
        <v>3686</v>
      </c>
      <c r="F932" t="s">
        <v>3687</v>
      </c>
      <c r="H932">
        <v>47.715192100000003</v>
      </c>
      <c r="I932">
        <v>-67.569350999999997</v>
      </c>
      <c r="J932" s="1" t="str">
        <f t="shared" si="58"/>
        <v>Basal till</v>
      </c>
      <c r="K932" s="1" t="str">
        <f t="shared" si="59"/>
        <v>&lt;63 micron</v>
      </c>
      <c r="L932">
        <v>56</v>
      </c>
      <c r="M932">
        <v>2.78</v>
      </c>
      <c r="N932">
        <v>6.2</v>
      </c>
      <c r="O932">
        <v>0.6</v>
      </c>
      <c r="P932">
        <v>1</v>
      </c>
      <c r="Q932">
        <v>49.8</v>
      </c>
      <c r="R932">
        <v>0.12</v>
      </c>
      <c r="S932">
        <v>0.18</v>
      </c>
      <c r="T932">
        <v>7.0000000000000007E-2</v>
      </c>
      <c r="U932">
        <v>14.2</v>
      </c>
      <c r="V932">
        <v>46.4</v>
      </c>
      <c r="W932">
        <v>15.27</v>
      </c>
      <c r="X932">
        <v>2.86</v>
      </c>
      <c r="Y932">
        <v>4.5999999999999996</v>
      </c>
      <c r="Z932">
        <v>76</v>
      </c>
      <c r="AA932">
        <v>7.0000000000000007E-2</v>
      </c>
      <c r="AB932">
        <v>27.2</v>
      </c>
      <c r="AC932">
        <v>0.75</v>
      </c>
      <c r="AD932">
        <v>230</v>
      </c>
      <c r="AE932">
        <v>0.31</v>
      </c>
      <c r="AF932">
        <v>3.0000000000000001E-3</v>
      </c>
      <c r="AG932">
        <v>58.2</v>
      </c>
      <c r="AH932">
        <v>5.8000000000000003E-2</v>
      </c>
      <c r="AI932">
        <v>9.25</v>
      </c>
      <c r="AJ932">
        <v>0.01</v>
      </c>
      <c r="AK932">
        <v>0.25</v>
      </c>
      <c r="AL932">
        <v>2.2000000000000002</v>
      </c>
      <c r="AM932">
        <v>0.2</v>
      </c>
      <c r="AN932">
        <v>18.8</v>
      </c>
      <c r="AO932">
        <v>0.01</v>
      </c>
      <c r="AP932">
        <v>6</v>
      </c>
      <c r="AQ932">
        <v>40</v>
      </c>
      <c r="AR932">
        <v>0.06</v>
      </c>
      <c r="AS932">
        <v>0.6</v>
      </c>
      <c r="AT932">
        <v>20</v>
      </c>
      <c r="AU932">
        <v>0.05</v>
      </c>
      <c r="AV932">
        <v>53.4</v>
      </c>
      <c r="AW932">
        <v>15</v>
      </c>
    </row>
    <row r="933" spans="1:49" hidden="1" x14ac:dyDescent="0.3">
      <c r="A933" t="s">
        <v>3688</v>
      </c>
      <c r="B933" t="s">
        <v>3689</v>
      </c>
      <c r="C933" s="1" t="str">
        <f t="shared" si="56"/>
        <v>13:0041</v>
      </c>
      <c r="D933" s="1" t="str">
        <f t="shared" si="57"/>
        <v>13:0013</v>
      </c>
      <c r="E933" t="s">
        <v>3690</v>
      </c>
      <c r="F933" t="s">
        <v>3691</v>
      </c>
      <c r="H933">
        <v>47.713126299999999</v>
      </c>
      <c r="I933">
        <v>-67.528384099999997</v>
      </c>
      <c r="J933" s="1" t="str">
        <f t="shared" si="58"/>
        <v>Basal till</v>
      </c>
      <c r="K933" s="1" t="str">
        <f t="shared" si="59"/>
        <v>&lt;63 micron</v>
      </c>
      <c r="L933">
        <v>239</v>
      </c>
      <c r="M933">
        <v>2.87</v>
      </c>
      <c r="N933">
        <v>9.1</v>
      </c>
      <c r="O933">
        <v>0.8</v>
      </c>
      <c r="P933">
        <v>2</v>
      </c>
      <c r="Q933">
        <v>77.5</v>
      </c>
      <c r="R933">
        <v>0.22</v>
      </c>
      <c r="S933">
        <v>0.04</v>
      </c>
      <c r="T933">
        <v>0.06</v>
      </c>
      <c r="U933">
        <v>18.2</v>
      </c>
      <c r="V933">
        <v>47.5</v>
      </c>
      <c r="W933">
        <v>31.56</v>
      </c>
      <c r="X933">
        <v>3.81</v>
      </c>
      <c r="Y933">
        <v>6.2</v>
      </c>
      <c r="Z933">
        <v>93</v>
      </c>
      <c r="AA933">
        <v>0.1</v>
      </c>
      <c r="AB933">
        <v>26.5</v>
      </c>
      <c r="AC933">
        <v>0.99</v>
      </c>
      <c r="AD933">
        <v>869</v>
      </c>
      <c r="AE933">
        <v>0.43</v>
      </c>
      <c r="AF933">
        <v>2E-3</v>
      </c>
      <c r="AG933">
        <v>67.599999999999994</v>
      </c>
      <c r="AH933">
        <v>6.9000000000000006E-2</v>
      </c>
      <c r="AI933">
        <v>14.7</v>
      </c>
      <c r="AJ933">
        <v>0.01</v>
      </c>
      <c r="AK933">
        <v>0.44</v>
      </c>
      <c r="AL933">
        <v>2.9</v>
      </c>
      <c r="AM933">
        <v>0.1</v>
      </c>
      <c r="AN933">
        <v>6.1</v>
      </c>
      <c r="AO933">
        <v>0.05</v>
      </c>
      <c r="AP933">
        <v>6.4</v>
      </c>
      <c r="AQ933">
        <v>70</v>
      </c>
      <c r="AR933">
        <v>0.09</v>
      </c>
      <c r="AS933">
        <v>0.5</v>
      </c>
      <c r="AT933">
        <v>32</v>
      </c>
      <c r="AU933">
        <v>0.05</v>
      </c>
      <c r="AV933">
        <v>84.4</v>
      </c>
      <c r="AW933">
        <v>15</v>
      </c>
    </row>
    <row r="934" spans="1:49" hidden="1" x14ac:dyDescent="0.3">
      <c r="A934" t="s">
        <v>3692</v>
      </c>
      <c r="B934" t="s">
        <v>3693</v>
      </c>
      <c r="C934" s="1" t="str">
        <f t="shared" si="56"/>
        <v>13:0041</v>
      </c>
      <c r="D934" s="1" t="str">
        <f t="shared" si="57"/>
        <v>13:0013</v>
      </c>
      <c r="E934" t="s">
        <v>3694</v>
      </c>
      <c r="F934" t="s">
        <v>3695</v>
      </c>
      <c r="H934">
        <v>47.7203716</v>
      </c>
      <c r="I934">
        <v>-67.553301599999998</v>
      </c>
      <c r="J934" s="1" t="str">
        <f t="shared" si="58"/>
        <v>Basal till</v>
      </c>
      <c r="K934" s="1" t="str">
        <f t="shared" si="59"/>
        <v>&lt;63 micron</v>
      </c>
      <c r="L934">
        <v>81</v>
      </c>
      <c r="M934">
        <v>2.42</v>
      </c>
      <c r="N934">
        <v>9.5</v>
      </c>
      <c r="O934">
        <v>0.2</v>
      </c>
      <c r="P934">
        <v>2</v>
      </c>
      <c r="Q934">
        <v>89</v>
      </c>
      <c r="R934">
        <v>0.17</v>
      </c>
      <c r="S934">
        <v>0.03</v>
      </c>
      <c r="T934">
        <v>0.09</v>
      </c>
      <c r="U934">
        <v>13.9</v>
      </c>
      <c r="V934">
        <v>36.200000000000003</v>
      </c>
      <c r="W934">
        <v>29.77</v>
      </c>
      <c r="X934">
        <v>3.23</v>
      </c>
      <c r="Y934">
        <v>5</v>
      </c>
      <c r="Z934">
        <v>124</v>
      </c>
      <c r="AA934">
        <v>0.09</v>
      </c>
      <c r="AB934">
        <v>22.7</v>
      </c>
      <c r="AC934">
        <v>0.7</v>
      </c>
      <c r="AD934">
        <v>328</v>
      </c>
      <c r="AE934">
        <v>2.89</v>
      </c>
      <c r="AF934">
        <v>3.0000000000000001E-3</v>
      </c>
      <c r="AG934">
        <v>53.2</v>
      </c>
      <c r="AH934">
        <v>2.4E-2</v>
      </c>
      <c r="AI934">
        <v>13.95</v>
      </c>
      <c r="AJ934">
        <v>0.01</v>
      </c>
      <c r="AK934">
        <v>0.5</v>
      </c>
      <c r="AL934">
        <v>3</v>
      </c>
      <c r="AM934">
        <v>0.3</v>
      </c>
      <c r="AN934">
        <v>5.5</v>
      </c>
      <c r="AO934">
        <v>0.02</v>
      </c>
      <c r="AP934">
        <v>5.8</v>
      </c>
      <c r="AQ934">
        <v>200</v>
      </c>
      <c r="AR934">
        <v>0.14000000000000001</v>
      </c>
      <c r="AS934">
        <v>0.6</v>
      </c>
      <c r="AT934">
        <v>27</v>
      </c>
      <c r="AU934">
        <v>0.05</v>
      </c>
      <c r="AV934">
        <v>62.1</v>
      </c>
      <c r="AW934">
        <v>15</v>
      </c>
    </row>
    <row r="935" spans="1:49" hidden="1" x14ac:dyDescent="0.3">
      <c r="A935" t="s">
        <v>3696</v>
      </c>
      <c r="B935" t="s">
        <v>3697</v>
      </c>
      <c r="C935" s="1" t="str">
        <f t="shared" si="56"/>
        <v>13:0041</v>
      </c>
      <c r="D935" s="1" t="str">
        <f t="shared" si="57"/>
        <v>13:0013</v>
      </c>
      <c r="E935" t="s">
        <v>3698</v>
      </c>
      <c r="F935" t="s">
        <v>3699</v>
      </c>
      <c r="H935">
        <v>47.732250700000002</v>
      </c>
      <c r="I935">
        <v>-67.537834899999993</v>
      </c>
      <c r="J935" s="1" t="str">
        <f t="shared" si="58"/>
        <v>Basal till</v>
      </c>
      <c r="K935" s="1" t="str">
        <f t="shared" si="59"/>
        <v>&lt;63 micron</v>
      </c>
      <c r="L935">
        <v>189</v>
      </c>
      <c r="M935">
        <v>2.4700000000000002</v>
      </c>
      <c r="N935">
        <v>3.7</v>
      </c>
      <c r="O935">
        <v>0.1</v>
      </c>
      <c r="P935">
        <v>2</v>
      </c>
      <c r="Q935">
        <v>83.9</v>
      </c>
      <c r="R935">
        <v>0.11</v>
      </c>
      <c r="S935">
        <v>0.05</v>
      </c>
      <c r="T935">
        <v>0.05</v>
      </c>
      <c r="U935">
        <v>7.9</v>
      </c>
      <c r="V935">
        <v>35.700000000000003</v>
      </c>
      <c r="W935">
        <v>10.66</v>
      </c>
      <c r="X935">
        <v>2.93</v>
      </c>
      <c r="Y935">
        <v>5.7</v>
      </c>
      <c r="Z935">
        <v>72</v>
      </c>
      <c r="AA935">
        <v>0.06</v>
      </c>
      <c r="AB935">
        <v>19.5</v>
      </c>
      <c r="AC935">
        <v>0.53</v>
      </c>
      <c r="AD935">
        <v>160</v>
      </c>
      <c r="AE935">
        <v>0.52</v>
      </c>
      <c r="AF935">
        <v>3.0000000000000001E-3</v>
      </c>
      <c r="AG935">
        <v>32.299999999999997</v>
      </c>
      <c r="AH935">
        <v>6.4000000000000001E-2</v>
      </c>
      <c r="AI935">
        <v>6.78</v>
      </c>
      <c r="AJ935">
        <v>0.02</v>
      </c>
      <c r="AK935">
        <v>0.19</v>
      </c>
      <c r="AL935">
        <v>1.8</v>
      </c>
      <c r="AM935">
        <v>0.6</v>
      </c>
      <c r="AN935">
        <v>5.3</v>
      </c>
      <c r="AO935">
        <v>0.01</v>
      </c>
      <c r="AP935">
        <v>4.5999999999999996</v>
      </c>
      <c r="AQ935">
        <v>60</v>
      </c>
      <c r="AR935">
        <v>0.09</v>
      </c>
      <c r="AS935">
        <v>0.4</v>
      </c>
      <c r="AT935">
        <v>25</v>
      </c>
      <c r="AU935">
        <v>0.05</v>
      </c>
      <c r="AV935">
        <v>58.5</v>
      </c>
      <c r="AW935">
        <v>15</v>
      </c>
    </row>
    <row r="936" spans="1:49" hidden="1" x14ac:dyDescent="0.3">
      <c r="A936" t="s">
        <v>3700</v>
      </c>
      <c r="B936" t="s">
        <v>3701</v>
      </c>
      <c r="C936" s="1" t="str">
        <f t="shared" si="56"/>
        <v>13:0041</v>
      </c>
      <c r="D936" s="1" t="str">
        <f t="shared" si="57"/>
        <v>13:0013</v>
      </c>
      <c r="E936" t="s">
        <v>3702</v>
      </c>
      <c r="F936" t="s">
        <v>3703</v>
      </c>
      <c r="H936">
        <v>47.745756800000002</v>
      </c>
      <c r="I936">
        <v>-67.554906099999997</v>
      </c>
      <c r="J936" s="1" t="str">
        <f t="shared" si="58"/>
        <v>Basal till</v>
      </c>
      <c r="K936" s="1" t="str">
        <f t="shared" si="59"/>
        <v>&lt;63 micron</v>
      </c>
      <c r="L936">
        <v>62</v>
      </c>
      <c r="M936">
        <v>2.62</v>
      </c>
      <c r="N936">
        <v>6.2</v>
      </c>
      <c r="O936">
        <v>0.1</v>
      </c>
      <c r="P936">
        <v>2</v>
      </c>
      <c r="Q936">
        <v>77.3</v>
      </c>
      <c r="R936">
        <v>0.13</v>
      </c>
      <c r="S936">
        <v>0.04</v>
      </c>
      <c r="T936">
        <v>0.06</v>
      </c>
      <c r="U936">
        <v>13.1</v>
      </c>
      <c r="V936">
        <v>44</v>
      </c>
      <c r="W936">
        <v>16.63</v>
      </c>
      <c r="X936">
        <v>2.9</v>
      </c>
      <c r="Y936">
        <v>5.0999999999999996</v>
      </c>
      <c r="Z936">
        <v>74</v>
      </c>
      <c r="AA936">
        <v>0.06</v>
      </c>
      <c r="AB936">
        <v>24.8</v>
      </c>
      <c r="AC936">
        <v>0.71</v>
      </c>
      <c r="AD936">
        <v>184</v>
      </c>
      <c r="AE936">
        <v>0.33</v>
      </c>
      <c r="AF936">
        <v>3.0000000000000001E-3</v>
      </c>
      <c r="AG936">
        <v>54.6</v>
      </c>
      <c r="AH936">
        <v>6.5000000000000002E-2</v>
      </c>
      <c r="AI936">
        <v>8.67</v>
      </c>
      <c r="AJ936">
        <v>0.01</v>
      </c>
      <c r="AK936">
        <v>0.28000000000000003</v>
      </c>
      <c r="AL936">
        <v>3.1</v>
      </c>
      <c r="AM936">
        <v>0.4</v>
      </c>
      <c r="AN936">
        <v>4.7</v>
      </c>
      <c r="AO936">
        <v>0.01</v>
      </c>
      <c r="AP936">
        <v>6</v>
      </c>
      <c r="AQ936">
        <v>80</v>
      </c>
      <c r="AR936">
        <v>7.0000000000000007E-2</v>
      </c>
      <c r="AS936">
        <v>0.5</v>
      </c>
      <c r="AT936">
        <v>23</v>
      </c>
      <c r="AU936">
        <v>0.05</v>
      </c>
      <c r="AV936">
        <v>52.9</v>
      </c>
      <c r="AW936">
        <v>15</v>
      </c>
    </row>
    <row r="937" spans="1:49" hidden="1" x14ac:dyDescent="0.3">
      <c r="A937" t="s">
        <v>3704</v>
      </c>
      <c r="B937" t="s">
        <v>3705</v>
      </c>
      <c r="C937" s="1" t="str">
        <f t="shared" si="56"/>
        <v>13:0041</v>
      </c>
      <c r="D937" s="1" t="str">
        <f t="shared" si="57"/>
        <v>13:0013</v>
      </c>
      <c r="E937" t="s">
        <v>3706</v>
      </c>
      <c r="F937" t="s">
        <v>3707</v>
      </c>
      <c r="H937">
        <v>47.7392921</v>
      </c>
      <c r="I937">
        <v>-67.519283200000004</v>
      </c>
      <c r="J937" s="1" t="str">
        <f t="shared" si="58"/>
        <v>Basal till</v>
      </c>
      <c r="K937" s="1" t="str">
        <f t="shared" si="59"/>
        <v>&lt;63 micron</v>
      </c>
      <c r="L937">
        <v>69</v>
      </c>
      <c r="M937">
        <v>1.98</v>
      </c>
      <c r="N937">
        <v>10.199999999999999</v>
      </c>
      <c r="O937">
        <v>0.4</v>
      </c>
      <c r="P937">
        <v>2</v>
      </c>
      <c r="Q937">
        <v>64.8</v>
      </c>
      <c r="R937">
        <v>0.19</v>
      </c>
      <c r="S937">
        <v>0.04</v>
      </c>
      <c r="T937">
        <v>0.06</v>
      </c>
      <c r="U937">
        <v>15.2</v>
      </c>
      <c r="V937">
        <v>34.299999999999997</v>
      </c>
      <c r="W937">
        <v>22.04</v>
      </c>
      <c r="X937">
        <v>3.5</v>
      </c>
      <c r="Y937">
        <v>4.9000000000000004</v>
      </c>
      <c r="Z937">
        <v>101</v>
      </c>
      <c r="AA937">
        <v>0.08</v>
      </c>
      <c r="AB937">
        <v>22.3</v>
      </c>
      <c r="AC937">
        <v>0.69</v>
      </c>
      <c r="AD937">
        <v>589</v>
      </c>
      <c r="AE937">
        <v>0.49</v>
      </c>
      <c r="AF937">
        <v>2E-3</v>
      </c>
      <c r="AG937">
        <v>55.6</v>
      </c>
      <c r="AH937">
        <v>0.06</v>
      </c>
      <c r="AI937">
        <v>15.87</v>
      </c>
      <c r="AJ937">
        <v>0.01</v>
      </c>
      <c r="AK937">
        <v>0.38</v>
      </c>
      <c r="AL937">
        <v>2.2999999999999998</v>
      </c>
      <c r="AM937">
        <v>0.05</v>
      </c>
      <c r="AN937">
        <v>5.0999999999999996</v>
      </c>
      <c r="AO937">
        <v>0.03</v>
      </c>
      <c r="AP937">
        <v>5.2</v>
      </c>
      <c r="AQ937">
        <v>110</v>
      </c>
      <c r="AR937">
        <v>7.0000000000000007E-2</v>
      </c>
      <c r="AS937">
        <v>0.3</v>
      </c>
      <c r="AT937">
        <v>25</v>
      </c>
      <c r="AU937">
        <v>0.05</v>
      </c>
      <c r="AV937">
        <v>77</v>
      </c>
      <c r="AW937">
        <v>15</v>
      </c>
    </row>
    <row r="938" spans="1:49" hidden="1" x14ac:dyDescent="0.3">
      <c r="A938" t="s">
        <v>3708</v>
      </c>
      <c r="B938" t="s">
        <v>3709</v>
      </c>
      <c r="C938" s="1" t="str">
        <f t="shared" si="56"/>
        <v>13:0041</v>
      </c>
      <c r="D938" s="1" t="str">
        <f t="shared" si="57"/>
        <v>13:0013</v>
      </c>
      <c r="E938" t="s">
        <v>3710</v>
      </c>
      <c r="F938" t="s">
        <v>3711</v>
      </c>
      <c r="H938">
        <v>47.723159299999999</v>
      </c>
      <c r="I938">
        <v>-67.510286199999996</v>
      </c>
      <c r="J938" s="1" t="str">
        <f t="shared" si="58"/>
        <v>Basal till</v>
      </c>
      <c r="K938" s="1" t="str">
        <f t="shared" si="59"/>
        <v>&lt;63 micron</v>
      </c>
      <c r="L938">
        <v>34</v>
      </c>
      <c r="M938">
        <v>1.89</v>
      </c>
      <c r="N938">
        <v>6.6</v>
      </c>
      <c r="O938">
        <v>0.1</v>
      </c>
      <c r="P938">
        <v>2</v>
      </c>
      <c r="Q938">
        <v>39.9</v>
      </c>
      <c r="R938">
        <v>0.15</v>
      </c>
      <c r="S938">
        <v>0.15</v>
      </c>
      <c r="T938">
        <v>0.04</v>
      </c>
      <c r="U938">
        <v>14.2</v>
      </c>
      <c r="V938">
        <v>38.700000000000003</v>
      </c>
      <c r="W938">
        <v>17.649999999999999</v>
      </c>
      <c r="X938">
        <v>2.95</v>
      </c>
      <c r="Y938">
        <v>4.5</v>
      </c>
      <c r="Z938">
        <v>46</v>
      </c>
      <c r="AA938">
        <v>7.0000000000000007E-2</v>
      </c>
      <c r="AB938">
        <v>23.3</v>
      </c>
      <c r="AC938">
        <v>0.77</v>
      </c>
      <c r="AD938">
        <v>446</v>
      </c>
      <c r="AE938">
        <v>0.37</v>
      </c>
      <c r="AF938">
        <v>2E-3</v>
      </c>
      <c r="AG938">
        <v>56.1</v>
      </c>
      <c r="AH938">
        <v>4.3999999999999997E-2</v>
      </c>
      <c r="AI938">
        <v>13.07</v>
      </c>
      <c r="AJ938">
        <v>0.01</v>
      </c>
      <c r="AK938">
        <v>0.32</v>
      </c>
      <c r="AL938">
        <v>2.5</v>
      </c>
      <c r="AM938">
        <v>0.05</v>
      </c>
      <c r="AN938">
        <v>15.1</v>
      </c>
      <c r="AO938">
        <v>0.02</v>
      </c>
      <c r="AP938">
        <v>4.7</v>
      </c>
      <c r="AQ938">
        <v>160</v>
      </c>
      <c r="AR938">
        <v>0.05</v>
      </c>
      <c r="AS938">
        <v>0.4</v>
      </c>
      <c r="AT938">
        <v>23</v>
      </c>
      <c r="AU938">
        <v>0.05</v>
      </c>
      <c r="AV938">
        <v>52.3</v>
      </c>
      <c r="AW938">
        <v>15</v>
      </c>
    </row>
    <row r="939" spans="1:49" hidden="1" x14ac:dyDescent="0.3">
      <c r="A939" t="s">
        <v>3712</v>
      </c>
      <c r="B939" t="s">
        <v>3713</v>
      </c>
      <c r="C939" s="1" t="str">
        <f t="shared" si="56"/>
        <v>13:0041</v>
      </c>
      <c r="D939" s="1" t="str">
        <f t="shared" si="57"/>
        <v>13:0013</v>
      </c>
      <c r="E939" t="s">
        <v>3714</v>
      </c>
      <c r="F939" t="s">
        <v>3715</v>
      </c>
      <c r="H939">
        <v>47.705660100000003</v>
      </c>
      <c r="I939">
        <v>-67.507652300000004</v>
      </c>
      <c r="J939" s="1" t="str">
        <f t="shared" si="58"/>
        <v>Basal till</v>
      </c>
      <c r="K939" s="1" t="str">
        <f t="shared" si="59"/>
        <v>&lt;63 micron</v>
      </c>
      <c r="L939">
        <v>34</v>
      </c>
      <c r="M939">
        <v>2.4300000000000002</v>
      </c>
      <c r="N939">
        <v>8.6999999999999993</v>
      </c>
      <c r="O939">
        <v>0.1</v>
      </c>
      <c r="P939">
        <v>2</v>
      </c>
      <c r="Q939">
        <v>74.599999999999994</v>
      </c>
      <c r="R939">
        <v>0.21</v>
      </c>
      <c r="S939">
        <v>0.13</v>
      </c>
      <c r="T939">
        <v>0.05</v>
      </c>
      <c r="U939">
        <v>18.7</v>
      </c>
      <c r="V939">
        <v>50.7</v>
      </c>
      <c r="W939">
        <v>23.68</v>
      </c>
      <c r="X939">
        <v>3.78</v>
      </c>
      <c r="Y939">
        <v>6.3</v>
      </c>
      <c r="Z939">
        <v>41</v>
      </c>
      <c r="AA939">
        <v>0.1</v>
      </c>
      <c r="AB939">
        <v>19.8</v>
      </c>
      <c r="AC939">
        <v>0.91</v>
      </c>
      <c r="AD939">
        <v>487</v>
      </c>
      <c r="AE939">
        <v>0.34</v>
      </c>
      <c r="AF939">
        <v>3.0000000000000001E-3</v>
      </c>
      <c r="AG939">
        <v>72</v>
      </c>
      <c r="AH939">
        <v>2.5000000000000001E-2</v>
      </c>
      <c r="AI939">
        <v>20.54</v>
      </c>
      <c r="AJ939">
        <v>0.01</v>
      </c>
      <c r="AK939">
        <v>0.42</v>
      </c>
      <c r="AL939">
        <v>3.2</v>
      </c>
      <c r="AM939">
        <v>0.05</v>
      </c>
      <c r="AN939">
        <v>10.6</v>
      </c>
      <c r="AO939">
        <v>0.03</v>
      </c>
      <c r="AP939">
        <v>4.9000000000000004</v>
      </c>
      <c r="AQ939">
        <v>210</v>
      </c>
      <c r="AR939">
        <v>0.08</v>
      </c>
      <c r="AS939">
        <v>0.3</v>
      </c>
      <c r="AT939">
        <v>34</v>
      </c>
      <c r="AU939">
        <v>0.05</v>
      </c>
      <c r="AV939">
        <v>79.099999999999994</v>
      </c>
      <c r="AW939">
        <v>15</v>
      </c>
    </row>
    <row r="940" spans="1:49" hidden="1" x14ac:dyDescent="0.3">
      <c r="A940" t="s">
        <v>3716</v>
      </c>
      <c r="B940" t="s">
        <v>3717</v>
      </c>
      <c r="C940" s="1" t="str">
        <f t="shared" si="56"/>
        <v>13:0041</v>
      </c>
      <c r="D940" s="1" t="str">
        <f t="shared" si="57"/>
        <v>13:0013</v>
      </c>
      <c r="E940" t="s">
        <v>3718</v>
      </c>
      <c r="F940" t="s">
        <v>3719</v>
      </c>
      <c r="H940">
        <v>47.694355399999999</v>
      </c>
      <c r="I940">
        <v>-67.6127824</v>
      </c>
      <c r="J940" s="1" t="str">
        <f t="shared" si="58"/>
        <v>Basal till</v>
      </c>
      <c r="K940" s="1" t="str">
        <f t="shared" si="59"/>
        <v>&lt;63 micron</v>
      </c>
      <c r="L940">
        <v>32</v>
      </c>
      <c r="M940">
        <v>2.46</v>
      </c>
      <c r="N940">
        <v>6.8</v>
      </c>
      <c r="O940">
        <v>0.4</v>
      </c>
      <c r="P940">
        <v>2</v>
      </c>
      <c r="Q940">
        <v>56.2</v>
      </c>
      <c r="R940">
        <v>0.13</v>
      </c>
      <c r="S940">
        <v>0.02</v>
      </c>
      <c r="T940">
        <v>0.09</v>
      </c>
      <c r="U940">
        <v>15</v>
      </c>
      <c r="V940">
        <v>53.6</v>
      </c>
      <c r="W940">
        <v>21.28</v>
      </c>
      <c r="X940">
        <v>3.23</v>
      </c>
      <c r="Y940">
        <v>5.3</v>
      </c>
      <c r="Z940">
        <v>60</v>
      </c>
      <c r="AA940">
        <v>7.0000000000000007E-2</v>
      </c>
      <c r="AB940">
        <v>30.9</v>
      </c>
      <c r="AC940">
        <v>0.89</v>
      </c>
      <c r="AD940">
        <v>219</v>
      </c>
      <c r="AE940">
        <v>0.2</v>
      </c>
      <c r="AF940">
        <v>3.0000000000000001E-3</v>
      </c>
      <c r="AG940">
        <v>61.7</v>
      </c>
      <c r="AH940">
        <v>5.7000000000000002E-2</v>
      </c>
      <c r="AI940">
        <v>10.27</v>
      </c>
      <c r="AJ940">
        <v>5.0000000000000001E-3</v>
      </c>
      <c r="AK940">
        <v>0.28999999999999998</v>
      </c>
      <c r="AL940">
        <v>2.5</v>
      </c>
      <c r="AM940">
        <v>0.1</v>
      </c>
      <c r="AN940">
        <v>4.5</v>
      </c>
      <c r="AO940">
        <v>0.02</v>
      </c>
      <c r="AP940">
        <v>7.1</v>
      </c>
      <c r="AQ940">
        <v>240</v>
      </c>
      <c r="AR940">
        <v>0.06</v>
      </c>
      <c r="AS940">
        <v>0.4</v>
      </c>
      <c r="AT940">
        <v>26</v>
      </c>
      <c r="AU940">
        <v>0.05</v>
      </c>
      <c r="AV940">
        <v>58.8</v>
      </c>
      <c r="AW940">
        <v>15</v>
      </c>
    </row>
    <row r="941" spans="1:49" hidden="1" x14ac:dyDescent="0.3">
      <c r="A941" t="s">
        <v>3720</v>
      </c>
      <c r="B941" t="s">
        <v>3721</v>
      </c>
      <c r="C941" s="1" t="str">
        <f t="shared" si="56"/>
        <v>13:0041</v>
      </c>
      <c r="D941" s="1" t="str">
        <f t="shared" si="57"/>
        <v>13:0013</v>
      </c>
      <c r="E941" t="s">
        <v>3722</v>
      </c>
      <c r="F941" t="s">
        <v>3723</v>
      </c>
      <c r="H941">
        <v>47.710307399999998</v>
      </c>
      <c r="I941">
        <v>-67.599347399999999</v>
      </c>
      <c r="J941" s="1" t="str">
        <f t="shared" si="58"/>
        <v>Basal till</v>
      </c>
      <c r="K941" s="1" t="str">
        <f t="shared" si="59"/>
        <v>&lt;63 micron</v>
      </c>
      <c r="L941">
        <v>46</v>
      </c>
      <c r="M941">
        <v>1.82</v>
      </c>
      <c r="N941">
        <v>4.5</v>
      </c>
      <c r="O941">
        <v>0.3</v>
      </c>
      <c r="P941">
        <v>1</v>
      </c>
      <c r="Q941">
        <v>51.2</v>
      </c>
      <c r="R941">
        <v>0.12</v>
      </c>
      <c r="S941">
        <v>0.15</v>
      </c>
      <c r="T941">
        <v>0.06</v>
      </c>
      <c r="U941">
        <v>14.1</v>
      </c>
      <c r="V941">
        <v>44.1</v>
      </c>
      <c r="W941">
        <v>11.46</v>
      </c>
      <c r="X941">
        <v>2.96</v>
      </c>
      <c r="Y941">
        <v>4.7</v>
      </c>
      <c r="Z941">
        <v>32</v>
      </c>
      <c r="AA941">
        <v>0.06</v>
      </c>
      <c r="AB941">
        <v>28</v>
      </c>
      <c r="AC941">
        <v>0.85</v>
      </c>
      <c r="AD941">
        <v>405</v>
      </c>
      <c r="AE941">
        <v>0.14000000000000001</v>
      </c>
      <c r="AF941">
        <v>3.0000000000000001E-3</v>
      </c>
      <c r="AG941">
        <v>55.5</v>
      </c>
      <c r="AH941">
        <v>5.2999999999999999E-2</v>
      </c>
      <c r="AI941">
        <v>10.14</v>
      </c>
      <c r="AJ941">
        <v>5.0000000000000001E-3</v>
      </c>
      <c r="AK941">
        <v>0.26</v>
      </c>
      <c r="AL941">
        <v>1.9</v>
      </c>
      <c r="AM941">
        <v>0.05</v>
      </c>
      <c r="AN941">
        <v>20.9</v>
      </c>
      <c r="AO941">
        <v>0.01</v>
      </c>
      <c r="AP941">
        <v>5.8</v>
      </c>
      <c r="AQ941">
        <v>220</v>
      </c>
      <c r="AR941">
        <v>0.03</v>
      </c>
      <c r="AS941">
        <v>0.6</v>
      </c>
      <c r="AT941">
        <v>23</v>
      </c>
      <c r="AU941">
        <v>0.05</v>
      </c>
      <c r="AV941">
        <v>54.5</v>
      </c>
      <c r="AW941">
        <v>15</v>
      </c>
    </row>
    <row r="942" spans="1:49" hidden="1" x14ac:dyDescent="0.3">
      <c r="A942" t="s">
        <v>3724</v>
      </c>
      <c r="B942" t="s">
        <v>3725</v>
      </c>
      <c r="C942" s="1" t="str">
        <f t="shared" si="56"/>
        <v>13:0041</v>
      </c>
      <c r="D942" s="1" t="str">
        <f t="shared" si="57"/>
        <v>13:0013</v>
      </c>
      <c r="E942" t="s">
        <v>3726</v>
      </c>
      <c r="F942" t="s">
        <v>3727</v>
      </c>
      <c r="H942">
        <v>47.713232699999999</v>
      </c>
      <c r="I942">
        <v>-67.615734399999994</v>
      </c>
      <c r="J942" s="1" t="str">
        <f t="shared" si="58"/>
        <v>Basal till</v>
      </c>
      <c r="K942" s="1" t="str">
        <f t="shared" si="59"/>
        <v>&lt;63 micron</v>
      </c>
      <c r="L942">
        <v>37</v>
      </c>
      <c r="M942">
        <v>2.4500000000000002</v>
      </c>
      <c r="N942">
        <v>6</v>
      </c>
      <c r="O942">
        <v>0.1</v>
      </c>
      <c r="P942">
        <v>1</v>
      </c>
      <c r="Q942">
        <v>43.5</v>
      </c>
      <c r="R942">
        <v>0.12</v>
      </c>
      <c r="S942">
        <v>0.02</v>
      </c>
      <c r="T942">
        <v>0.25</v>
      </c>
      <c r="U942">
        <v>13.4</v>
      </c>
      <c r="V942">
        <v>50.6</v>
      </c>
      <c r="W942">
        <v>11.41</v>
      </c>
      <c r="X942">
        <v>3.17</v>
      </c>
      <c r="Y942">
        <v>4.9000000000000004</v>
      </c>
      <c r="Z942">
        <v>56</v>
      </c>
      <c r="AA942">
        <v>0.06</v>
      </c>
      <c r="AB942">
        <v>26.4</v>
      </c>
      <c r="AC942">
        <v>0.8</v>
      </c>
      <c r="AD942">
        <v>210</v>
      </c>
      <c r="AE942">
        <v>0.25</v>
      </c>
      <c r="AF942">
        <v>3.0000000000000001E-3</v>
      </c>
      <c r="AG942">
        <v>60.4</v>
      </c>
      <c r="AH942">
        <v>4.4999999999999998E-2</v>
      </c>
      <c r="AI942">
        <v>9.9600000000000009</v>
      </c>
      <c r="AJ942">
        <v>0.01</v>
      </c>
      <c r="AK942">
        <v>0.26</v>
      </c>
      <c r="AL942">
        <v>1.9</v>
      </c>
      <c r="AM942">
        <v>0.05</v>
      </c>
      <c r="AN942">
        <v>3.5</v>
      </c>
      <c r="AO942">
        <v>0.02</v>
      </c>
      <c r="AP942">
        <v>5.6</v>
      </c>
      <c r="AQ942">
        <v>100</v>
      </c>
      <c r="AR942">
        <v>0.05</v>
      </c>
      <c r="AS942">
        <v>0.4</v>
      </c>
      <c r="AT942">
        <v>23</v>
      </c>
      <c r="AU942">
        <v>0.05</v>
      </c>
      <c r="AV942">
        <v>72.7</v>
      </c>
      <c r="AW942">
        <v>15</v>
      </c>
    </row>
    <row r="943" spans="1:49" hidden="1" x14ac:dyDescent="0.3">
      <c r="A943" t="s">
        <v>3728</v>
      </c>
      <c r="B943" t="s">
        <v>3729</v>
      </c>
      <c r="C943" s="1" t="str">
        <f t="shared" si="56"/>
        <v>13:0041</v>
      </c>
      <c r="D943" s="1" t="str">
        <f t="shared" si="57"/>
        <v>13:0013</v>
      </c>
      <c r="E943" t="s">
        <v>3726</v>
      </c>
      <c r="F943" t="s">
        <v>3730</v>
      </c>
      <c r="H943">
        <v>47.713232699999999</v>
      </c>
      <c r="I943">
        <v>-67.615734399999994</v>
      </c>
      <c r="J943" s="1" t="str">
        <f t="shared" si="58"/>
        <v>Basal till</v>
      </c>
      <c r="K943" s="1" t="str">
        <f t="shared" si="59"/>
        <v>&lt;63 micron</v>
      </c>
      <c r="L943">
        <v>40</v>
      </c>
      <c r="M943">
        <v>2.52</v>
      </c>
      <c r="N943">
        <v>6.2</v>
      </c>
      <c r="O943">
        <v>0.2</v>
      </c>
      <c r="P943">
        <v>1</v>
      </c>
      <c r="Q943">
        <v>44.4</v>
      </c>
      <c r="R943">
        <v>0.12</v>
      </c>
      <c r="S943">
        <v>0.02</v>
      </c>
      <c r="T943">
        <v>0.06</v>
      </c>
      <c r="U943">
        <v>13.7</v>
      </c>
      <c r="V943">
        <v>50.8</v>
      </c>
      <c r="W943">
        <v>11.65</v>
      </c>
      <c r="X943">
        <v>3.22</v>
      </c>
      <c r="Y943">
        <v>5.0999999999999996</v>
      </c>
      <c r="Z943">
        <v>54</v>
      </c>
      <c r="AA943">
        <v>0.06</v>
      </c>
      <c r="AB943">
        <v>27.1</v>
      </c>
      <c r="AC943">
        <v>0.81</v>
      </c>
      <c r="AD943">
        <v>212</v>
      </c>
      <c r="AE943">
        <v>0.35</v>
      </c>
      <c r="AF943">
        <v>3.0000000000000001E-3</v>
      </c>
      <c r="AG943">
        <v>62.5</v>
      </c>
      <c r="AH943">
        <v>4.8000000000000001E-2</v>
      </c>
      <c r="AI943">
        <v>10.02</v>
      </c>
      <c r="AJ943">
        <v>0.01</v>
      </c>
      <c r="AK943">
        <v>0.25</v>
      </c>
      <c r="AL943">
        <v>1.8</v>
      </c>
      <c r="AM943">
        <v>0.1</v>
      </c>
      <c r="AN943">
        <v>3.5</v>
      </c>
      <c r="AO943">
        <v>0.01</v>
      </c>
      <c r="AP943">
        <v>5.8</v>
      </c>
      <c r="AQ943">
        <v>110</v>
      </c>
      <c r="AR943">
        <v>0.05</v>
      </c>
      <c r="AS943">
        <v>0.4</v>
      </c>
      <c r="AT943">
        <v>23</v>
      </c>
      <c r="AU943">
        <v>0.05</v>
      </c>
      <c r="AV943">
        <v>74.2</v>
      </c>
      <c r="AW943">
        <v>15</v>
      </c>
    </row>
    <row r="944" spans="1:49" hidden="1" x14ac:dyDescent="0.3">
      <c r="A944" t="s">
        <v>3731</v>
      </c>
      <c r="B944" t="s">
        <v>3732</v>
      </c>
      <c r="C944" s="1" t="str">
        <f t="shared" si="56"/>
        <v>13:0041</v>
      </c>
      <c r="D944" s="1" t="str">
        <f t="shared" si="57"/>
        <v>13:0013</v>
      </c>
      <c r="E944" t="s">
        <v>3733</v>
      </c>
      <c r="F944" t="s">
        <v>3734</v>
      </c>
      <c r="H944">
        <v>47.697467600000003</v>
      </c>
      <c r="I944">
        <v>-67.583244300000004</v>
      </c>
      <c r="J944" s="1" t="str">
        <f t="shared" si="58"/>
        <v>Basal till</v>
      </c>
      <c r="K944" s="1" t="str">
        <f t="shared" si="59"/>
        <v>&lt;63 micron</v>
      </c>
      <c r="L944">
        <v>48</v>
      </c>
      <c r="M944">
        <v>2.56</v>
      </c>
      <c r="N944">
        <v>6.9</v>
      </c>
      <c r="O944">
        <v>0.4</v>
      </c>
      <c r="P944">
        <v>1</v>
      </c>
      <c r="Q944">
        <v>49.5</v>
      </c>
      <c r="R944">
        <v>0.13</v>
      </c>
      <c r="S944">
        <v>0.03</v>
      </c>
      <c r="T944">
        <v>0.06</v>
      </c>
      <c r="U944">
        <v>14</v>
      </c>
      <c r="V944">
        <v>53.2</v>
      </c>
      <c r="W944">
        <v>16.55</v>
      </c>
      <c r="X944">
        <v>3.32</v>
      </c>
      <c r="Y944">
        <v>5.2</v>
      </c>
      <c r="Z944">
        <v>61</v>
      </c>
      <c r="AA944">
        <v>0.08</v>
      </c>
      <c r="AB944">
        <v>25.9</v>
      </c>
      <c r="AC944">
        <v>0.83</v>
      </c>
      <c r="AD944">
        <v>241</v>
      </c>
      <c r="AE944">
        <v>0.43</v>
      </c>
      <c r="AF944">
        <v>3.0000000000000001E-3</v>
      </c>
      <c r="AG944">
        <v>65.3</v>
      </c>
      <c r="AH944">
        <v>8.5999999999999993E-2</v>
      </c>
      <c r="AI944">
        <v>10.02</v>
      </c>
      <c r="AJ944">
        <v>0.01</v>
      </c>
      <c r="AK944">
        <v>0.28000000000000003</v>
      </c>
      <c r="AL944">
        <v>2.1</v>
      </c>
      <c r="AM944">
        <v>0.2</v>
      </c>
      <c r="AN944">
        <v>4.8</v>
      </c>
      <c r="AO944">
        <v>0.01</v>
      </c>
      <c r="AP944">
        <v>5.9</v>
      </c>
      <c r="AQ944">
        <v>140</v>
      </c>
      <c r="AR944">
        <v>0.05</v>
      </c>
      <c r="AS944">
        <v>0.4</v>
      </c>
      <c r="AT944">
        <v>24</v>
      </c>
      <c r="AU944">
        <v>0.05</v>
      </c>
      <c r="AV944">
        <v>68.400000000000006</v>
      </c>
      <c r="AW944">
        <v>15</v>
      </c>
    </row>
    <row r="945" spans="1:49" hidden="1" x14ac:dyDescent="0.3">
      <c r="A945" t="s">
        <v>3735</v>
      </c>
      <c r="B945" t="s">
        <v>3736</v>
      </c>
      <c r="C945" s="1" t="str">
        <f t="shared" si="56"/>
        <v>13:0041</v>
      </c>
      <c r="D945" s="1" t="str">
        <f t="shared" si="57"/>
        <v>13:0013</v>
      </c>
      <c r="E945" t="s">
        <v>3737</v>
      </c>
      <c r="F945" t="s">
        <v>3738</v>
      </c>
      <c r="H945">
        <v>47.684964899999997</v>
      </c>
      <c r="I945">
        <v>-67.598253900000003</v>
      </c>
      <c r="J945" s="1" t="str">
        <f t="shared" si="58"/>
        <v>Basal till</v>
      </c>
      <c r="K945" s="1" t="str">
        <f t="shared" si="59"/>
        <v>&lt;63 micron</v>
      </c>
      <c r="L945">
        <v>98</v>
      </c>
      <c r="M945">
        <v>2.88</v>
      </c>
      <c r="N945">
        <v>5.8</v>
      </c>
      <c r="O945">
        <v>0.1</v>
      </c>
      <c r="P945">
        <v>2</v>
      </c>
      <c r="Q945">
        <v>76.900000000000006</v>
      </c>
      <c r="R945">
        <v>0.15</v>
      </c>
      <c r="S945">
        <v>0.03</v>
      </c>
      <c r="T945">
        <v>0.05</v>
      </c>
      <c r="U945">
        <v>10.4</v>
      </c>
      <c r="V945">
        <v>44.2</v>
      </c>
      <c r="W945">
        <v>11.93</v>
      </c>
      <c r="X945">
        <v>4.13</v>
      </c>
      <c r="Y945">
        <v>7.2</v>
      </c>
      <c r="Z945">
        <v>101</v>
      </c>
      <c r="AA945">
        <v>0.1</v>
      </c>
      <c r="AB945">
        <v>11.2</v>
      </c>
      <c r="AC945">
        <v>0.63</v>
      </c>
      <c r="AD945">
        <v>355</v>
      </c>
      <c r="AE945">
        <v>0.42</v>
      </c>
      <c r="AF945">
        <v>3.0000000000000001E-3</v>
      </c>
      <c r="AG945">
        <v>45.5</v>
      </c>
      <c r="AH945">
        <v>0.32800000000000001</v>
      </c>
      <c r="AI945">
        <v>8.2200000000000006</v>
      </c>
      <c r="AJ945">
        <v>0.03</v>
      </c>
      <c r="AK945">
        <v>0.19</v>
      </c>
      <c r="AL945">
        <v>2</v>
      </c>
      <c r="AM945">
        <v>0.6</v>
      </c>
      <c r="AN945">
        <v>3.9</v>
      </c>
      <c r="AO945">
        <v>0.03</v>
      </c>
      <c r="AP945">
        <v>3.2</v>
      </c>
      <c r="AQ945">
        <v>40</v>
      </c>
      <c r="AR945">
        <v>0.09</v>
      </c>
      <c r="AS945">
        <v>0.4</v>
      </c>
      <c r="AT945">
        <v>28</v>
      </c>
      <c r="AU945">
        <v>0.05</v>
      </c>
      <c r="AV945">
        <v>111.6</v>
      </c>
      <c r="AW945">
        <v>15</v>
      </c>
    </row>
    <row r="946" spans="1:49" hidden="1" x14ac:dyDescent="0.3">
      <c r="A946" t="s">
        <v>3739</v>
      </c>
      <c r="B946" t="s">
        <v>3740</v>
      </c>
      <c r="C946" s="1" t="str">
        <f t="shared" si="56"/>
        <v>13:0041</v>
      </c>
      <c r="D946" s="1" t="str">
        <f t="shared" si="57"/>
        <v>13:0013</v>
      </c>
      <c r="E946" t="s">
        <v>3741</v>
      </c>
      <c r="F946" t="s">
        <v>3742</v>
      </c>
      <c r="H946">
        <v>47.743366299999998</v>
      </c>
      <c r="I946">
        <v>-67.630716800000002</v>
      </c>
      <c r="J946" s="1" t="str">
        <f t="shared" si="58"/>
        <v>Basal till</v>
      </c>
      <c r="K946" s="1" t="str">
        <f t="shared" si="59"/>
        <v>&lt;63 micron</v>
      </c>
      <c r="L946">
        <v>41</v>
      </c>
      <c r="M946">
        <v>2.67</v>
      </c>
      <c r="N946">
        <v>6.9</v>
      </c>
      <c r="O946">
        <v>0.5</v>
      </c>
      <c r="P946">
        <v>1</v>
      </c>
      <c r="Q946">
        <v>60.6</v>
      </c>
      <c r="R946">
        <v>0.13</v>
      </c>
      <c r="S946">
        <v>0.01</v>
      </c>
      <c r="T946">
        <v>0.06</v>
      </c>
      <c r="U946">
        <v>15.5</v>
      </c>
      <c r="V946">
        <v>56.7</v>
      </c>
      <c r="W946">
        <v>19.079999999999998</v>
      </c>
      <c r="X946">
        <v>3.44</v>
      </c>
      <c r="Y946">
        <v>5.7</v>
      </c>
      <c r="Z946">
        <v>57</v>
      </c>
      <c r="AA946">
        <v>7.0000000000000007E-2</v>
      </c>
      <c r="AB946">
        <v>32.9</v>
      </c>
      <c r="AC946">
        <v>0.92</v>
      </c>
      <c r="AD946">
        <v>254</v>
      </c>
      <c r="AE946">
        <v>0.25</v>
      </c>
      <c r="AF946">
        <v>4.0000000000000001E-3</v>
      </c>
      <c r="AG946">
        <v>70.2</v>
      </c>
      <c r="AH946">
        <v>4.7E-2</v>
      </c>
      <c r="AI946">
        <v>11.38</v>
      </c>
      <c r="AJ946">
        <v>5.0000000000000001E-3</v>
      </c>
      <c r="AK946">
        <v>0.28999999999999998</v>
      </c>
      <c r="AL946">
        <v>2.4</v>
      </c>
      <c r="AM946">
        <v>0.2</v>
      </c>
      <c r="AN946">
        <v>3.9</v>
      </c>
      <c r="AO946">
        <v>0.01</v>
      </c>
      <c r="AP946">
        <v>6.8</v>
      </c>
      <c r="AQ946">
        <v>210</v>
      </c>
      <c r="AR946">
        <v>0.06</v>
      </c>
      <c r="AS946">
        <v>0.5</v>
      </c>
      <c r="AT946">
        <v>27</v>
      </c>
      <c r="AU946">
        <v>0.05</v>
      </c>
      <c r="AV946">
        <v>77.8</v>
      </c>
      <c r="AW946">
        <v>15</v>
      </c>
    </row>
    <row r="947" spans="1:49" hidden="1" x14ac:dyDescent="0.3">
      <c r="A947" t="s">
        <v>3743</v>
      </c>
      <c r="B947" t="s">
        <v>3744</v>
      </c>
      <c r="C947" s="1" t="str">
        <f t="shared" si="56"/>
        <v>13:0041</v>
      </c>
      <c r="D947" s="1" t="str">
        <f t="shared" si="57"/>
        <v>13:0013</v>
      </c>
      <c r="E947" t="s">
        <v>3745</v>
      </c>
      <c r="F947" t="s">
        <v>3746</v>
      </c>
      <c r="H947">
        <v>47.728646599999998</v>
      </c>
      <c r="I947">
        <v>-67.618019899999993</v>
      </c>
      <c r="J947" s="1" t="str">
        <f t="shared" si="58"/>
        <v>Basal till</v>
      </c>
      <c r="K947" s="1" t="str">
        <f t="shared" si="59"/>
        <v>&lt;63 micron</v>
      </c>
      <c r="L947">
        <v>43</v>
      </c>
      <c r="M947">
        <v>2.5099999999999998</v>
      </c>
      <c r="N947">
        <v>6.1</v>
      </c>
      <c r="O947">
        <v>0.8</v>
      </c>
      <c r="P947">
        <v>1</v>
      </c>
      <c r="Q947">
        <v>55.5</v>
      </c>
      <c r="R947">
        <v>0.12</v>
      </c>
      <c r="S947">
        <v>0.03</v>
      </c>
      <c r="T947">
        <v>0.06</v>
      </c>
      <c r="U947">
        <v>14.3</v>
      </c>
      <c r="V947">
        <v>53.5</v>
      </c>
      <c r="W947">
        <v>19.239999999999998</v>
      </c>
      <c r="X947">
        <v>3.27</v>
      </c>
      <c r="Y947">
        <v>5.6</v>
      </c>
      <c r="Z947">
        <v>56</v>
      </c>
      <c r="AA947">
        <v>0.08</v>
      </c>
      <c r="AB947">
        <v>31.5</v>
      </c>
      <c r="AC947">
        <v>0.92</v>
      </c>
      <c r="AD947">
        <v>194</v>
      </c>
      <c r="AE947">
        <v>0.4</v>
      </c>
      <c r="AF947">
        <v>3.0000000000000001E-3</v>
      </c>
      <c r="AG947">
        <v>64.599999999999994</v>
      </c>
      <c r="AH947">
        <v>4.9000000000000002E-2</v>
      </c>
      <c r="AI947">
        <v>10.87</v>
      </c>
      <c r="AJ947">
        <v>5.0000000000000001E-3</v>
      </c>
      <c r="AK947">
        <v>0.28000000000000003</v>
      </c>
      <c r="AL947">
        <v>2.1</v>
      </c>
      <c r="AM947">
        <v>0.2</v>
      </c>
      <c r="AN947">
        <v>5.0999999999999996</v>
      </c>
      <c r="AO947">
        <v>0.01</v>
      </c>
      <c r="AP947">
        <v>6.4</v>
      </c>
      <c r="AQ947">
        <v>160</v>
      </c>
      <c r="AR947">
        <v>7.0000000000000007E-2</v>
      </c>
      <c r="AS947">
        <v>0.4</v>
      </c>
      <c r="AT947">
        <v>26</v>
      </c>
      <c r="AU947">
        <v>0.05</v>
      </c>
      <c r="AV947">
        <v>60.4</v>
      </c>
      <c r="AW947">
        <v>15</v>
      </c>
    </row>
    <row r="948" spans="1:49" hidden="1" x14ac:dyDescent="0.3">
      <c r="A948" t="s">
        <v>3747</v>
      </c>
      <c r="B948" t="s">
        <v>3748</v>
      </c>
      <c r="C948" s="1" t="str">
        <f t="shared" si="56"/>
        <v>13:0041</v>
      </c>
      <c r="D948" s="1" t="str">
        <f t="shared" si="57"/>
        <v>13:0013</v>
      </c>
      <c r="E948" t="s">
        <v>3749</v>
      </c>
      <c r="F948" t="s">
        <v>3750</v>
      </c>
      <c r="H948">
        <v>47.739871999999998</v>
      </c>
      <c r="I948">
        <v>-67.600622099999995</v>
      </c>
      <c r="J948" s="1" t="str">
        <f t="shared" si="58"/>
        <v>Basal till</v>
      </c>
      <c r="K948" s="1" t="str">
        <f t="shared" si="59"/>
        <v>&lt;63 micron</v>
      </c>
      <c r="L948">
        <v>20</v>
      </c>
      <c r="M948">
        <v>2.17</v>
      </c>
      <c r="N948">
        <v>5.7</v>
      </c>
      <c r="O948">
        <v>0.4</v>
      </c>
      <c r="P948">
        <v>1</v>
      </c>
      <c r="Q948">
        <v>32.299999999999997</v>
      </c>
      <c r="R948">
        <v>0.14000000000000001</v>
      </c>
      <c r="S948">
        <v>0.02</v>
      </c>
      <c r="T948">
        <v>0.1</v>
      </c>
      <c r="U948">
        <v>15.5</v>
      </c>
      <c r="V948">
        <v>47.6</v>
      </c>
      <c r="W948">
        <v>18.559999999999999</v>
      </c>
      <c r="X948">
        <v>3</v>
      </c>
      <c r="Y948">
        <v>4.7</v>
      </c>
      <c r="Z948">
        <v>43</v>
      </c>
      <c r="AA948">
        <v>0.06</v>
      </c>
      <c r="AB948">
        <v>29.6</v>
      </c>
      <c r="AC948">
        <v>0.84</v>
      </c>
      <c r="AD948">
        <v>225</v>
      </c>
      <c r="AE948">
        <v>0.25</v>
      </c>
      <c r="AF948">
        <v>3.0000000000000001E-3</v>
      </c>
      <c r="AG948">
        <v>64.8</v>
      </c>
      <c r="AH948">
        <v>5.3999999999999999E-2</v>
      </c>
      <c r="AI948">
        <v>11.88</v>
      </c>
      <c r="AJ948">
        <v>5.0000000000000001E-3</v>
      </c>
      <c r="AK948">
        <v>0.3</v>
      </c>
      <c r="AL948">
        <v>2.2000000000000002</v>
      </c>
      <c r="AM948">
        <v>0.05</v>
      </c>
      <c r="AN948">
        <v>3.8</v>
      </c>
      <c r="AO948">
        <v>0.01</v>
      </c>
      <c r="AP948">
        <v>6.6</v>
      </c>
      <c r="AQ948">
        <v>150</v>
      </c>
      <c r="AR948">
        <v>0.05</v>
      </c>
      <c r="AS948">
        <v>0.5</v>
      </c>
      <c r="AT948">
        <v>22</v>
      </c>
      <c r="AU948">
        <v>0.05</v>
      </c>
      <c r="AV948">
        <v>62.3</v>
      </c>
      <c r="AW948">
        <v>15</v>
      </c>
    </row>
    <row r="949" spans="1:49" hidden="1" x14ac:dyDescent="0.3">
      <c r="A949" t="s">
        <v>3751</v>
      </c>
      <c r="B949" t="s">
        <v>3752</v>
      </c>
      <c r="C949" s="1" t="str">
        <f t="shared" si="56"/>
        <v>13:0041</v>
      </c>
      <c r="D949" s="1" t="str">
        <f t="shared" si="57"/>
        <v>13:0013</v>
      </c>
      <c r="E949" t="s">
        <v>3753</v>
      </c>
      <c r="F949" t="s">
        <v>3754</v>
      </c>
      <c r="H949">
        <v>47.685343400000001</v>
      </c>
      <c r="I949">
        <v>-67.577829600000001</v>
      </c>
      <c r="J949" s="1" t="str">
        <f t="shared" si="58"/>
        <v>Basal till</v>
      </c>
      <c r="K949" s="1" t="str">
        <f t="shared" si="59"/>
        <v>&lt;63 micron</v>
      </c>
      <c r="L949">
        <v>42</v>
      </c>
      <c r="M949">
        <v>1.7</v>
      </c>
      <c r="N949">
        <v>4.3</v>
      </c>
      <c r="O949">
        <v>0.6</v>
      </c>
      <c r="P949">
        <v>2</v>
      </c>
      <c r="Q949">
        <v>41.5</v>
      </c>
      <c r="R949">
        <v>0.11</v>
      </c>
      <c r="S949">
        <v>0.02</v>
      </c>
      <c r="T949">
        <v>7.0000000000000007E-2</v>
      </c>
      <c r="U949">
        <v>8.6999999999999993</v>
      </c>
      <c r="V949">
        <v>28</v>
      </c>
      <c r="W949">
        <v>13.08</v>
      </c>
      <c r="X949">
        <v>2.29</v>
      </c>
      <c r="Y949">
        <v>4.0999999999999996</v>
      </c>
      <c r="Z949">
        <v>43</v>
      </c>
      <c r="AA949">
        <v>7.0000000000000007E-2</v>
      </c>
      <c r="AB949">
        <v>24.5</v>
      </c>
      <c r="AC949">
        <v>0.59</v>
      </c>
      <c r="AD949">
        <v>134</v>
      </c>
      <c r="AE949">
        <v>0.79</v>
      </c>
      <c r="AF949">
        <v>3.0000000000000001E-3</v>
      </c>
      <c r="AG949">
        <v>35.700000000000003</v>
      </c>
      <c r="AH949">
        <v>3.2000000000000001E-2</v>
      </c>
      <c r="AI949">
        <v>9.0299999999999994</v>
      </c>
      <c r="AJ949">
        <v>5.0000000000000001E-3</v>
      </c>
      <c r="AK949">
        <v>0.24</v>
      </c>
      <c r="AL949">
        <v>1.7</v>
      </c>
      <c r="AM949">
        <v>0.1</v>
      </c>
      <c r="AN949">
        <v>2.7</v>
      </c>
      <c r="AO949">
        <v>0.01</v>
      </c>
      <c r="AP949">
        <v>5.3</v>
      </c>
      <c r="AQ949">
        <v>80</v>
      </c>
      <c r="AR949">
        <v>0.1</v>
      </c>
      <c r="AS949">
        <v>0.5</v>
      </c>
      <c r="AT949">
        <v>19</v>
      </c>
      <c r="AU949">
        <v>0.05</v>
      </c>
      <c r="AV949">
        <v>39</v>
      </c>
      <c r="AW949">
        <v>15</v>
      </c>
    </row>
    <row r="950" spans="1:49" hidden="1" x14ac:dyDescent="0.3">
      <c r="A950" t="s">
        <v>3755</v>
      </c>
      <c r="B950" t="s">
        <v>3756</v>
      </c>
      <c r="C950" s="1" t="str">
        <f t="shared" si="56"/>
        <v>13:0041</v>
      </c>
      <c r="D950" s="1" t="str">
        <f t="shared" si="57"/>
        <v>13:0013</v>
      </c>
      <c r="E950" t="s">
        <v>3757</v>
      </c>
      <c r="F950" t="s">
        <v>3758</v>
      </c>
      <c r="H950">
        <v>47.726790299999998</v>
      </c>
      <c r="I950">
        <v>-67.6726654</v>
      </c>
      <c r="J950" s="1" t="str">
        <f t="shared" si="58"/>
        <v>Basal till</v>
      </c>
      <c r="K950" s="1" t="str">
        <f t="shared" si="59"/>
        <v>&lt;63 micron</v>
      </c>
      <c r="L950">
        <v>29</v>
      </c>
      <c r="M950">
        <v>2.96</v>
      </c>
      <c r="N950">
        <v>8.5</v>
      </c>
      <c r="O950">
        <v>0.4</v>
      </c>
      <c r="P950">
        <v>1</v>
      </c>
      <c r="Q950">
        <v>39.200000000000003</v>
      </c>
      <c r="R950">
        <v>0.16</v>
      </c>
      <c r="S950">
        <v>0.02</v>
      </c>
      <c r="T950">
        <v>7.0000000000000007E-2</v>
      </c>
      <c r="U950">
        <v>14</v>
      </c>
      <c r="V950">
        <v>58.1</v>
      </c>
      <c r="W950">
        <v>17.5</v>
      </c>
      <c r="X950">
        <v>3.58</v>
      </c>
      <c r="Y950">
        <v>5.5</v>
      </c>
      <c r="Z950">
        <v>80</v>
      </c>
      <c r="AA950">
        <v>7.0000000000000007E-2</v>
      </c>
      <c r="AB950">
        <v>27.1</v>
      </c>
      <c r="AC950">
        <v>0.8</v>
      </c>
      <c r="AD950">
        <v>292</v>
      </c>
      <c r="AE950">
        <v>0.37</v>
      </c>
      <c r="AF950">
        <v>3.0000000000000001E-3</v>
      </c>
      <c r="AG950">
        <v>58.7</v>
      </c>
      <c r="AH950">
        <v>0.09</v>
      </c>
      <c r="AI950">
        <v>13.56</v>
      </c>
      <c r="AJ950">
        <v>0.01</v>
      </c>
      <c r="AK950">
        <v>0.35</v>
      </c>
      <c r="AL950">
        <v>2.5</v>
      </c>
      <c r="AM950">
        <v>0.4</v>
      </c>
      <c r="AN950">
        <v>4.2</v>
      </c>
      <c r="AO950">
        <v>0.01</v>
      </c>
      <c r="AP950">
        <v>6.2</v>
      </c>
      <c r="AQ950">
        <v>90</v>
      </c>
      <c r="AR950">
        <v>7.0000000000000007E-2</v>
      </c>
      <c r="AS950">
        <v>0.5</v>
      </c>
      <c r="AT950">
        <v>25</v>
      </c>
      <c r="AU950">
        <v>0.05</v>
      </c>
      <c r="AV950">
        <v>82.6</v>
      </c>
      <c r="AW950">
        <v>15</v>
      </c>
    </row>
    <row r="951" spans="1:49" hidden="1" x14ac:dyDescent="0.3">
      <c r="A951" t="s">
        <v>3759</v>
      </c>
      <c r="B951" t="s">
        <v>3760</v>
      </c>
      <c r="C951" s="1" t="str">
        <f t="shared" si="56"/>
        <v>13:0041</v>
      </c>
      <c r="D951" s="1" t="str">
        <f t="shared" si="57"/>
        <v>13:0013</v>
      </c>
      <c r="E951" t="s">
        <v>3761</v>
      </c>
      <c r="F951" t="s">
        <v>3762</v>
      </c>
      <c r="H951">
        <v>47.715715600000003</v>
      </c>
      <c r="I951">
        <v>-67.661960500000006</v>
      </c>
      <c r="J951" s="1" t="str">
        <f t="shared" si="58"/>
        <v>Basal till</v>
      </c>
      <c r="K951" s="1" t="str">
        <f t="shared" si="59"/>
        <v>&lt;63 micron</v>
      </c>
      <c r="L951">
        <v>26</v>
      </c>
      <c r="M951">
        <v>2.5299999999999998</v>
      </c>
      <c r="N951">
        <v>9.9</v>
      </c>
      <c r="O951">
        <v>2.5</v>
      </c>
      <c r="P951">
        <v>2</v>
      </c>
      <c r="Q951">
        <v>51.4</v>
      </c>
      <c r="R951">
        <v>0.18</v>
      </c>
      <c r="S951">
        <v>0.03</v>
      </c>
      <c r="T951">
        <v>0.05</v>
      </c>
      <c r="U951">
        <v>19.100000000000001</v>
      </c>
      <c r="V951">
        <v>52.5</v>
      </c>
      <c r="W951">
        <v>25.24</v>
      </c>
      <c r="X951">
        <v>3.64</v>
      </c>
      <c r="Y951">
        <v>5.6</v>
      </c>
      <c r="Z951">
        <v>72</v>
      </c>
      <c r="AA951">
        <v>0.09</v>
      </c>
      <c r="AB951">
        <v>35.6</v>
      </c>
      <c r="AC951">
        <v>0.94</v>
      </c>
      <c r="AD951">
        <v>575</v>
      </c>
      <c r="AE951">
        <v>0.27</v>
      </c>
      <c r="AF951">
        <v>3.0000000000000001E-3</v>
      </c>
      <c r="AG951">
        <v>67</v>
      </c>
      <c r="AH951">
        <v>5.6000000000000001E-2</v>
      </c>
      <c r="AI951">
        <v>15.79</v>
      </c>
      <c r="AJ951">
        <v>5.0000000000000001E-3</v>
      </c>
      <c r="AK951">
        <v>0.6</v>
      </c>
      <c r="AL951">
        <v>3.7</v>
      </c>
      <c r="AM951">
        <v>0.1</v>
      </c>
      <c r="AN951">
        <v>8.1999999999999993</v>
      </c>
      <c r="AO951">
        <v>0.02</v>
      </c>
      <c r="AP951">
        <v>6.9</v>
      </c>
      <c r="AQ951">
        <v>460</v>
      </c>
      <c r="AR951">
        <v>0.06</v>
      </c>
      <c r="AS951">
        <v>0.6</v>
      </c>
      <c r="AT951">
        <v>31</v>
      </c>
      <c r="AU951">
        <v>0.05</v>
      </c>
      <c r="AV951">
        <v>72.099999999999994</v>
      </c>
      <c r="AW951">
        <v>15</v>
      </c>
    </row>
    <row r="952" spans="1:49" hidden="1" x14ac:dyDescent="0.3">
      <c r="A952" t="s">
        <v>3763</v>
      </c>
      <c r="B952" t="s">
        <v>3764</v>
      </c>
      <c r="C952" s="1" t="str">
        <f t="shared" si="56"/>
        <v>13:0041</v>
      </c>
      <c r="D952" s="1" t="str">
        <f t="shared" si="57"/>
        <v>13:0013</v>
      </c>
      <c r="E952" t="s">
        <v>3765</v>
      </c>
      <c r="F952" t="s">
        <v>3766</v>
      </c>
      <c r="H952">
        <v>47.622956000000002</v>
      </c>
      <c r="I952">
        <v>-67.934187300000005</v>
      </c>
      <c r="J952" s="1" t="str">
        <f t="shared" si="58"/>
        <v>Basal till</v>
      </c>
      <c r="K952" s="1" t="str">
        <f t="shared" si="59"/>
        <v>&lt;63 micron</v>
      </c>
      <c r="L952">
        <v>20</v>
      </c>
      <c r="M952">
        <v>2.64</v>
      </c>
      <c r="N952">
        <v>6.5</v>
      </c>
      <c r="O952">
        <v>0.7</v>
      </c>
      <c r="P952">
        <v>1</v>
      </c>
      <c r="Q952">
        <v>40</v>
      </c>
      <c r="R952">
        <v>0.15</v>
      </c>
      <c r="S952">
        <v>0.02</v>
      </c>
      <c r="T952">
        <v>0.08</v>
      </c>
      <c r="U952">
        <v>18.3</v>
      </c>
      <c r="V952">
        <v>59.1</v>
      </c>
      <c r="W952">
        <v>23.25</v>
      </c>
      <c r="X952">
        <v>3.6</v>
      </c>
      <c r="Y952">
        <v>6.1</v>
      </c>
      <c r="Z952">
        <v>57</v>
      </c>
      <c r="AA952">
        <v>0.08</v>
      </c>
      <c r="AB952">
        <v>33.6</v>
      </c>
      <c r="AC952">
        <v>1.0900000000000001</v>
      </c>
      <c r="AD952">
        <v>469</v>
      </c>
      <c r="AE952">
        <v>0.2</v>
      </c>
      <c r="AF952">
        <v>3.0000000000000001E-3</v>
      </c>
      <c r="AG952">
        <v>76.099999999999994</v>
      </c>
      <c r="AH952">
        <v>5.1999999999999998E-2</v>
      </c>
      <c r="AI952">
        <v>13.62</v>
      </c>
      <c r="AJ952">
        <v>5.0000000000000001E-3</v>
      </c>
      <c r="AK952">
        <v>0.34</v>
      </c>
      <c r="AL952">
        <v>2.2999999999999998</v>
      </c>
      <c r="AM952">
        <v>0.05</v>
      </c>
      <c r="AN952">
        <v>4.0999999999999996</v>
      </c>
      <c r="AO952">
        <v>0.02</v>
      </c>
      <c r="AP952">
        <v>7</v>
      </c>
      <c r="AQ952">
        <v>260</v>
      </c>
      <c r="AR952">
        <v>0.05</v>
      </c>
      <c r="AS952">
        <v>0.5</v>
      </c>
      <c r="AT952">
        <v>30</v>
      </c>
      <c r="AU952">
        <v>0.05</v>
      </c>
      <c r="AV952">
        <v>80</v>
      </c>
      <c r="AW952">
        <v>15</v>
      </c>
    </row>
    <row r="953" spans="1:49" hidden="1" x14ac:dyDescent="0.3">
      <c r="A953" t="s">
        <v>3767</v>
      </c>
      <c r="B953" t="s">
        <v>3768</v>
      </c>
      <c r="C953" s="1" t="str">
        <f t="shared" si="56"/>
        <v>13:0041</v>
      </c>
      <c r="D953" s="1" t="str">
        <f t="shared" si="57"/>
        <v>13:0013</v>
      </c>
      <c r="E953" t="s">
        <v>3769</v>
      </c>
      <c r="F953" t="s">
        <v>3770</v>
      </c>
      <c r="H953">
        <v>47.596915699999997</v>
      </c>
      <c r="I953">
        <v>-67.743917199999999</v>
      </c>
      <c r="J953" s="1" t="str">
        <f t="shared" si="58"/>
        <v>Basal till</v>
      </c>
      <c r="K953" s="1" t="str">
        <f t="shared" si="59"/>
        <v>&lt;63 micron</v>
      </c>
      <c r="L953">
        <v>83</v>
      </c>
      <c r="M953">
        <v>2.61</v>
      </c>
      <c r="N953">
        <v>5.9</v>
      </c>
      <c r="O953">
        <v>0.4</v>
      </c>
      <c r="P953">
        <v>1</v>
      </c>
      <c r="Q953">
        <v>69.599999999999994</v>
      </c>
      <c r="R953">
        <v>0.16</v>
      </c>
      <c r="S953">
        <v>0.11</v>
      </c>
      <c r="T953">
        <v>0.05</v>
      </c>
      <c r="U953">
        <v>16.899999999999999</v>
      </c>
      <c r="V953">
        <v>60.4</v>
      </c>
      <c r="W953">
        <v>20.92</v>
      </c>
      <c r="X953">
        <v>3.41</v>
      </c>
      <c r="Y953">
        <v>6.1</v>
      </c>
      <c r="Z953">
        <v>49</v>
      </c>
      <c r="AA953">
        <v>0.08</v>
      </c>
      <c r="AB953">
        <v>31.8</v>
      </c>
      <c r="AC953">
        <v>0.99</v>
      </c>
      <c r="AD953">
        <v>333</v>
      </c>
      <c r="AE953">
        <v>0.33</v>
      </c>
      <c r="AF953">
        <v>4.0000000000000001E-3</v>
      </c>
      <c r="AG953">
        <v>69.3</v>
      </c>
      <c r="AH953">
        <v>0.06</v>
      </c>
      <c r="AI953">
        <v>11.56</v>
      </c>
      <c r="AJ953">
        <v>0.01</v>
      </c>
      <c r="AK953">
        <v>0.26</v>
      </c>
      <c r="AL953">
        <v>2.8</v>
      </c>
      <c r="AM953">
        <v>0.2</v>
      </c>
      <c r="AN953">
        <v>16.600000000000001</v>
      </c>
      <c r="AO953">
        <v>0.01</v>
      </c>
      <c r="AP953">
        <v>6.2</v>
      </c>
      <c r="AQ953">
        <v>150</v>
      </c>
      <c r="AR953">
        <v>0.06</v>
      </c>
      <c r="AS953">
        <v>0.6</v>
      </c>
      <c r="AT953">
        <v>27</v>
      </c>
      <c r="AU953">
        <v>0.05</v>
      </c>
      <c r="AV953">
        <v>63.7</v>
      </c>
      <c r="AW953">
        <v>15</v>
      </c>
    </row>
    <row r="954" spans="1:49" hidden="1" x14ac:dyDescent="0.3">
      <c r="A954" t="s">
        <v>3771</v>
      </c>
      <c r="B954" t="s">
        <v>3772</v>
      </c>
      <c r="C954" s="1" t="str">
        <f t="shared" si="56"/>
        <v>13:0041</v>
      </c>
      <c r="D954" s="1" t="str">
        <f t="shared" si="57"/>
        <v>13:0013</v>
      </c>
      <c r="E954" t="s">
        <v>3773</v>
      </c>
      <c r="F954" t="s">
        <v>3774</v>
      </c>
      <c r="H954">
        <v>47.543996399999997</v>
      </c>
      <c r="I954">
        <v>-67.545803100000001</v>
      </c>
      <c r="J954" s="1" t="str">
        <f t="shared" si="58"/>
        <v>Basal till</v>
      </c>
      <c r="K954" s="1" t="str">
        <f t="shared" si="59"/>
        <v>&lt;63 micron</v>
      </c>
      <c r="L954">
        <v>68</v>
      </c>
      <c r="M954">
        <v>2.79</v>
      </c>
      <c r="N954">
        <v>5.2</v>
      </c>
      <c r="O954">
        <v>0.1</v>
      </c>
      <c r="P954">
        <v>5</v>
      </c>
      <c r="Q954">
        <v>69.900000000000006</v>
      </c>
      <c r="R954">
        <v>0.17</v>
      </c>
      <c r="S954">
        <v>0.05</v>
      </c>
      <c r="T954">
        <v>0.04</v>
      </c>
      <c r="U954">
        <v>21.3</v>
      </c>
      <c r="V954">
        <v>69</v>
      </c>
      <c r="W954">
        <v>21.64</v>
      </c>
      <c r="X954">
        <v>3.7</v>
      </c>
      <c r="Y954">
        <v>7.5</v>
      </c>
      <c r="Z954">
        <v>48</v>
      </c>
      <c r="AA954">
        <v>0.1</v>
      </c>
      <c r="AB954">
        <v>11.4</v>
      </c>
      <c r="AC954">
        <v>1.52</v>
      </c>
      <c r="AD954">
        <v>606</v>
      </c>
      <c r="AE954">
        <v>0.25</v>
      </c>
      <c r="AF954">
        <v>3.0000000000000001E-3</v>
      </c>
      <c r="AG954">
        <v>113.9</v>
      </c>
      <c r="AH954">
        <v>4.2000000000000003E-2</v>
      </c>
      <c r="AI954">
        <v>16.13</v>
      </c>
      <c r="AJ954">
        <v>0.01</v>
      </c>
      <c r="AK954">
        <v>0.16</v>
      </c>
      <c r="AL954">
        <v>2.9</v>
      </c>
      <c r="AM954">
        <v>0.05</v>
      </c>
      <c r="AN954">
        <v>6.7</v>
      </c>
      <c r="AO954">
        <v>0.03</v>
      </c>
      <c r="AP954">
        <v>4.2</v>
      </c>
      <c r="AQ954">
        <v>100</v>
      </c>
      <c r="AR954">
        <v>0.09</v>
      </c>
      <c r="AS954">
        <v>0.3</v>
      </c>
      <c r="AT954">
        <v>41</v>
      </c>
      <c r="AU954">
        <v>0.05</v>
      </c>
      <c r="AV954">
        <v>63.6</v>
      </c>
      <c r="AW954">
        <v>15</v>
      </c>
    </row>
    <row r="955" spans="1:49" hidden="1" x14ac:dyDescent="0.3">
      <c r="A955" t="s">
        <v>3775</v>
      </c>
      <c r="B955" t="s">
        <v>3776</v>
      </c>
      <c r="C955" s="1" t="str">
        <f t="shared" si="56"/>
        <v>13:0041</v>
      </c>
      <c r="D955" s="1" t="str">
        <f t="shared" si="57"/>
        <v>13:0013</v>
      </c>
      <c r="E955" t="s">
        <v>3777</v>
      </c>
      <c r="F955" t="s">
        <v>3778</v>
      </c>
      <c r="H955">
        <v>47.671166100000001</v>
      </c>
      <c r="I955">
        <v>-67.535905499999998</v>
      </c>
      <c r="J955" s="1" t="str">
        <f t="shared" si="58"/>
        <v>Basal till</v>
      </c>
      <c r="K955" s="1" t="str">
        <f t="shared" si="59"/>
        <v>&lt;63 micron</v>
      </c>
      <c r="L955">
        <v>42</v>
      </c>
      <c r="M955">
        <v>1.96</v>
      </c>
      <c r="N955">
        <v>3.8</v>
      </c>
      <c r="O955">
        <v>0.1</v>
      </c>
      <c r="P955">
        <v>3</v>
      </c>
      <c r="Q955">
        <v>47.4</v>
      </c>
      <c r="R955">
        <v>0.2</v>
      </c>
      <c r="S955">
        <v>3.02</v>
      </c>
      <c r="T955">
        <v>0.13</v>
      </c>
      <c r="U955">
        <v>16.600000000000001</v>
      </c>
      <c r="V955">
        <v>37.5</v>
      </c>
      <c r="W955">
        <v>22.69</v>
      </c>
      <c r="X955">
        <v>3.84</v>
      </c>
      <c r="Y955">
        <v>4.0999999999999996</v>
      </c>
      <c r="Z955">
        <v>71</v>
      </c>
      <c r="AA955">
        <v>0.1</v>
      </c>
      <c r="AB955">
        <v>36.4</v>
      </c>
      <c r="AC955">
        <v>0.96</v>
      </c>
      <c r="AD955">
        <v>712</v>
      </c>
      <c r="AE955">
        <v>0.27</v>
      </c>
      <c r="AF955">
        <v>3.0000000000000001E-3</v>
      </c>
      <c r="AG955">
        <v>51.9</v>
      </c>
      <c r="AH955">
        <v>5.2999999999999999E-2</v>
      </c>
      <c r="AI955">
        <v>16.63</v>
      </c>
      <c r="AJ955">
        <v>0.03</v>
      </c>
      <c r="AK955">
        <v>0.1</v>
      </c>
      <c r="AL955">
        <v>8.6999999999999993</v>
      </c>
      <c r="AM955">
        <v>0.1</v>
      </c>
      <c r="AN955">
        <v>122.4</v>
      </c>
      <c r="AO955">
        <v>0.03</v>
      </c>
      <c r="AP955">
        <v>6.2</v>
      </c>
      <c r="AQ955">
        <v>60</v>
      </c>
      <c r="AR955">
        <v>0.09</v>
      </c>
      <c r="AS955">
        <v>0.4</v>
      </c>
      <c r="AT955">
        <v>24</v>
      </c>
      <c r="AU955">
        <v>0.05</v>
      </c>
      <c r="AV955">
        <v>78.2</v>
      </c>
      <c r="AW955">
        <v>15</v>
      </c>
    </row>
    <row r="956" spans="1:49" hidden="1" x14ac:dyDescent="0.3">
      <c r="A956" t="s">
        <v>3779</v>
      </c>
      <c r="B956" t="s">
        <v>3780</v>
      </c>
      <c r="C956" s="1" t="str">
        <f t="shared" si="56"/>
        <v>13:0041</v>
      </c>
      <c r="D956" s="1" t="str">
        <f t="shared" si="57"/>
        <v>13:0013</v>
      </c>
      <c r="E956" t="s">
        <v>3781</v>
      </c>
      <c r="F956" t="s">
        <v>3782</v>
      </c>
      <c r="H956">
        <v>47.740911099999998</v>
      </c>
      <c r="I956">
        <v>-67.924805300000003</v>
      </c>
      <c r="J956" s="1" t="str">
        <f t="shared" si="58"/>
        <v>Basal till</v>
      </c>
      <c r="K956" s="1" t="str">
        <f t="shared" si="59"/>
        <v>&lt;63 micron</v>
      </c>
      <c r="L956">
        <v>11</v>
      </c>
      <c r="M956">
        <v>2.29</v>
      </c>
      <c r="N956">
        <v>5.2</v>
      </c>
      <c r="O956">
        <v>0.4</v>
      </c>
      <c r="P956">
        <v>1</v>
      </c>
      <c r="Q956">
        <v>28.9</v>
      </c>
      <c r="R956">
        <v>0.14000000000000001</v>
      </c>
      <c r="S956">
        <v>0.02</v>
      </c>
      <c r="T956">
        <v>7.0000000000000007E-2</v>
      </c>
      <c r="U956">
        <v>14.6</v>
      </c>
      <c r="V956">
        <v>46.9</v>
      </c>
      <c r="W956">
        <v>18.39</v>
      </c>
      <c r="X956">
        <v>2.91</v>
      </c>
      <c r="Y956">
        <v>4.8</v>
      </c>
      <c r="Z956">
        <v>39</v>
      </c>
      <c r="AA956">
        <v>0.06</v>
      </c>
      <c r="AB956">
        <v>34.1</v>
      </c>
      <c r="AC956">
        <v>0.77</v>
      </c>
      <c r="AD956">
        <v>437</v>
      </c>
      <c r="AE956">
        <v>0.31</v>
      </c>
      <c r="AF956">
        <v>3.0000000000000001E-3</v>
      </c>
      <c r="AG956">
        <v>57.7</v>
      </c>
      <c r="AH956">
        <v>0.05</v>
      </c>
      <c r="AI956">
        <v>14.99</v>
      </c>
      <c r="AJ956">
        <v>0.01</v>
      </c>
      <c r="AK956">
        <v>0.28999999999999998</v>
      </c>
      <c r="AL956">
        <v>2.2000000000000002</v>
      </c>
      <c r="AM956">
        <v>0.1</v>
      </c>
      <c r="AN956">
        <v>3.6</v>
      </c>
      <c r="AO956">
        <v>0.01</v>
      </c>
      <c r="AP956">
        <v>7.1</v>
      </c>
      <c r="AQ956">
        <v>120</v>
      </c>
      <c r="AR956">
        <v>0.04</v>
      </c>
      <c r="AS956">
        <v>0.6</v>
      </c>
      <c r="AT956">
        <v>22</v>
      </c>
      <c r="AU956">
        <v>0.05</v>
      </c>
      <c r="AV956">
        <v>58.4</v>
      </c>
      <c r="AW956">
        <v>15</v>
      </c>
    </row>
    <row r="957" spans="1:49" hidden="1" x14ac:dyDescent="0.3">
      <c r="A957" t="s">
        <v>3783</v>
      </c>
      <c r="B957" t="s">
        <v>3784</v>
      </c>
      <c r="C957" s="1" t="str">
        <f t="shared" si="56"/>
        <v>13:0041</v>
      </c>
      <c r="D957" s="1" t="str">
        <f t="shared" si="57"/>
        <v>13:0013</v>
      </c>
      <c r="E957" t="s">
        <v>3785</v>
      </c>
      <c r="F957" t="s">
        <v>3786</v>
      </c>
      <c r="H957">
        <v>47.727147899999999</v>
      </c>
      <c r="I957">
        <v>-67.941624899999994</v>
      </c>
      <c r="J957" s="1" t="str">
        <f t="shared" si="58"/>
        <v>Basal till</v>
      </c>
      <c r="K957" s="1" t="str">
        <f t="shared" si="59"/>
        <v>&lt;63 micron</v>
      </c>
      <c r="L957">
        <v>19</v>
      </c>
      <c r="M957">
        <v>2.2999999999999998</v>
      </c>
      <c r="N957">
        <v>6.1</v>
      </c>
      <c r="O957">
        <v>0.4</v>
      </c>
      <c r="P957">
        <v>1</v>
      </c>
      <c r="Q957">
        <v>27.7</v>
      </c>
      <c r="R957">
        <v>0.15</v>
      </c>
      <c r="S957">
        <v>7.0000000000000007E-2</v>
      </c>
      <c r="T957">
        <v>0.09</v>
      </c>
      <c r="U957">
        <v>16.3</v>
      </c>
      <c r="V957">
        <v>46.1</v>
      </c>
      <c r="W957">
        <v>14.69</v>
      </c>
      <c r="X957">
        <v>3.03</v>
      </c>
      <c r="Y957">
        <v>4.3</v>
      </c>
      <c r="Z957">
        <v>48</v>
      </c>
      <c r="AA957">
        <v>0.05</v>
      </c>
      <c r="AB957">
        <v>28.9</v>
      </c>
      <c r="AC957">
        <v>0.74</v>
      </c>
      <c r="AD957">
        <v>511</v>
      </c>
      <c r="AE957">
        <v>0.3</v>
      </c>
      <c r="AF957">
        <v>3.0000000000000001E-3</v>
      </c>
      <c r="AG957">
        <v>57.1</v>
      </c>
      <c r="AH957">
        <v>7.3999999999999996E-2</v>
      </c>
      <c r="AI957">
        <v>12.54</v>
      </c>
      <c r="AJ957">
        <v>0.01</v>
      </c>
      <c r="AK957">
        <v>0.3</v>
      </c>
      <c r="AL957">
        <v>1.9</v>
      </c>
      <c r="AM957">
        <v>0.2</v>
      </c>
      <c r="AN957">
        <v>7.1</v>
      </c>
      <c r="AO957">
        <v>0.02</v>
      </c>
      <c r="AP957">
        <v>5.8</v>
      </c>
      <c r="AQ957">
        <v>80</v>
      </c>
      <c r="AR957">
        <v>0.04</v>
      </c>
      <c r="AS957">
        <v>0.5</v>
      </c>
      <c r="AT957">
        <v>19</v>
      </c>
      <c r="AU957">
        <v>0.05</v>
      </c>
      <c r="AV957">
        <v>66.099999999999994</v>
      </c>
      <c r="AW957">
        <v>15</v>
      </c>
    </row>
    <row r="958" spans="1:49" hidden="1" x14ac:dyDescent="0.3">
      <c r="A958" t="s">
        <v>3787</v>
      </c>
      <c r="B958" t="s">
        <v>3788</v>
      </c>
      <c r="C958" s="1" t="str">
        <f t="shared" si="56"/>
        <v>13:0041</v>
      </c>
      <c r="D958" s="1" t="str">
        <f t="shared" si="57"/>
        <v>13:0013</v>
      </c>
      <c r="E958" t="s">
        <v>3789</v>
      </c>
      <c r="F958" t="s">
        <v>3790</v>
      </c>
      <c r="H958">
        <v>47.708321300000001</v>
      </c>
      <c r="I958">
        <v>-67.945178900000002</v>
      </c>
      <c r="J958" s="1" t="str">
        <f t="shared" si="58"/>
        <v>Basal till</v>
      </c>
      <c r="K958" s="1" t="str">
        <f t="shared" si="59"/>
        <v>&lt;63 micron</v>
      </c>
      <c r="L958">
        <v>17</v>
      </c>
      <c r="M958">
        <v>2.2799999999999998</v>
      </c>
      <c r="N958">
        <v>7.2</v>
      </c>
      <c r="O958">
        <v>0.4</v>
      </c>
      <c r="P958">
        <v>1</v>
      </c>
      <c r="Q958">
        <v>28.8</v>
      </c>
      <c r="R958">
        <v>0.14000000000000001</v>
      </c>
      <c r="S958">
        <v>0.02</v>
      </c>
      <c r="T958">
        <v>7.0000000000000007E-2</v>
      </c>
      <c r="U958">
        <v>13</v>
      </c>
      <c r="V958">
        <v>45.4</v>
      </c>
      <c r="W958">
        <v>18.03</v>
      </c>
      <c r="X958">
        <v>2.92</v>
      </c>
      <c r="Y958">
        <v>4.5999999999999996</v>
      </c>
      <c r="Z958">
        <v>58</v>
      </c>
      <c r="AA958">
        <v>0.05</v>
      </c>
      <c r="AB958">
        <v>26.7</v>
      </c>
      <c r="AC958">
        <v>0.75</v>
      </c>
      <c r="AD958">
        <v>352</v>
      </c>
      <c r="AE958">
        <v>0.43</v>
      </c>
      <c r="AF958">
        <v>3.0000000000000001E-3</v>
      </c>
      <c r="AG958">
        <v>54.2</v>
      </c>
      <c r="AH958">
        <v>5.8999999999999997E-2</v>
      </c>
      <c r="AI958">
        <v>13.89</v>
      </c>
      <c r="AJ958">
        <v>5.0000000000000001E-3</v>
      </c>
      <c r="AK958">
        <v>0.31</v>
      </c>
      <c r="AL958">
        <v>1.9</v>
      </c>
      <c r="AM958">
        <v>0.1</v>
      </c>
      <c r="AN958">
        <v>3.6</v>
      </c>
      <c r="AO958">
        <v>0.01</v>
      </c>
      <c r="AP958">
        <v>5.6</v>
      </c>
      <c r="AQ958">
        <v>100</v>
      </c>
      <c r="AR958">
        <v>0.05</v>
      </c>
      <c r="AS958">
        <v>0.6</v>
      </c>
      <c r="AT958">
        <v>22</v>
      </c>
      <c r="AU958">
        <v>0.05</v>
      </c>
      <c r="AV958">
        <v>60.3</v>
      </c>
      <c r="AW958">
        <v>15</v>
      </c>
    </row>
    <row r="959" spans="1:49" hidden="1" x14ac:dyDescent="0.3">
      <c r="A959" t="s">
        <v>3791</v>
      </c>
      <c r="B959" t="s">
        <v>3792</v>
      </c>
      <c r="C959" s="1" t="str">
        <f t="shared" si="56"/>
        <v>13:0041</v>
      </c>
      <c r="D959" s="1" t="str">
        <f t="shared" si="57"/>
        <v>13:0013</v>
      </c>
      <c r="E959" t="s">
        <v>3793</v>
      </c>
      <c r="F959" t="s">
        <v>3794</v>
      </c>
      <c r="H959">
        <v>47.6932829</v>
      </c>
      <c r="I959">
        <v>-67.943869699999993</v>
      </c>
      <c r="J959" s="1" t="str">
        <f t="shared" si="58"/>
        <v>Basal till</v>
      </c>
      <c r="K959" s="1" t="str">
        <f t="shared" si="59"/>
        <v>&lt;63 micron</v>
      </c>
      <c r="L959">
        <v>7</v>
      </c>
      <c r="M959">
        <v>1.76</v>
      </c>
      <c r="N959">
        <v>3.6</v>
      </c>
      <c r="O959">
        <v>0.2</v>
      </c>
      <c r="P959">
        <v>1</v>
      </c>
      <c r="Q959">
        <v>42.8</v>
      </c>
      <c r="R959">
        <v>0.11</v>
      </c>
      <c r="S959">
        <v>0.02</v>
      </c>
      <c r="T959">
        <v>7.0000000000000007E-2</v>
      </c>
      <c r="U959">
        <v>14.2</v>
      </c>
      <c r="V959">
        <v>34.799999999999997</v>
      </c>
      <c r="W959">
        <v>14.27</v>
      </c>
      <c r="X959">
        <v>2.41</v>
      </c>
      <c r="Y959">
        <v>4.2</v>
      </c>
      <c r="Z959">
        <v>20</v>
      </c>
      <c r="AA959">
        <v>0.06</v>
      </c>
      <c r="AB959">
        <v>29.2</v>
      </c>
      <c r="AC959">
        <v>0.69</v>
      </c>
      <c r="AD959">
        <v>494</v>
      </c>
      <c r="AE959">
        <v>0.23</v>
      </c>
      <c r="AF959">
        <v>3.0000000000000001E-3</v>
      </c>
      <c r="AG959">
        <v>51.5</v>
      </c>
      <c r="AH959">
        <v>3.5999999999999997E-2</v>
      </c>
      <c r="AI959">
        <v>11.57</v>
      </c>
      <c r="AJ959">
        <v>5.0000000000000001E-3</v>
      </c>
      <c r="AK959">
        <v>0.19</v>
      </c>
      <c r="AL959">
        <v>2.5</v>
      </c>
      <c r="AM959">
        <v>0.1</v>
      </c>
      <c r="AN959">
        <v>3</v>
      </c>
      <c r="AO959">
        <v>0.01</v>
      </c>
      <c r="AP959">
        <v>5.3</v>
      </c>
      <c r="AQ959">
        <v>310</v>
      </c>
      <c r="AR959">
        <v>0.04</v>
      </c>
      <c r="AS959">
        <v>0.5</v>
      </c>
      <c r="AT959">
        <v>23</v>
      </c>
      <c r="AU959">
        <v>0.05</v>
      </c>
      <c r="AV959">
        <v>49.1</v>
      </c>
      <c r="AW959">
        <v>15</v>
      </c>
    </row>
    <row r="960" spans="1:49" hidden="1" x14ac:dyDescent="0.3">
      <c r="A960" t="s">
        <v>3795</v>
      </c>
      <c r="B960" t="s">
        <v>3796</v>
      </c>
      <c r="C960" s="1" t="str">
        <f t="shared" si="56"/>
        <v>13:0041</v>
      </c>
      <c r="D960" s="1" t="str">
        <f t="shared" si="57"/>
        <v>13:0013</v>
      </c>
      <c r="E960" t="s">
        <v>3797</v>
      </c>
      <c r="F960" t="s">
        <v>3798</v>
      </c>
      <c r="H960">
        <v>47.675936399999998</v>
      </c>
      <c r="I960">
        <v>-67.943034100000006</v>
      </c>
      <c r="J960" s="1" t="str">
        <f t="shared" si="58"/>
        <v>Basal till</v>
      </c>
      <c r="K960" s="1" t="str">
        <f t="shared" si="59"/>
        <v>&lt;63 micron</v>
      </c>
      <c r="L960">
        <v>11</v>
      </c>
      <c r="M960">
        <v>2.62</v>
      </c>
      <c r="N960">
        <v>6.5</v>
      </c>
      <c r="O960">
        <v>0.5</v>
      </c>
      <c r="P960">
        <v>1</v>
      </c>
      <c r="Q960">
        <v>43.9</v>
      </c>
      <c r="R960">
        <v>0.15</v>
      </c>
      <c r="S960">
        <v>0.02</v>
      </c>
      <c r="T960">
        <v>0.06</v>
      </c>
      <c r="U960">
        <v>15.2</v>
      </c>
      <c r="V960">
        <v>51.8</v>
      </c>
      <c r="W960">
        <v>21.38</v>
      </c>
      <c r="X960">
        <v>3.15</v>
      </c>
      <c r="Y960">
        <v>5.7</v>
      </c>
      <c r="Z960">
        <v>34</v>
      </c>
      <c r="AA960">
        <v>7.0000000000000007E-2</v>
      </c>
      <c r="AB960">
        <v>31.8</v>
      </c>
      <c r="AC960">
        <v>0.85</v>
      </c>
      <c r="AD960">
        <v>352</v>
      </c>
      <c r="AE960">
        <v>0.42</v>
      </c>
      <c r="AF960">
        <v>3.0000000000000001E-3</v>
      </c>
      <c r="AG960">
        <v>65.099999999999994</v>
      </c>
      <c r="AH960">
        <v>4.3999999999999997E-2</v>
      </c>
      <c r="AI960">
        <v>18.920000000000002</v>
      </c>
      <c r="AJ960">
        <v>5.0000000000000001E-3</v>
      </c>
      <c r="AK960">
        <v>0.32</v>
      </c>
      <c r="AL960">
        <v>2.2999999999999998</v>
      </c>
      <c r="AM960">
        <v>0.2</v>
      </c>
      <c r="AN960">
        <v>3.5</v>
      </c>
      <c r="AO960">
        <v>0.01</v>
      </c>
      <c r="AP960">
        <v>6.3</v>
      </c>
      <c r="AQ960">
        <v>190</v>
      </c>
      <c r="AR960">
        <v>7.0000000000000007E-2</v>
      </c>
      <c r="AS960">
        <v>0.7</v>
      </c>
      <c r="AT960">
        <v>29</v>
      </c>
      <c r="AU960">
        <v>0.05</v>
      </c>
      <c r="AV960">
        <v>72</v>
      </c>
      <c r="AW960">
        <v>15</v>
      </c>
    </row>
    <row r="961" spans="1:49" hidden="1" x14ac:dyDescent="0.3">
      <c r="A961" t="s">
        <v>3799</v>
      </c>
      <c r="B961" t="s">
        <v>3800</v>
      </c>
      <c r="C961" s="1" t="str">
        <f t="shared" si="56"/>
        <v>13:0041</v>
      </c>
      <c r="D961" s="1" t="str">
        <f t="shared" si="57"/>
        <v>13:0013</v>
      </c>
      <c r="E961" t="s">
        <v>3801</v>
      </c>
      <c r="F961" t="s">
        <v>3802</v>
      </c>
      <c r="H961">
        <v>47.658799299999998</v>
      </c>
      <c r="I961">
        <v>-67.933724299999994</v>
      </c>
      <c r="J961" s="1" t="str">
        <f t="shared" si="58"/>
        <v>Basal till</v>
      </c>
      <c r="K961" s="1" t="str">
        <f t="shared" si="59"/>
        <v>&lt;63 micron</v>
      </c>
      <c r="L961">
        <v>22</v>
      </c>
      <c r="M961">
        <v>2.88</v>
      </c>
      <c r="N961">
        <v>6.8</v>
      </c>
      <c r="O961">
        <v>0.6</v>
      </c>
      <c r="P961">
        <v>1</v>
      </c>
      <c r="Q961">
        <v>43.6</v>
      </c>
      <c r="R961">
        <v>0.18</v>
      </c>
      <c r="S961">
        <v>0.02</v>
      </c>
      <c r="T961">
        <v>0.1</v>
      </c>
      <c r="U961">
        <v>18.3</v>
      </c>
      <c r="V961">
        <v>60.3</v>
      </c>
      <c r="W961">
        <v>24.92</v>
      </c>
      <c r="X961">
        <v>3.62</v>
      </c>
      <c r="Y961">
        <v>6.1</v>
      </c>
      <c r="Z961">
        <v>57</v>
      </c>
      <c r="AA961">
        <v>0.08</v>
      </c>
      <c r="AB961">
        <v>32.299999999999997</v>
      </c>
      <c r="AC961">
        <v>1</v>
      </c>
      <c r="AD961">
        <v>455</v>
      </c>
      <c r="AE961">
        <v>0.41</v>
      </c>
      <c r="AF961">
        <v>4.0000000000000001E-3</v>
      </c>
      <c r="AG961">
        <v>75.3</v>
      </c>
      <c r="AH961">
        <v>6.7000000000000004E-2</v>
      </c>
      <c r="AI961">
        <v>16.97</v>
      </c>
      <c r="AJ961">
        <v>5.0000000000000001E-3</v>
      </c>
      <c r="AK961">
        <v>0.31</v>
      </c>
      <c r="AL961">
        <v>2.5</v>
      </c>
      <c r="AM961">
        <v>0.2</v>
      </c>
      <c r="AN961">
        <v>3.9</v>
      </c>
      <c r="AO961">
        <v>0.02</v>
      </c>
      <c r="AP961">
        <v>6.9</v>
      </c>
      <c r="AQ961">
        <v>180</v>
      </c>
      <c r="AR961">
        <v>0.06</v>
      </c>
      <c r="AS961">
        <v>0.7</v>
      </c>
      <c r="AT961">
        <v>30</v>
      </c>
      <c r="AU961">
        <v>0.05</v>
      </c>
      <c r="AV961">
        <v>84.2</v>
      </c>
      <c r="AW961">
        <v>15</v>
      </c>
    </row>
    <row r="962" spans="1:49" hidden="1" x14ac:dyDescent="0.3">
      <c r="A962" t="s">
        <v>3803</v>
      </c>
      <c r="B962" t="s">
        <v>3804</v>
      </c>
      <c r="C962" s="1" t="str">
        <f t="shared" ref="C962:C1025" si="60">HYPERLINK("http://geochem.nrcan.gc.ca/cdogs/content/bdl/bdl130041_e.htm", "13:0041")</f>
        <v>13:0041</v>
      </c>
      <c r="D962" s="1" t="str">
        <f t="shared" ref="D962:D1025" si="61">HYPERLINK("http://geochem.nrcan.gc.ca/cdogs/content/svy/svy130013_e.htm", "13:0013")</f>
        <v>13:0013</v>
      </c>
      <c r="E962" t="s">
        <v>3805</v>
      </c>
      <c r="F962" t="s">
        <v>3806</v>
      </c>
      <c r="H962">
        <v>47.6437752</v>
      </c>
      <c r="I962">
        <v>-67.921461300000004</v>
      </c>
      <c r="J962" s="1" t="str">
        <f t="shared" ref="J962:J1025" si="62">HYPERLINK("http://geochem.nrcan.gc.ca/cdogs/content/kwd/kwd020045_e.htm", "Basal till")</f>
        <v>Basal till</v>
      </c>
      <c r="K962" s="1" t="str">
        <f t="shared" ref="K962:K1025" si="63">HYPERLINK("http://geochem.nrcan.gc.ca/cdogs/content/kwd/kwd080004_e.htm", "&lt;63 micron")</f>
        <v>&lt;63 micron</v>
      </c>
      <c r="L962">
        <v>42</v>
      </c>
      <c r="M962">
        <v>2.4500000000000002</v>
      </c>
      <c r="N962">
        <v>9.9</v>
      </c>
      <c r="O962">
        <v>0.4</v>
      </c>
      <c r="P962">
        <v>1</v>
      </c>
      <c r="Q962">
        <v>37.6</v>
      </c>
      <c r="R962">
        <v>0.18</v>
      </c>
      <c r="S962">
        <v>0.04</v>
      </c>
      <c r="T962">
        <v>0.08</v>
      </c>
      <c r="U962">
        <v>18.399999999999999</v>
      </c>
      <c r="V962">
        <v>52.1</v>
      </c>
      <c r="W962">
        <v>28.71</v>
      </c>
      <c r="X962">
        <v>3.21</v>
      </c>
      <c r="Y962">
        <v>5.5</v>
      </c>
      <c r="Z962">
        <v>61</v>
      </c>
      <c r="AA962">
        <v>7.0000000000000007E-2</v>
      </c>
      <c r="AB962">
        <v>31.9</v>
      </c>
      <c r="AC962">
        <v>0.85</v>
      </c>
      <c r="AD962">
        <v>442</v>
      </c>
      <c r="AE962">
        <v>0.3</v>
      </c>
      <c r="AF962">
        <v>3.0000000000000001E-3</v>
      </c>
      <c r="AG962">
        <v>67.8</v>
      </c>
      <c r="AH962">
        <v>6.9000000000000006E-2</v>
      </c>
      <c r="AI962">
        <v>18.97</v>
      </c>
      <c r="AJ962">
        <v>5.0000000000000001E-3</v>
      </c>
      <c r="AK962">
        <v>0.28999999999999998</v>
      </c>
      <c r="AL962">
        <v>2.2999999999999998</v>
      </c>
      <c r="AM962">
        <v>0.2</v>
      </c>
      <c r="AN962">
        <v>5.7</v>
      </c>
      <c r="AO962">
        <v>0.02</v>
      </c>
      <c r="AP962">
        <v>6.4</v>
      </c>
      <c r="AQ962">
        <v>90</v>
      </c>
      <c r="AR962">
        <v>0.06</v>
      </c>
      <c r="AS962">
        <v>0.7</v>
      </c>
      <c r="AT962">
        <v>24</v>
      </c>
      <c r="AU962">
        <v>0.05</v>
      </c>
      <c r="AV962">
        <v>69.5</v>
      </c>
      <c r="AW962">
        <v>15</v>
      </c>
    </row>
    <row r="963" spans="1:49" hidden="1" x14ac:dyDescent="0.3">
      <c r="A963" t="s">
        <v>3807</v>
      </c>
      <c r="B963" t="s">
        <v>3808</v>
      </c>
      <c r="C963" s="1" t="str">
        <f t="shared" si="60"/>
        <v>13:0041</v>
      </c>
      <c r="D963" s="1" t="str">
        <f t="shared" si="61"/>
        <v>13:0013</v>
      </c>
      <c r="E963" t="s">
        <v>3809</v>
      </c>
      <c r="F963" t="s">
        <v>3810</v>
      </c>
      <c r="H963">
        <v>47.627943100000003</v>
      </c>
      <c r="I963">
        <v>-67.915225000000007</v>
      </c>
      <c r="J963" s="1" t="str">
        <f t="shared" si="62"/>
        <v>Basal till</v>
      </c>
      <c r="K963" s="1" t="str">
        <f t="shared" si="63"/>
        <v>&lt;63 micron</v>
      </c>
      <c r="L963">
        <v>57</v>
      </c>
      <c r="M963">
        <v>2.7</v>
      </c>
      <c r="N963">
        <v>7.2</v>
      </c>
      <c r="O963">
        <v>0.3</v>
      </c>
      <c r="P963">
        <v>1</v>
      </c>
      <c r="Q963">
        <v>40.4</v>
      </c>
      <c r="R963">
        <v>0.15</v>
      </c>
      <c r="S963">
        <v>0.03</v>
      </c>
      <c r="T963">
        <v>7.0000000000000007E-2</v>
      </c>
      <c r="U963">
        <v>15.6</v>
      </c>
      <c r="V963">
        <v>60.3</v>
      </c>
      <c r="W963">
        <v>20.3</v>
      </c>
      <c r="X963">
        <v>3.65</v>
      </c>
      <c r="Y963">
        <v>5.8</v>
      </c>
      <c r="Z963">
        <v>73</v>
      </c>
      <c r="AA963">
        <v>0.05</v>
      </c>
      <c r="AB963">
        <v>35.4</v>
      </c>
      <c r="AC963">
        <v>1.02</v>
      </c>
      <c r="AD963">
        <v>240</v>
      </c>
      <c r="AE963">
        <v>0.35</v>
      </c>
      <c r="AF963">
        <v>3.0000000000000001E-3</v>
      </c>
      <c r="AG963">
        <v>76.2</v>
      </c>
      <c r="AH963">
        <v>6.7000000000000004E-2</v>
      </c>
      <c r="AI963">
        <v>11.8</v>
      </c>
      <c r="AJ963">
        <v>5.0000000000000001E-3</v>
      </c>
      <c r="AK963">
        <v>0.28000000000000003</v>
      </c>
      <c r="AL963">
        <v>2.2999999999999998</v>
      </c>
      <c r="AM963">
        <v>0.1</v>
      </c>
      <c r="AN963">
        <v>4.3</v>
      </c>
      <c r="AO963">
        <v>0.02</v>
      </c>
      <c r="AP963">
        <v>7.7</v>
      </c>
      <c r="AQ963">
        <v>140</v>
      </c>
      <c r="AR963">
        <v>0.06</v>
      </c>
      <c r="AS963">
        <v>0.5</v>
      </c>
      <c r="AT963">
        <v>26</v>
      </c>
      <c r="AU963">
        <v>0.05</v>
      </c>
      <c r="AV963">
        <v>83.5</v>
      </c>
      <c r="AW963">
        <v>15</v>
      </c>
    </row>
    <row r="964" spans="1:49" hidden="1" x14ac:dyDescent="0.3">
      <c r="A964" t="s">
        <v>3811</v>
      </c>
      <c r="B964" t="s">
        <v>3812</v>
      </c>
      <c r="C964" s="1" t="str">
        <f t="shared" si="60"/>
        <v>13:0041</v>
      </c>
      <c r="D964" s="1" t="str">
        <f t="shared" si="61"/>
        <v>13:0013</v>
      </c>
      <c r="E964" t="s">
        <v>3813</v>
      </c>
      <c r="F964" t="s">
        <v>3814</v>
      </c>
      <c r="H964">
        <v>47.625150300000001</v>
      </c>
      <c r="I964">
        <v>-67.959537600000004</v>
      </c>
      <c r="J964" s="1" t="str">
        <f t="shared" si="62"/>
        <v>Basal till</v>
      </c>
      <c r="K964" s="1" t="str">
        <f t="shared" si="63"/>
        <v>&lt;63 micron</v>
      </c>
      <c r="L964">
        <v>27</v>
      </c>
      <c r="M964">
        <v>2.41</v>
      </c>
      <c r="N964">
        <v>6.3</v>
      </c>
      <c r="O964">
        <v>0.3</v>
      </c>
      <c r="P964">
        <v>1</v>
      </c>
      <c r="Q964">
        <v>35.299999999999997</v>
      </c>
      <c r="R964">
        <v>0.16</v>
      </c>
      <c r="S964">
        <v>0.03</v>
      </c>
      <c r="T964">
        <v>0.09</v>
      </c>
      <c r="U964">
        <v>20.8</v>
      </c>
      <c r="V964">
        <v>54.8</v>
      </c>
      <c r="W964">
        <v>21.91</v>
      </c>
      <c r="X964">
        <v>3.4</v>
      </c>
      <c r="Y964">
        <v>5.6</v>
      </c>
      <c r="Z964">
        <v>37</v>
      </c>
      <c r="AA964">
        <v>0.06</v>
      </c>
      <c r="AB964">
        <v>36.6</v>
      </c>
      <c r="AC964">
        <v>1.01</v>
      </c>
      <c r="AD964">
        <v>613</v>
      </c>
      <c r="AE964">
        <v>0.24</v>
      </c>
      <c r="AF964">
        <v>3.0000000000000001E-3</v>
      </c>
      <c r="AG964">
        <v>69</v>
      </c>
      <c r="AH964">
        <v>5.8000000000000003E-2</v>
      </c>
      <c r="AI964">
        <v>16.8</v>
      </c>
      <c r="AJ964">
        <v>5.0000000000000001E-3</v>
      </c>
      <c r="AK964">
        <v>0.28999999999999998</v>
      </c>
      <c r="AL964">
        <v>2.1</v>
      </c>
      <c r="AM964">
        <v>0.1</v>
      </c>
      <c r="AN964">
        <v>4.4000000000000004</v>
      </c>
      <c r="AO964">
        <v>0.02</v>
      </c>
      <c r="AP964">
        <v>7.5</v>
      </c>
      <c r="AQ964">
        <v>130</v>
      </c>
      <c r="AR964">
        <v>0.05</v>
      </c>
      <c r="AS964">
        <v>0.6</v>
      </c>
      <c r="AT964">
        <v>26</v>
      </c>
      <c r="AU964">
        <v>0.05</v>
      </c>
      <c r="AV964">
        <v>76.900000000000006</v>
      </c>
      <c r="AW964">
        <v>15</v>
      </c>
    </row>
    <row r="965" spans="1:49" hidden="1" x14ac:dyDescent="0.3">
      <c r="A965" t="s">
        <v>3815</v>
      </c>
      <c r="B965" t="s">
        <v>3816</v>
      </c>
      <c r="C965" s="1" t="str">
        <f t="shared" si="60"/>
        <v>13:0041</v>
      </c>
      <c r="D965" s="1" t="str">
        <f t="shared" si="61"/>
        <v>13:0013</v>
      </c>
      <c r="E965" t="s">
        <v>3817</v>
      </c>
      <c r="F965" t="s">
        <v>3818</v>
      </c>
      <c r="H965">
        <v>47.627005799999999</v>
      </c>
      <c r="I965">
        <v>-67.980796999999995</v>
      </c>
      <c r="J965" s="1" t="str">
        <f t="shared" si="62"/>
        <v>Basal till</v>
      </c>
      <c r="K965" s="1" t="str">
        <f t="shared" si="63"/>
        <v>&lt;63 micron</v>
      </c>
      <c r="L965">
        <v>43</v>
      </c>
      <c r="M965">
        <v>2.11</v>
      </c>
      <c r="N965">
        <v>6.2</v>
      </c>
      <c r="O965">
        <v>0.1</v>
      </c>
      <c r="P965">
        <v>0.5</v>
      </c>
      <c r="Q965">
        <v>28.7</v>
      </c>
      <c r="R965">
        <v>0.15</v>
      </c>
      <c r="S965">
        <v>0.16</v>
      </c>
      <c r="T965">
        <v>0.08</v>
      </c>
      <c r="U965">
        <v>13.7</v>
      </c>
      <c r="V965">
        <v>48</v>
      </c>
      <c r="W965">
        <v>19.95</v>
      </c>
      <c r="X965">
        <v>3.36</v>
      </c>
      <c r="Y965">
        <v>5.7</v>
      </c>
      <c r="Z965">
        <v>30</v>
      </c>
      <c r="AA965">
        <v>0.05</v>
      </c>
      <c r="AB965">
        <v>36.6</v>
      </c>
      <c r="AC965">
        <v>0.94</v>
      </c>
      <c r="AD965">
        <v>422</v>
      </c>
      <c r="AE965">
        <v>0.26</v>
      </c>
      <c r="AF965">
        <v>3.0000000000000001E-3</v>
      </c>
      <c r="AG965">
        <v>58</v>
      </c>
      <c r="AH965">
        <v>5.0999999999999997E-2</v>
      </c>
      <c r="AI965">
        <v>14.13</v>
      </c>
      <c r="AJ965">
        <v>0.01</v>
      </c>
      <c r="AK965">
        <v>0.28000000000000003</v>
      </c>
      <c r="AL965">
        <v>1.6</v>
      </c>
      <c r="AM965">
        <v>0.5</v>
      </c>
      <c r="AN965">
        <v>15.7</v>
      </c>
      <c r="AO965">
        <v>0.02</v>
      </c>
      <c r="AP965">
        <v>5.8</v>
      </c>
      <c r="AQ965">
        <v>50</v>
      </c>
      <c r="AR965">
        <v>0.06</v>
      </c>
      <c r="AS965">
        <v>0.6</v>
      </c>
      <c r="AT965">
        <v>20</v>
      </c>
      <c r="AU965">
        <v>0.05</v>
      </c>
      <c r="AV965">
        <v>59.4</v>
      </c>
      <c r="AW965">
        <v>15</v>
      </c>
    </row>
    <row r="966" spans="1:49" hidden="1" x14ac:dyDescent="0.3">
      <c r="A966" t="s">
        <v>3819</v>
      </c>
      <c r="B966" t="s">
        <v>3820</v>
      </c>
      <c r="C966" s="1" t="str">
        <f t="shared" si="60"/>
        <v>13:0041</v>
      </c>
      <c r="D966" s="1" t="str">
        <f t="shared" si="61"/>
        <v>13:0013</v>
      </c>
      <c r="E966" t="s">
        <v>3821</v>
      </c>
      <c r="F966" t="s">
        <v>3822</v>
      </c>
      <c r="H966">
        <v>47.6269153</v>
      </c>
      <c r="I966">
        <v>-67.626959999999997</v>
      </c>
      <c r="J966" s="1" t="str">
        <f t="shared" si="62"/>
        <v>Basal till</v>
      </c>
      <c r="K966" s="1" t="str">
        <f t="shared" si="63"/>
        <v>&lt;63 micron</v>
      </c>
      <c r="L966">
        <v>35</v>
      </c>
      <c r="M966">
        <v>1.55</v>
      </c>
      <c r="N966">
        <v>4.7</v>
      </c>
      <c r="O966">
        <v>1.4</v>
      </c>
      <c r="P966">
        <v>1</v>
      </c>
      <c r="Q966">
        <v>53.2</v>
      </c>
      <c r="R966">
        <v>0.13</v>
      </c>
      <c r="S966">
        <v>0.05</v>
      </c>
      <c r="T966">
        <v>0.05</v>
      </c>
      <c r="U966">
        <v>9.4</v>
      </c>
      <c r="V966">
        <v>25.3</v>
      </c>
      <c r="W966">
        <v>16.05</v>
      </c>
      <c r="X966">
        <v>2.39</v>
      </c>
      <c r="Y966">
        <v>3.8</v>
      </c>
      <c r="Z966">
        <v>29</v>
      </c>
      <c r="AA966">
        <v>0.08</v>
      </c>
      <c r="AB966">
        <v>27.6</v>
      </c>
      <c r="AC966">
        <v>0.63</v>
      </c>
      <c r="AD966">
        <v>218</v>
      </c>
      <c r="AE966">
        <v>0.8</v>
      </c>
      <c r="AF966">
        <v>3.0000000000000001E-3</v>
      </c>
      <c r="AG966">
        <v>36.9</v>
      </c>
      <c r="AH966">
        <v>5.2999999999999999E-2</v>
      </c>
      <c r="AI966">
        <v>10.99</v>
      </c>
      <c r="AJ966">
        <v>5.0000000000000001E-3</v>
      </c>
      <c r="AK966">
        <v>0.27</v>
      </c>
      <c r="AL966">
        <v>1.9</v>
      </c>
      <c r="AM966">
        <v>0.3</v>
      </c>
      <c r="AN966">
        <v>4.8</v>
      </c>
      <c r="AO966">
        <v>0.01</v>
      </c>
      <c r="AP966">
        <v>5.4</v>
      </c>
      <c r="AQ966">
        <v>90</v>
      </c>
      <c r="AR966">
        <v>0.08</v>
      </c>
      <c r="AS966">
        <v>0.7</v>
      </c>
      <c r="AT966">
        <v>14</v>
      </c>
      <c r="AU966">
        <v>0.05</v>
      </c>
      <c r="AV966">
        <v>37.5</v>
      </c>
      <c r="AW966">
        <v>15</v>
      </c>
    </row>
    <row r="967" spans="1:49" hidden="1" x14ac:dyDescent="0.3">
      <c r="A967" t="s">
        <v>3823</v>
      </c>
      <c r="B967" t="s">
        <v>3824</v>
      </c>
      <c r="C967" s="1" t="str">
        <f t="shared" si="60"/>
        <v>13:0041</v>
      </c>
      <c r="D967" s="1" t="str">
        <f t="shared" si="61"/>
        <v>13:0013</v>
      </c>
      <c r="E967" t="s">
        <v>3825</v>
      </c>
      <c r="F967" t="s">
        <v>3826</v>
      </c>
      <c r="H967">
        <v>47.638548700000001</v>
      </c>
      <c r="I967">
        <v>-67.668086000000002</v>
      </c>
      <c r="J967" s="1" t="str">
        <f t="shared" si="62"/>
        <v>Basal till</v>
      </c>
      <c r="K967" s="1" t="str">
        <f t="shared" si="63"/>
        <v>&lt;63 micron</v>
      </c>
      <c r="L967">
        <v>99</v>
      </c>
      <c r="M967">
        <v>2.4500000000000002</v>
      </c>
      <c r="N967">
        <v>6.6</v>
      </c>
      <c r="O967">
        <v>0.1</v>
      </c>
      <c r="P967">
        <v>1</v>
      </c>
      <c r="Q967">
        <v>108.4</v>
      </c>
      <c r="R967">
        <v>0.17</v>
      </c>
      <c r="S967">
        <v>0.26</v>
      </c>
      <c r="T967">
        <v>7.0000000000000007E-2</v>
      </c>
      <c r="U967">
        <v>15.5</v>
      </c>
      <c r="V967">
        <v>45.6</v>
      </c>
      <c r="W967">
        <v>17.73</v>
      </c>
      <c r="X967">
        <v>3.16</v>
      </c>
      <c r="Y967">
        <v>5</v>
      </c>
      <c r="Z967">
        <v>52</v>
      </c>
      <c r="AA967">
        <v>0.08</v>
      </c>
      <c r="AB967">
        <v>24.6</v>
      </c>
      <c r="AC967">
        <v>0.73</v>
      </c>
      <c r="AD967">
        <v>365</v>
      </c>
      <c r="AE967">
        <v>0.24</v>
      </c>
      <c r="AF967">
        <v>3.0000000000000001E-3</v>
      </c>
      <c r="AG967">
        <v>54.4</v>
      </c>
      <c r="AH967">
        <v>7.6999999999999999E-2</v>
      </c>
      <c r="AI967">
        <v>12.09</v>
      </c>
      <c r="AJ967">
        <v>0.02</v>
      </c>
      <c r="AK967">
        <v>0.27</v>
      </c>
      <c r="AL967">
        <v>2.2999999999999998</v>
      </c>
      <c r="AM967">
        <v>0.3</v>
      </c>
      <c r="AN967">
        <v>16.5</v>
      </c>
      <c r="AO967">
        <v>0.02</v>
      </c>
      <c r="AP967">
        <v>4.5999999999999996</v>
      </c>
      <c r="AQ967">
        <v>60</v>
      </c>
      <c r="AR967">
        <v>7.0000000000000007E-2</v>
      </c>
      <c r="AS967">
        <v>0.6</v>
      </c>
      <c r="AT967">
        <v>19</v>
      </c>
      <c r="AU967">
        <v>0.05</v>
      </c>
      <c r="AV967">
        <v>55.5</v>
      </c>
      <c r="AW967">
        <v>15</v>
      </c>
    </row>
    <row r="968" spans="1:49" hidden="1" x14ac:dyDescent="0.3">
      <c r="A968" t="s">
        <v>3827</v>
      </c>
      <c r="B968" t="s">
        <v>3828</v>
      </c>
      <c r="C968" s="1" t="str">
        <f t="shared" si="60"/>
        <v>13:0041</v>
      </c>
      <c r="D968" s="1" t="str">
        <f t="shared" si="61"/>
        <v>13:0013</v>
      </c>
      <c r="E968" t="s">
        <v>3829</v>
      </c>
      <c r="F968" t="s">
        <v>3830</v>
      </c>
      <c r="H968">
        <v>47.650441700000002</v>
      </c>
      <c r="I968">
        <v>-67.692911300000006</v>
      </c>
      <c r="J968" s="1" t="str">
        <f t="shared" si="62"/>
        <v>Basal till</v>
      </c>
      <c r="K968" s="1" t="str">
        <f t="shared" si="63"/>
        <v>&lt;63 micron</v>
      </c>
      <c r="L968">
        <v>21</v>
      </c>
      <c r="M968">
        <v>2.0699999999999998</v>
      </c>
      <c r="N968">
        <v>7.1</v>
      </c>
      <c r="O968">
        <v>0.8</v>
      </c>
      <c r="P968">
        <v>1</v>
      </c>
      <c r="Q968">
        <v>40.5</v>
      </c>
      <c r="R968">
        <v>0.18</v>
      </c>
      <c r="S968">
        <v>0.15</v>
      </c>
      <c r="T968">
        <v>0.04</v>
      </c>
      <c r="U968">
        <v>18.600000000000001</v>
      </c>
      <c r="V968">
        <v>48.7</v>
      </c>
      <c r="W968">
        <v>26.25</v>
      </c>
      <c r="X968">
        <v>3.64</v>
      </c>
      <c r="Y968">
        <v>5.3</v>
      </c>
      <c r="Z968">
        <v>44</v>
      </c>
      <c r="AA968">
        <v>0.08</v>
      </c>
      <c r="AB968">
        <v>42.7</v>
      </c>
      <c r="AC968">
        <v>1.1299999999999999</v>
      </c>
      <c r="AD968">
        <v>743</v>
      </c>
      <c r="AE968">
        <v>0.25</v>
      </c>
      <c r="AF968">
        <v>2E-3</v>
      </c>
      <c r="AG968">
        <v>59.5</v>
      </c>
      <c r="AH968">
        <v>7.3999999999999996E-2</v>
      </c>
      <c r="AI968">
        <v>15.7</v>
      </c>
      <c r="AJ968">
        <v>5.0000000000000001E-3</v>
      </c>
      <c r="AK968">
        <v>0.36</v>
      </c>
      <c r="AL968">
        <v>8.3000000000000007</v>
      </c>
      <c r="AM968">
        <v>0.2</v>
      </c>
      <c r="AN968">
        <v>17.899999999999999</v>
      </c>
      <c r="AO968">
        <v>0.02</v>
      </c>
      <c r="AP968">
        <v>8.6</v>
      </c>
      <c r="AQ968">
        <v>200</v>
      </c>
      <c r="AR968">
        <v>0.04</v>
      </c>
      <c r="AS968">
        <v>0.7</v>
      </c>
      <c r="AT968">
        <v>22</v>
      </c>
      <c r="AU968">
        <v>0.05</v>
      </c>
      <c r="AV968">
        <v>68.099999999999994</v>
      </c>
      <c r="AW968">
        <v>15</v>
      </c>
    </row>
    <row r="969" spans="1:49" hidden="1" x14ac:dyDescent="0.3">
      <c r="A969" t="s">
        <v>3831</v>
      </c>
      <c r="B969" t="s">
        <v>3832</v>
      </c>
      <c r="C969" s="1" t="str">
        <f t="shared" si="60"/>
        <v>13:0041</v>
      </c>
      <c r="D969" s="1" t="str">
        <f t="shared" si="61"/>
        <v>13:0013</v>
      </c>
      <c r="E969" t="s">
        <v>3833</v>
      </c>
      <c r="F969" t="s">
        <v>3834</v>
      </c>
      <c r="H969">
        <v>47.623382200000002</v>
      </c>
      <c r="I969">
        <v>-67.658396100000004</v>
      </c>
      <c r="J969" s="1" t="str">
        <f t="shared" si="62"/>
        <v>Basal till</v>
      </c>
      <c r="K969" s="1" t="str">
        <f t="shared" si="63"/>
        <v>&lt;63 micron</v>
      </c>
      <c r="L969">
        <v>22</v>
      </c>
      <c r="M969">
        <v>1.51</v>
      </c>
      <c r="N969">
        <v>2.5</v>
      </c>
      <c r="O969">
        <v>0.1</v>
      </c>
      <c r="P969">
        <v>1</v>
      </c>
      <c r="Q969">
        <v>31.7</v>
      </c>
      <c r="R969">
        <v>0.12</v>
      </c>
      <c r="S969">
        <v>0.19</v>
      </c>
      <c r="T969">
        <v>0.03</v>
      </c>
      <c r="U969">
        <v>10.199999999999999</v>
      </c>
      <c r="V969">
        <v>27.9</v>
      </c>
      <c r="W969">
        <v>11.71</v>
      </c>
      <c r="X969">
        <v>2.37</v>
      </c>
      <c r="Y969">
        <v>4.2</v>
      </c>
      <c r="Z969">
        <v>16</v>
      </c>
      <c r="AA969">
        <v>0.08</v>
      </c>
      <c r="AB969">
        <v>25.6</v>
      </c>
      <c r="AC969">
        <v>0.74</v>
      </c>
      <c r="AD969">
        <v>230</v>
      </c>
      <c r="AE969">
        <v>0.12</v>
      </c>
      <c r="AF969">
        <v>3.0000000000000001E-3</v>
      </c>
      <c r="AG969">
        <v>36.4</v>
      </c>
      <c r="AH969">
        <v>6.0999999999999999E-2</v>
      </c>
      <c r="AI969">
        <v>8.42</v>
      </c>
      <c r="AJ969">
        <v>5.0000000000000001E-3</v>
      </c>
      <c r="AK969">
        <v>0.16</v>
      </c>
      <c r="AL969">
        <v>1.6</v>
      </c>
      <c r="AM969">
        <v>0.3</v>
      </c>
      <c r="AN969">
        <v>13.9</v>
      </c>
      <c r="AO969">
        <v>0.01</v>
      </c>
      <c r="AP969">
        <v>4.5999999999999996</v>
      </c>
      <c r="AQ969">
        <v>110</v>
      </c>
      <c r="AR969">
        <v>0.05</v>
      </c>
      <c r="AS969">
        <v>0.5</v>
      </c>
      <c r="AT969">
        <v>16</v>
      </c>
      <c r="AU969">
        <v>0.05</v>
      </c>
      <c r="AV969">
        <v>37</v>
      </c>
      <c r="AW969">
        <v>15</v>
      </c>
    </row>
    <row r="970" spans="1:49" hidden="1" x14ac:dyDescent="0.3">
      <c r="A970" t="s">
        <v>3835</v>
      </c>
      <c r="B970" t="s">
        <v>3836</v>
      </c>
      <c r="C970" s="1" t="str">
        <f t="shared" si="60"/>
        <v>13:0041</v>
      </c>
      <c r="D970" s="1" t="str">
        <f t="shared" si="61"/>
        <v>13:0013</v>
      </c>
      <c r="E970" t="s">
        <v>3837</v>
      </c>
      <c r="F970" t="s">
        <v>3838</v>
      </c>
      <c r="H970">
        <v>47.614218700000002</v>
      </c>
      <c r="I970">
        <v>-67.672017499999995</v>
      </c>
      <c r="J970" s="1" t="str">
        <f t="shared" si="62"/>
        <v>Basal till</v>
      </c>
      <c r="K970" s="1" t="str">
        <f t="shared" si="63"/>
        <v>&lt;63 micron</v>
      </c>
      <c r="L970">
        <v>9</v>
      </c>
      <c r="M970">
        <v>1.36</v>
      </c>
      <c r="N970">
        <v>2.2999999999999998</v>
      </c>
      <c r="O970">
        <v>0.6</v>
      </c>
      <c r="P970">
        <v>2</v>
      </c>
      <c r="Q970">
        <v>56.2</v>
      </c>
      <c r="R970">
        <v>0.13</v>
      </c>
      <c r="S970">
        <v>0.11</v>
      </c>
      <c r="T970">
        <v>0.04</v>
      </c>
      <c r="U970">
        <v>12.7</v>
      </c>
      <c r="V970">
        <v>26.7</v>
      </c>
      <c r="W970">
        <v>19.8</v>
      </c>
      <c r="X970">
        <v>2.29</v>
      </c>
      <c r="Y970">
        <v>3.9</v>
      </c>
      <c r="Z970">
        <v>18</v>
      </c>
      <c r="AA970">
        <v>0.09</v>
      </c>
      <c r="AB970">
        <v>29.4</v>
      </c>
      <c r="AC970">
        <v>0.85</v>
      </c>
      <c r="AD970">
        <v>494</v>
      </c>
      <c r="AE970">
        <v>0.09</v>
      </c>
      <c r="AF970">
        <v>3.0000000000000001E-3</v>
      </c>
      <c r="AG970">
        <v>38.799999999999997</v>
      </c>
      <c r="AH970">
        <v>6.0999999999999999E-2</v>
      </c>
      <c r="AI970">
        <v>11.8</v>
      </c>
      <c r="AJ970">
        <v>5.0000000000000001E-3</v>
      </c>
      <c r="AK970">
        <v>0.17</v>
      </c>
      <c r="AL970">
        <v>2.6</v>
      </c>
      <c r="AM970">
        <v>0.5</v>
      </c>
      <c r="AN970">
        <v>8</v>
      </c>
      <c r="AO970">
        <v>0.01</v>
      </c>
      <c r="AP970">
        <v>6.8</v>
      </c>
      <c r="AQ970">
        <v>170</v>
      </c>
      <c r="AR970">
        <v>0.05</v>
      </c>
      <c r="AS970">
        <v>0.5</v>
      </c>
      <c r="AT970">
        <v>14</v>
      </c>
      <c r="AU970">
        <v>0.05</v>
      </c>
      <c r="AV970">
        <v>39.9</v>
      </c>
      <c r="AW970">
        <v>15</v>
      </c>
    </row>
    <row r="971" spans="1:49" hidden="1" x14ac:dyDescent="0.3">
      <c r="A971" t="s">
        <v>3839</v>
      </c>
      <c r="B971" t="s">
        <v>3840</v>
      </c>
      <c r="C971" s="1" t="str">
        <f t="shared" si="60"/>
        <v>13:0041</v>
      </c>
      <c r="D971" s="1" t="str">
        <f t="shared" si="61"/>
        <v>13:0013</v>
      </c>
      <c r="E971" t="s">
        <v>3841</v>
      </c>
      <c r="F971" t="s">
        <v>3842</v>
      </c>
      <c r="H971">
        <v>47.604149300000003</v>
      </c>
      <c r="I971">
        <v>-67.688384099999993</v>
      </c>
      <c r="J971" s="1" t="str">
        <f t="shared" si="62"/>
        <v>Basal till</v>
      </c>
      <c r="K971" s="1" t="str">
        <f t="shared" si="63"/>
        <v>&lt;63 micron</v>
      </c>
      <c r="L971">
        <v>66</v>
      </c>
      <c r="M971">
        <v>2.6</v>
      </c>
      <c r="N971">
        <v>4.7</v>
      </c>
      <c r="O971">
        <v>0.9</v>
      </c>
      <c r="P971">
        <v>3</v>
      </c>
      <c r="Q971">
        <v>100.7</v>
      </c>
      <c r="R971">
        <v>0.18</v>
      </c>
      <c r="S971">
        <v>0.03</v>
      </c>
      <c r="T971">
        <v>7.0000000000000007E-2</v>
      </c>
      <c r="U971">
        <v>14.2</v>
      </c>
      <c r="V971">
        <v>50.5</v>
      </c>
      <c r="W971">
        <v>28.17</v>
      </c>
      <c r="X971">
        <v>3.28</v>
      </c>
      <c r="Y971">
        <v>6.1</v>
      </c>
      <c r="Z971">
        <v>56</v>
      </c>
      <c r="AA971">
        <v>0.12</v>
      </c>
      <c r="AB971">
        <v>27.8</v>
      </c>
      <c r="AC971">
        <v>1.05</v>
      </c>
      <c r="AD971">
        <v>437</v>
      </c>
      <c r="AE971">
        <v>0.23</v>
      </c>
      <c r="AF971">
        <v>4.0000000000000001E-3</v>
      </c>
      <c r="AG971">
        <v>62.8</v>
      </c>
      <c r="AH971">
        <v>6.3E-2</v>
      </c>
      <c r="AI971">
        <v>9.1999999999999993</v>
      </c>
      <c r="AJ971">
        <v>0.01</v>
      </c>
      <c r="AK971">
        <v>0.25</v>
      </c>
      <c r="AL971">
        <v>3</v>
      </c>
      <c r="AM971">
        <v>0.2</v>
      </c>
      <c r="AN971">
        <v>4.0999999999999996</v>
      </c>
      <c r="AO971">
        <v>0.01</v>
      </c>
      <c r="AP971">
        <v>6.5</v>
      </c>
      <c r="AQ971">
        <v>80</v>
      </c>
      <c r="AR971">
        <v>7.0000000000000007E-2</v>
      </c>
      <c r="AS971">
        <v>0.6</v>
      </c>
      <c r="AT971">
        <v>23</v>
      </c>
      <c r="AU971">
        <v>0.05</v>
      </c>
      <c r="AV971">
        <v>63.4</v>
      </c>
      <c r="AW971">
        <v>15</v>
      </c>
    </row>
    <row r="972" spans="1:49" hidden="1" x14ac:dyDescent="0.3">
      <c r="A972" t="s">
        <v>3843</v>
      </c>
      <c r="B972" t="s">
        <v>3844</v>
      </c>
      <c r="C972" s="1" t="str">
        <f t="shared" si="60"/>
        <v>13:0041</v>
      </c>
      <c r="D972" s="1" t="str">
        <f t="shared" si="61"/>
        <v>13:0013</v>
      </c>
      <c r="E972" t="s">
        <v>3845</v>
      </c>
      <c r="F972" t="s">
        <v>3846</v>
      </c>
      <c r="H972">
        <v>47.608216599999999</v>
      </c>
      <c r="I972">
        <v>-67.711420700000005</v>
      </c>
      <c r="J972" s="1" t="str">
        <f t="shared" si="62"/>
        <v>Basal till</v>
      </c>
      <c r="K972" s="1" t="str">
        <f t="shared" si="63"/>
        <v>&lt;63 micron</v>
      </c>
      <c r="L972">
        <v>70</v>
      </c>
      <c r="M972">
        <v>2.31</v>
      </c>
      <c r="N972">
        <v>6</v>
      </c>
      <c r="O972">
        <v>0.5</v>
      </c>
      <c r="P972">
        <v>1</v>
      </c>
      <c r="Q972">
        <v>51.9</v>
      </c>
      <c r="R972">
        <v>0.1</v>
      </c>
      <c r="S972">
        <v>0.01</v>
      </c>
      <c r="T972">
        <v>0.08</v>
      </c>
      <c r="U972">
        <v>9.4</v>
      </c>
      <c r="V972">
        <v>40.5</v>
      </c>
      <c r="W972">
        <v>14.83</v>
      </c>
      <c r="X972">
        <v>2.97</v>
      </c>
      <c r="Y972">
        <v>4.8</v>
      </c>
      <c r="Z972">
        <v>63</v>
      </c>
      <c r="AA972">
        <v>0.06</v>
      </c>
      <c r="AB972">
        <v>24.6</v>
      </c>
      <c r="AC972">
        <v>0.7</v>
      </c>
      <c r="AD972">
        <v>153</v>
      </c>
      <c r="AE972">
        <v>0.28000000000000003</v>
      </c>
      <c r="AF972">
        <v>2E-3</v>
      </c>
      <c r="AG972">
        <v>46.6</v>
      </c>
      <c r="AH972">
        <v>4.8000000000000001E-2</v>
      </c>
      <c r="AI972">
        <v>7.72</v>
      </c>
      <c r="AJ972">
        <v>0.01</v>
      </c>
      <c r="AK972">
        <v>0.28999999999999998</v>
      </c>
      <c r="AL972">
        <v>1.9</v>
      </c>
      <c r="AM972">
        <v>0.2</v>
      </c>
      <c r="AN972">
        <v>4.2</v>
      </c>
      <c r="AO972">
        <v>0.02</v>
      </c>
      <c r="AP972">
        <v>5.5</v>
      </c>
      <c r="AQ972">
        <v>30</v>
      </c>
      <c r="AR972">
        <v>0.08</v>
      </c>
      <c r="AS972">
        <v>0.4</v>
      </c>
      <c r="AT972">
        <v>20</v>
      </c>
      <c r="AU972">
        <v>0.05</v>
      </c>
      <c r="AV972">
        <v>64.7</v>
      </c>
      <c r="AW972">
        <v>15</v>
      </c>
    </row>
    <row r="973" spans="1:49" hidden="1" x14ac:dyDescent="0.3">
      <c r="A973" t="s">
        <v>3847</v>
      </c>
      <c r="B973" t="s">
        <v>3848</v>
      </c>
      <c r="C973" s="1" t="str">
        <f t="shared" si="60"/>
        <v>13:0041</v>
      </c>
      <c r="D973" s="1" t="str">
        <f t="shared" si="61"/>
        <v>13:0013</v>
      </c>
      <c r="E973" t="s">
        <v>3849</v>
      </c>
      <c r="F973" t="s">
        <v>3850</v>
      </c>
      <c r="H973">
        <v>47.703774199999998</v>
      </c>
      <c r="I973">
        <v>-67.671143799999996</v>
      </c>
      <c r="J973" s="1" t="str">
        <f t="shared" si="62"/>
        <v>Basal till</v>
      </c>
      <c r="K973" s="1" t="str">
        <f t="shared" si="63"/>
        <v>&lt;63 micron</v>
      </c>
      <c r="L973">
        <v>64</v>
      </c>
      <c r="M973">
        <v>3.19</v>
      </c>
      <c r="N973">
        <v>6.5</v>
      </c>
      <c r="O973">
        <v>0.1</v>
      </c>
      <c r="P973">
        <v>1</v>
      </c>
      <c r="Q973">
        <v>45.6</v>
      </c>
      <c r="R973">
        <v>0.15</v>
      </c>
      <c r="S973">
        <v>0.03</v>
      </c>
      <c r="T973">
        <v>0.05</v>
      </c>
      <c r="U973">
        <v>12.4</v>
      </c>
      <c r="V973">
        <v>49.1</v>
      </c>
      <c r="W973">
        <v>16.399999999999999</v>
      </c>
      <c r="X973">
        <v>3.58</v>
      </c>
      <c r="Y973">
        <v>5.3</v>
      </c>
      <c r="Z973">
        <v>76</v>
      </c>
      <c r="AA973">
        <v>0.05</v>
      </c>
      <c r="AB973">
        <v>23.7</v>
      </c>
      <c r="AC973">
        <v>0.77</v>
      </c>
      <c r="AD973">
        <v>191</v>
      </c>
      <c r="AE973">
        <v>0.4</v>
      </c>
      <c r="AF973">
        <v>2E-3</v>
      </c>
      <c r="AG973">
        <v>52.6</v>
      </c>
      <c r="AH973">
        <v>0.104</v>
      </c>
      <c r="AI973">
        <v>12.6</v>
      </c>
      <c r="AJ973">
        <v>0.02</v>
      </c>
      <c r="AK973">
        <v>0.37</v>
      </c>
      <c r="AL973">
        <v>2.2999999999999998</v>
      </c>
      <c r="AM973">
        <v>0.5</v>
      </c>
      <c r="AN973">
        <v>5.4</v>
      </c>
      <c r="AO973">
        <v>0.02</v>
      </c>
      <c r="AP973">
        <v>5.7</v>
      </c>
      <c r="AQ973">
        <v>40</v>
      </c>
      <c r="AR973">
        <v>7.0000000000000007E-2</v>
      </c>
      <c r="AS973">
        <v>0.4</v>
      </c>
      <c r="AT973">
        <v>22</v>
      </c>
      <c r="AU973">
        <v>0.05</v>
      </c>
      <c r="AV973">
        <v>83.5</v>
      </c>
      <c r="AW973">
        <v>15</v>
      </c>
    </row>
    <row r="974" spans="1:49" hidden="1" x14ac:dyDescent="0.3">
      <c r="A974" t="s">
        <v>3851</v>
      </c>
      <c r="B974" t="s">
        <v>3852</v>
      </c>
      <c r="C974" s="1" t="str">
        <f t="shared" si="60"/>
        <v>13:0041</v>
      </c>
      <c r="D974" s="1" t="str">
        <f t="shared" si="61"/>
        <v>13:0013</v>
      </c>
      <c r="E974" t="s">
        <v>3853</v>
      </c>
      <c r="F974" t="s">
        <v>3854</v>
      </c>
      <c r="H974">
        <v>47.692963499999998</v>
      </c>
      <c r="I974">
        <v>-67.695074099999999</v>
      </c>
      <c r="J974" s="1" t="str">
        <f t="shared" si="62"/>
        <v>Basal till</v>
      </c>
      <c r="K974" s="1" t="str">
        <f t="shared" si="63"/>
        <v>&lt;63 micron</v>
      </c>
      <c r="L974">
        <v>28</v>
      </c>
      <c r="M974">
        <v>2.2599999999999998</v>
      </c>
      <c r="N974">
        <v>6.8</v>
      </c>
      <c r="O974">
        <v>0.3</v>
      </c>
      <c r="P974">
        <v>1</v>
      </c>
      <c r="Q974">
        <v>44.4</v>
      </c>
      <c r="R974">
        <v>0.16</v>
      </c>
      <c r="S974">
        <v>0.02</v>
      </c>
      <c r="T974">
        <v>0.05</v>
      </c>
      <c r="U974">
        <v>14</v>
      </c>
      <c r="V974">
        <v>48.2</v>
      </c>
      <c r="W974">
        <v>22.91</v>
      </c>
      <c r="X974">
        <v>3.42</v>
      </c>
      <c r="Y974">
        <v>5.0999999999999996</v>
      </c>
      <c r="Z974">
        <v>52</v>
      </c>
      <c r="AA974">
        <v>0.08</v>
      </c>
      <c r="AB974">
        <v>33.9</v>
      </c>
      <c r="AC974">
        <v>0.85</v>
      </c>
      <c r="AD974">
        <v>286</v>
      </c>
      <c r="AE974">
        <v>0.31</v>
      </c>
      <c r="AF974">
        <v>3.0000000000000001E-3</v>
      </c>
      <c r="AG974">
        <v>61.9</v>
      </c>
      <c r="AH974">
        <v>4.3999999999999997E-2</v>
      </c>
      <c r="AI974">
        <v>12.11</v>
      </c>
      <c r="AJ974">
        <v>5.0000000000000001E-3</v>
      </c>
      <c r="AK974">
        <v>0.47</v>
      </c>
      <c r="AL974">
        <v>2.7</v>
      </c>
      <c r="AM974">
        <v>0.6</v>
      </c>
      <c r="AN974">
        <v>5.0999999999999996</v>
      </c>
      <c r="AO974">
        <v>0.02</v>
      </c>
      <c r="AP974">
        <v>7</v>
      </c>
      <c r="AQ974">
        <v>250</v>
      </c>
      <c r="AR974">
        <v>0.06</v>
      </c>
      <c r="AS974">
        <v>0.7</v>
      </c>
      <c r="AT974">
        <v>23</v>
      </c>
      <c r="AU974">
        <v>0.05</v>
      </c>
      <c r="AV974">
        <v>62</v>
      </c>
      <c r="AW974">
        <v>15</v>
      </c>
    </row>
    <row r="975" spans="1:49" hidden="1" x14ac:dyDescent="0.3">
      <c r="A975" t="s">
        <v>3855</v>
      </c>
      <c r="B975" t="s">
        <v>3856</v>
      </c>
      <c r="C975" s="1" t="str">
        <f t="shared" si="60"/>
        <v>13:0041</v>
      </c>
      <c r="D975" s="1" t="str">
        <f t="shared" si="61"/>
        <v>13:0013</v>
      </c>
      <c r="E975" t="s">
        <v>3857</v>
      </c>
      <c r="F975" t="s">
        <v>3858</v>
      </c>
      <c r="H975">
        <v>47.707283099999998</v>
      </c>
      <c r="I975">
        <v>-67.712153200000003</v>
      </c>
      <c r="J975" s="1" t="str">
        <f t="shared" si="62"/>
        <v>Basal till</v>
      </c>
      <c r="K975" s="1" t="str">
        <f t="shared" si="63"/>
        <v>&lt;63 micron</v>
      </c>
      <c r="L975">
        <v>32</v>
      </c>
      <c r="M975">
        <v>2</v>
      </c>
      <c r="N975">
        <v>4.8</v>
      </c>
      <c r="O975">
        <v>0.4</v>
      </c>
      <c r="P975">
        <v>1</v>
      </c>
      <c r="Q975">
        <v>32.200000000000003</v>
      </c>
      <c r="R975">
        <v>0.11</v>
      </c>
      <c r="S975">
        <v>0.06</v>
      </c>
      <c r="T975">
        <v>0.03</v>
      </c>
      <c r="U975">
        <v>11.9</v>
      </c>
      <c r="V975">
        <v>43.7</v>
      </c>
      <c r="W975">
        <v>14.73</v>
      </c>
      <c r="X975">
        <v>2.92</v>
      </c>
      <c r="Y975">
        <v>4.5</v>
      </c>
      <c r="Z975">
        <v>32</v>
      </c>
      <c r="AA975">
        <v>0.05</v>
      </c>
      <c r="AB975">
        <v>28.2</v>
      </c>
      <c r="AC975">
        <v>0.77</v>
      </c>
      <c r="AD975">
        <v>156</v>
      </c>
      <c r="AE975">
        <v>0.21</v>
      </c>
      <c r="AF975">
        <v>2E-3</v>
      </c>
      <c r="AG975">
        <v>58.2</v>
      </c>
      <c r="AH975">
        <v>4.4999999999999998E-2</v>
      </c>
      <c r="AI975">
        <v>8.33</v>
      </c>
      <c r="AJ975">
        <v>5.0000000000000001E-3</v>
      </c>
      <c r="AK975">
        <v>0.18</v>
      </c>
      <c r="AL975">
        <v>1.9</v>
      </c>
      <c r="AM975">
        <v>0.1</v>
      </c>
      <c r="AN975">
        <v>6.2</v>
      </c>
      <c r="AO975">
        <v>0.01</v>
      </c>
      <c r="AP975">
        <v>5.8</v>
      </c>
      <c r="AQ975">
        <v>80</v>
      </c>
      <c r="AR975">
        <v>0.04</v>
      </c>
      <c r="AS975">
        <v>0.5</v>
      </c>
      <c r="AT975">
        <v>17</v>
      </c>
      <c r="AU975">
        <v>0.05</v>
      </c>
      <c r="AV975">
        <v>49.8</v>
      </c>
      <c r="AW975">
        <v>15</v>
      </c>
    </row>
    <row r="976" spans="1:49" hidden="1" x14ac:dyDescent="0.3">
      <c r="A976" t="s">
        <v>3859</v>
      </c>
      <c r="B976" t="s">
        <v>3860</v>
      </c>
      <c r="C976" s="1" t="str">
        <f t="shared" si="60"/>
        <v>13:0041</v>
      </c>
      <c r="D976" s="1" t="str">
        <f t="shared" si="61"/>
        <v>13:0013</v>
      </c>
      <c r="E976" t="s">
        <v>3861</v>
      </c>
      <c r="F976" t="s">
        <v>3862</v>
      </c>
      <c r="H976">
        <v>47.677863199999997</v>
      </c>
      <c r="I976">
        <v>-67.688602599999996</v>
      </c>
      <c r="J976" s="1" t="str">
        <f t="shared" si="62"/>
        <v>Basal till</v>
      </c>
      <c r="K976" s="1" t="str">
        <f t="shared" si="63"/>
        <v>&lt;63 micron</v>
      </c>
      <c r="L976">
        <v>71</v>
      </c>
      <c r="M976">
        <v>2.38</v>
      </c>
      <c r="N976">
        <v>8.5</v>
      </c>
      <c r="O976">
        <v>0.8</v>
      </c>
      <c r="P976">
        <v>2</v>
      </c>
      <c r="Q976">
        <v>38.6</v>
      </c>
      <c r="R976">
        <v>0.16</v>
      </c>
      <c r="S976">
        <v>0.02</v>
      </c>
      <c r="T976">
        <v>0.1</v>
      </c>
      <c r="U976">
        <v>17.7</v>
      </c>
      <c r="V976">
        <v>53</v>
      </c>
      <c r="W976">
        <v>24.63</v>
      </c>
      <c r="X976">
        <v>3.45</v>
      </c>
      <c r="Y976">
        <v>4.9000000000000004</v>
      </c>
      <c r="Z976">
        <v>65</v>
      </c>
      <c r="AA976">
        <v>0.08</v>
      </c>
      <c r="AB976">
        <v>30.3</v>
      </c>
      <c r="AC976">
        <v>0.95</v>
      </c>
      <c r="AD976">
        <v>359</v>
      </c>
      <c r="AE976">
        <v>0.27</v>
      </c>
      <c r="AF976">
        <v>2E-3</v>
      </c>
      <c r="AG976">
        <v>66.7</v>
      </c>
      <c r="AH976">
        <v>5.8000000000000003E-2</v>
      </c>
      <c r="AI976">
        <v>15.18</v>
      </c>
      <c r="AJ976">
        <v>5.0000000000000001E-3</v>
      </c>
      <c r="AK976">
        <v>0.64</v>
      </c>
      <c r="AL976">
        <v>2.6</v>
      </c>
      <c r="AM976">
        <v>0.5</v>
      </c>
      <c r="AN976">
        <v>4.2</v>
      </c>
      <c r="AO976">
        <v>0.01</v>
      </c>
      <c r="AP976">
        <v>7</v>
      </c>
      <c r="AQ976">
        <v>160</v>
      </c>
      <c r="AR976">
        <v>0.06</v>
      </c>
      <c r="AS976">
        <v>0.5</v>
      </c>
      <c r="AT976">
        <v>21</v>
      </c>
      <c r="AU976">
        <v>0.05</v>
      </c>
      <c r="AV976">
        <v>74.3</v>
      </c>
      <c r="AW976">
        <v>15</v>
      </c>
    </row>
    <row r="977" spans="1:49" hidden="1" x14ac:dyDescent="0.3">
      <c r="A977" t="s">
        <v>3863</v>
      </c>
      <c r="B977" t="s">
        <v>3864</v>
      </c>
      <c r="C977" s="1" t="str">
        <f t="shared" si="60"/>
        <v>13:0041</v>
      </c>
      <c r="D977" s="1" t="str">
        <f t="shared" si="61"/>
        <v>13:0013</v>
      </c>
      <c r="E977" t="s">
        <v>3865</v>
      </c>
      <c r="F977" t="s">
        <v>3866</v>
      </c>
      <c r="H977">
        <v>47.690863499999999</v>
      </c>
      <c r="I977">
        <v>-67.7406632</v>
      </c>
      <c r="J977" s="1" t="str">
        <f t="shared" si="62"/>
        <v>Basal till</v>
      </c>
      <c r="K977" s="1" t="str">
        <f t="shared" si="63"/>
        <v>&lt;63 micron</v>
      </c>
      <c r="L977">
        <v>35</v>
      </c>
      <c r="M977">
        <v>2.57</v>
      </c>
      <c r="N977">
        <v>8.6</v>
      </c>
      <c r="O977">
        <v>0.4</v>
      </c>
      <c r="P977">
        <v>1</v>
      </c>
      <c r="Q977">
        <v>43.5</v>
      </c>
      <c r="R977">
        <v>0.15</v>
      </c>
      <c r="S977">
        <v>0.01</v>
      </c>
      <c r="T977">
        <v>0.05</v>
      </c>
      <c r="U977">
        <v>15.5</v>
      </c>
      <c r="V977">
        <v>53.3</v>
      </c>
      <c r="W977">
        <v>21.4</v>
      </c>
      <c r="X977">
        <v>3.44</v>
      </c>
      <c r="Y977">
        <v>5.3</v>
      </c>
      <c r="Z977">
        <v>50</v>
      </c>
      <c r="AA977">
        <v>0.06</v>
      </c>
      <c r="AB977">
        <v>29.1</v>
      </c>
      <c r="AC977">
        <v>0.92</v>
      </c>
      <c r="AD977">
        <v>214</v>
      </c>
      <c r="AE977">
        <v>0.26</v>
      </c>
      <c r="AF977">
        <v>3.0000000000000001E-3</v>
      </c>
      <c r="AG977">
        <v>68.599999999999994</v>
      </c>
      <c r="AH977">
        <v>4.9000000000000002E-2</v>
      </c>
      <c r="AI977">
        <v>11.41</v>
      </c>
      <c r="AJ977">
        <v>5.0000000000000001E-3</v>
      </c>
      <c r="AK977">
        <v>0.35</v>
      </c>
      <c r="AL977">
        <v>2.5</v>
      </c>
      <c r="AM977">
        <v>0.1</v>
      </c>
      <c r="AN977">
        <v>3.2</v>
      </c>
      <c r="AO977">
        <v>0.02</v>
      </c>
      <c r="AP977">
        <v>6.6</v>
      </c>
      <c r="AQ977">
        <v>120</v>
      </c>
      <c r="AR977">
        <v>0.06</v>
      </c>
      <c r="AS977">
        <v>0.6</v>
      </c>
      <c r="AT977">
        <v>22</v>
      </c>
      <c r="AU977">
        <v>0.05</v>
      </c>
      <c r="AV977">
        <v>64.7</v>
      </c>
      <c r="AW977">
        <v>15</v>
      </c>
    </row>
    <row r="978" spans="1:49" hidden="1" x14ac:dyDescent="0.3">
      <c r="A978" t="s">
        <v>3867</v>
      </c>
      <c r="B978" t="s">
        <v>3868</v>
      </c>
      <c r="C978" s="1" t="str">
        <f t="shared" si="60"/>
        <v>13:0041</v>
      </c>
      <c r="D978" s="1" t="str">
        <f t="shared" si="61"/>
        <v>13:0013</v>
      </c>
      <c r="E978" t="s">
        <v>3869</v>
      </c>
      <c r="F978" t="s">
        <v>3870</v>
      </c>
      <c r="H978">
        <v>47.548143799999998</v>
      </c>
      <c r="I978">
        <v>-67.521818800000005</v>
      </c>
      <c r="J978" s="1" t="str">
        <f t="shared" si="62"/>
        <v>Basal till</v>
      </c>
      <c r="K978" s="1" t="str">
        <f t="shared" si="63"/>
        <v>&lt;63 micron</v>
      </c>
      <c r="L978">
        <v>18</v>
      </c>
      <c r="M978">
        <v>1.5</v>
      </c>
      <c r="N978">
        <v>2.2999999999999998</v>
      </c>
      <c r="O978">
        <v>0.1</v>
      </c>
      <c r="P978">
        <v>2</v>
      </c>
      <c r="Q978">
        <v>58.3</v>
      </c>
      <c r="R978">
        <v>0.09</v>
      </c>
      <c r="S978">
        <v>0.05</v>
      </c>
      <c r="T978">
        <v>0.04</v>
      </c>
      <c r="U978">
        <v>7</v>
      </c>
      <c r="V978">
        <v>28.1</v>
      </c>
      <c r="W978">
        <v>7.19</v>
      </c>
      <c r="X978">
        <v>2</v>
      </c>
      <c r="Y978">
        <v>4.8</v>
      </c>
      <c r="Z978">
        <v>32</v>
      </c>
      <c r="AA978">
        <v>0.08</v>
      </c>
      <c r="AB978">
        <v>8.1999999999999993</v>
      </c>
      <c r="AC978">
        <v>0.41</v>
      </c>
      <c r="AD978">
        <v>905</v>
      </c>
      <c r="AE978">
        <v>0.15</v>
      </c>
      <c r="AF978">
        <v>3.0000000000000001E-3</v>
      </c>
      <c r="AG978">
        <v>27.7</v>
      </c>
      <c r="AH978">
        <v>3.2000000000000001E-2</v>
      </c>
      <c r="AI978">
        <v>7.78</v>
      </c>
      <c r="AJ978">
        <v>5.0000000000000001E-3</v>
      </c>
      <c r="AK978">
        <v>7.0000000000000007E-2</v>
      </c>
      <c r="AL978">
        <v>1.6</v>
      </c>
      <c r="AM978">
        <v>0.05</v>
      </c>
      <c r="AN978">
        <v>4.8</v>
      </c>
      <c r="AO978">
        <v>0.01</v>
      </c>
      <c r="AP978">
        <v>2</v>
      </c>
      <c r="AQ978">
        <v>110</v>
      </c>
      <c r="AR978">
        <v>0.09</v>
      </c>
      <c r="AS978">
        <v>0.2</v>
      </c>
      <c r="AT978">
        <v>21</v>
      </c>
      <c r="AU978">
        <v>0.05</v>
      </c>
      <c r="AV978">
        <v>45.4</v>
      </c>
      <c r="AW978">
        <v>15</v>
      </c>
    </row>
    <row r="979" spans="1:49" hidden="1" x14ac:dyDescent="0.3">
      <c r="A979" t="s">
        <v>3871</v>
      </c>
      <c r="B979" t="s">
        <v>3872</v>
      </c>
      <c r="C979" s="1" t="str">
        <f t="shared" si="60"/>
        <v>13:0041</v>
      </c>
      <c r="D979" s="1" t="str">
        <f t="shared" si="61"/>
        <v>13:0013</v>
      </c>
      <c r="E979" t="s">
        <v>3873</v>
      </c>
      <c r="F979" t="s">
        <v>3874</v>
      </c>
      <c r="H979">
        <v>47.565874200000003</v>
      </c>
      <c r="I979">
        <v>-67.546061699999996</v>
      </c>
      <c r="J979" s="1" t="str">
        <f t="shared" si="62"/>
        <v>Basal till</v>
      </c>
      <c r="K979" s="1" t="str">
        <f t="shared" si="63"/>
        <v>&lt;63 micron</v>
      </c>
      <c r="L979">
        <v>36</v>
      </c>
      <c r="M979">
        <v>1.95</v>
      </c>
      <c r="N979">
        <v>7.8</v>
      </c>
      <c r="O979">
        <v>0.2</v>
      </c>
      <c r="P979">
        <v>9</v>
      </c>
      <c r="Q979">
        <v>57.8</v>
      </c>
      <c r="R979">
        <v>0.18</v>
      </c>
      <c r="S979">
        <v>2.15</v>
      </c>
      <c r="T979">
        <v>0.08</v>
      </c>
      <c r="U979">
        <v>16.5</v>
      </c>
      <c r="V979">
        <v>36.299999999999997</v>
      </c>
      <c r="W979">
        <v>21.47</v>
      </c>
      <c r="X979">
        <v>3.36</v>
      </c>
      <c r="Y979">
        <v>4.8</v>
      </c>
      <c r="Z979">
        <v>51</v>
      </c>
      <c r="AA979">
        <v>0.2</v>
      </c>
      <c r="AB979">
        <v>30.1</v>
      </c>
      <c r="AC979">
        <v>0.88</v>
      </c>
      <c r="AD979">
        <v>999</v>
      </c>
      <c r="AE979">
        <v>0.32</v>
      </c>
      <c r="AF979">
        <v>4.0000000000000001E-3</v>
      </c>
      <c r="AG979">
        <v>48.9</v>
      </c>
      <c r="AH979">
        <v>3.9E-2</v>
      </c>
      <c r="AI979">
        <v>17.45</v>
      </c>
      <c r="AJ979">
        <v>0.01</v>
      </c>
      <c r="AK979">
        <v>0.18</v>
      </c>
      <c r="AL979">
        <v>6.6</v>
      </c>
      <c r="AM979">
        <v>0.4</v>
      </c>
      <c r="AN979">
        <v>91.3</v>
      </c>
      <c r="AO979">
        <v>0.03</v>
      </c>
      <c r="AP979">
        <v>5.4</v>
      </c>
      <c r="AQ979">
        <v>90</v>
      </c>
      <c r="AR979">
        <v>0.12</v>
      </c>
      <c r="AS979">
        <v>0.4</v>
      </c>
      <c r="AT979">
        <v>24</v>
      </c>
      <c r="AU979">
        <v>0.05</v>
      </c>
      <c r="AV979">
        <v>56.2</v>
      </c>
      <c r="AW979">
        <v>15</v>
      </c>
    </row>
    <row r="980" spans="1:49" hidden="1" x14ac:dyDescent="0.3">
      <c r="A980" t="s">
        <v>3875</v>
      </c>
      <c r="B980" t="s">
        <v>3876</v>
      </c>
      <c r="C980" s="1" t="str">
        <f t="shared" si="60"/>
        <v>13:0041</v>
      </c>
      <c r="D980" s="1" t="str">
        <f t="shared" si="61"/>
        <v>13:0013</v>
      </c>
      <c r="E980" t="s">
        <v>3877</v>
      </c>
      <c r="F980" t="s">
        <v>3878</v>
      </c>
      <c r="H980">
        <v>47.7351758</v>
      </c>
      <c r="I980">
        <v>-67.681988899999993</v>
      </c>
      <c r="J980" s="1" t="str">
        <f t="shared" si="62"/>
        <v>Basal till</v>
      </c>
      <c r="K980" s="1" t="str">
        <f t="shared" si="63"/>
        <v>&lt;63 micron</v>
      </c>
      <c r="L980">
        <v>40</v>
      </c>
      <c r="M980">
        <v>2.6</v>
      </c>
      <c r="N980">
        <v>8.1999999999999993</v>
      </c>
      <c r="O980">
        <v>0.5</v>
      </c>
      <c r="P980">
        <v>2</v>
      </c>
      <c r="Q980">
        <v>46.7</v>
      </c>
      <c r="R980">
        <v>0.16</v>
      </c>
      <c r="S980">
        <v>0.03</v>
      </c>
      <c r="T980">
        <v>0.06</v>
      </c>
      <c r="U980">
        <v>14.7</v>
      </c>
      <c r="V980">
        <v>51.2</v>
      </c>
      <c r="W980">
        <v>21.17</v>
      </c>
      <c r="X980">
        <v>3.5</v>
      </c>
      <c r="Y980">
        <v>5.3</v>
      </c>
      <c r="Z980">
        <v>62</v>
      </c>
      <c r="AA980">
        <v>0.08</v>
      </c>
      <c r="AB980">
        <v>31</v>
      </c>
      <c r="AC980">
        <v>0.88</v>
      </c>
      <c r="AD980">
        <v>406</v>
      </c>
      <c r="AE980">
        <v>0.26</v>
      </c>
      <c r="AF980">
        <v>3.0000000000000001E-3</v>
      </c>
      <c r="AG980">
        <v>63.4</v>
      </c>
      <c r="AH980">
        <v>7.9000000000000001E-2</v>
      </c>
      <c r="AI980">
        <v>13.83</v>
      </c>
      <c r="AJ980">
        <v>0.01</v>
      </c>
      <c r="AK980">
        <v>0.35</v>
      </c>
      <c r="AL980">
        <v>2.2000000000000002</v>
      </c>
      <c r="AM980">
        <v>0.5</v>
      </c>
      <c r="AN980">
        <v>5</v>
      </c>
      <c r="AO980">
        <v>0.02</v>
      </c>
      <c r="AP980">
        <v>6.5</v>
      </c>
      <c r="AQ980">
        <v>130</v>
      </c>
      <c r="AR980">
        <v>0.06</v>
      </c>
      <c r="AS980">
        <v>0.5</v>
      </c>
      <c r="AT980">
        <v>23</v>
      </c>
      <c r="AU980">
        <v>0.05</v>
      </c>
      <c r="AV980">
        <v>72.2</v>
      </c>
      <c r="AW980">
        <v>15</v>
      </c>
    </row>
    <row r="981" spans="1:49" hidden="1" x14ac:dyDescent="0.3">
      <c r="A981" t="s">
        <v>3879</v>
      </c>
      <c r="B981" t="s">
        <v>3880</v>
      </c>
      <c r="C981" s="1" t="str">
        <f t="shared" si="60"/>
        <v>13:0041</v>
      </c>
      <c r="D981" s="1" t="str">
        <f t="shared" si="61"/>
        <v>13:0013</v>
      </c>
      <c r="E981" t="s">
        <v>3881</v>
      </c>
      <c r="F981" t="s">
        <v>3882</v>
      </c>
      <c r="H981">
        <v>47.745246399999999</v>
      </c>
      <c r="I981">
        <v>-67.692393600000003</v>
      </c>
      <c r="J981" s="1" t="str">
        <f t="shared" si="62"/>
        <v>Basal till</v>
      </c>
      <c r="K981" s="1" t="str">
        <f t="shared" si="63"/>
        <v>&lt;63 micron</v>
      </c>
      <c r="L981">
        <v>12</v>
      </c>
      <c r="M981">
        <v>2.44</v>
      </c>
      <c r="N981">
        <v>7.2</v>
      </c>
      <c r="O981">
        <v>0.7</v>
      </c>
      <c r="P981">
        <v>1</v>
      </c>
      <c r="Q981">
        <v>44.3</v>
      </c>
      <c r="R981">
        <v>0.17</v>
      </c>
      <c r="S981">
        <v>0.05</v>
      </c>
      <c r="T981">
        <v>0.05</v>
      </c>
      <c r="U981">
        <v>19.2</v>
      </c>
      <c r="V981">
        <v>48.9</v>
      </c>
      <c r="W981">
        <v>24.71</v>
      </c>
      <c r="X981">
        <v>3.55</v>
      </c>
      <c r="Y981">
        <v>5.2</v>
      </c>
      <c r="Z981">
        <v>50</v>
      </c>
      <c r="AA981">
        <v>0.09</v>
      </c>
      <c r="AB981">
        <v>32.700000000000003</v>
      </c>
      <c r="AC981">
        <v>0.96</v>
      </c>
      <c r="AD981">
        <v>710</v>
      </c>
      <c r="AE981">
        <v>0.26</v>
      </c>
      <c r="AF981">
        <v>3.0000000000000001E-3</v>
      </c>
      <c r="AG981">
        <v>65.099999999999994</v>
      </c>
      <c r="AH981">
        <v>5.2999999999999999E-2</v>
      </c>
      <c r="AI981">
        <v>17.559999999999999</v>
      </c>
      <c r="AJ981">
        <v>5.0000000000000001E-3</v>
      </c>
      <c r="AK981">
        <v>0.4</v>
      </c>
      <c r="AL981">
        <v>2.5</v>
      </c>
      <c r="AM981">
        <v>0.2</v>
      </c>
      <c r="AN981">
        <v>7.1</v>
      </c>
      <c r="AO981">
        <v>0.02</v>
      </c>
      <c r="AP981">
        <v>7.4</v>
      </c>
      <c r="AQ981">
        <v>360</v>
      </c>
      <c r="AR981">
        <v>0.04</v>
      </c>
      <c r="AS981">
        <v>0.6</v>
      </c>
      <c r="AT981">
        <v>26</v>
      </c>
      <c r="AU981">
        <v>0.05</v>
      </c>
      <c r="AV981">
        <v>66.8</v>
      </c>
      <c r="AW981">
        <v>15</v>
      </c>
    </row>
    <row r="982" spans="1:49" hidden="1" x14ac:dyDescent="0.3">
      <c r="A982" t="s">
        <v>3883</v>
      </c>
      <c r="B982" t="s">
        <v>3884</v>
      </c>
      <c r="C982" s="1" t="str">
        <f t="shared" si="60"/>
        <v>13:0041</v>
      </c>
      <c r="D982" s="1" t="str">
        <f t="shared" si="61"/>
        <v>13:0013</v>
      </c>
      <c r="E982" t="s">
        <v>3885</v>
      </c>
      <c r="F982" t="s">
        <v>3886</v>
      </c>
      <c r="H982">
        <v>47.582454800000001</v>
      </c>
      <c r="I982">
        <v>-67.939850500000006</v>
      </c>
      <c r="J982" s="1" t="str">
        <f t="shared" si="62"/>
        <v>Basal till</v>
      </c>
      <c r="K982" s="1" t="str">
        <f t="shared" si="63"/>
        <v>&lt;63 micron</v>
      </c>
      <c r="L982">
        <v>15</v>
      </c>
      <c r="M982">
        <v>3.18</v>
      </c>
      <c r="N982">
        <v>5.6</v>
      </c>
      <c r="O982">
        <v>0.4</v>
      </c>
      <c r="P982">
        <v>0.5</v>
      </c>
      <c r="Q982">
        <v>42.3</v>
      </c>
      <c r="R982">
        <v>0.22</v>
      </c>
      <c r="S982">
        <v>0.03</v>
      </c>
      <c r="T982">
        <v>0.04</v>
      </c>
      <c r="U982">
        <v>13.1</v>
      </c>
      <c r="V982">
        <v>50.9</v>
      </c>
      <c r="W982">
        <v>21.9</v>
      </c>
      <c r="X982">
        <v>3.01</v>
      </c>
      <c r="Y982">
        <v>7.2</v>
      </c>
      <c r="Z982">
        <v>60</v>
      </c>
      <c r="AA982">
        <v>0.05</v>
      </c>
      <c r="AB982">
        <v>25.9</v>
      </c>
      <c r="AC982">
        <v>0.56000000000000005</v>
      </c>
      <c r="AD982">
        <v>306</v>
      </c>
      <c r="AE982">
        <v>0.4</v>
      </c>
      <c r="AF982">
        <v>4.0000000000000001E-3</v>
      </c>
      <c r="AG982">
        <v>45.1</v>
      </c>
      <c r="AH982">
        <v>5.8000000000000003E-2</v>
      </c>
      <c r="AI982">
        <v>11.34</v>
      </c>
      <c r="AJ982">
        <v>5.0000000000000001E-3</v>
      </c>
      <c r="AK982">
        <v>0.24</v>
      </c>
      <c r="AL982">
        <v>2.9</v>
      </c>
      <c r="AM982">
        <v>0.3</v>
      </c>
      <c r="AN982">
        <v>3.3</v>
      </c>
      <c r="AO982">
        <v>0.02</v>
      </c>
      <c r="AP982">
        <v>6.9</v>
      </c>
      <c r="AQ982">
        <v>60</v>
      </c>
      <c r="AR982">
        <v>0.08</v>
      </c>
      <c r="AS982">
        <v>0.9</v>
      </c>
      <c r="AT982">
        <v>33</v>
      </c>
      <c r="AU982">
        <v>0.05</v>
      </c>
      <c r="AV982">
        <v>54</v>
      </c>
      <c r="AW982">
        <v>15</v>
      </c>
    </row>
    <row r="983" spans="1:49" hidden="1" x14ac:dyDescent="0.3">
      <c r="A983" t="s">
        <v>3887</v>
      </c>
      <c r="B983" t="s">
        <v>3888</v>
      </c>
      <c r="C983" s="1" t="str">
        <f t="shared" si="60"/>
        <v>13:0041</v>
      </c>
      <c r="D983" s="1" t="str">
        <f t="shared" si="61"/>
        <v>13:0013</v>
      </c>
      <c r="E983" t="s">
        <v>3889</v>
      </c>
      <c r="F983" t="s">
        <v>3890</v>
      </c>
      <c r="H983">
        <v>47.601305199999999</v>
      </c>
      <c r="I983">
        <v>-67.9282015</v>
      </c>
      <c r="J983" s="1" t="str">
        <f t="shared" si="62"/>
        <v>Basal till</v>
      </c>
      <c r="K983" s="1" t="str">
        <f t="shared" si="63"/>
        <v>&lt;63 micron</v>
      </c>
      <c r="L983">
        <v>25</v>
      </c>
      <c r="M983">
        <v>3.04</v>
      </c>
      <c r="N983">
        <v>10.8</v>
      </c>
      <c r="O983">
        <v>0.5</v>
      </c>
      <c r="P983">
        <v>1</v>
      </c>
      <c r="Q983">
        <v>40.799999999999997</v>
      </c>
      <c r="R983">
        <v>0.2</v>
      </c>
      <c r="S983">
        <v>0.02</v>
      </c>
      <c r="T983">
        <v>0.04</v>
      </c>
      <c r="U983">
        <v>15.8</v>
      </c>
      <c r="V983">
        <v>52.9</v>
      </c>
      <c r="W983">
        <v>27.32</v>
      </c>
      <c r="X983">
        <v>3.5</v>
      </c>
      <c r="Y983">
        <v>5.8</v>
      </c>
      <c r="Z983">
        <v>117</v>
      </c>
      <c r="AA983">
        <v>0.04</v>
      </c>
      <c r="AB983">
        <v>25.5</v>
      </c>
      <c r="AC983">
        <v>0.74</v>
      </c>
      <c r="AD983">
        <v>307</v>
      </c>
      <c r="AE983">
        <v>0.46</v>
      </c>
      <c r="AF983">
        <v>3.0000000000000001E-3</v>
      </c>
      <c r="AG983">
        <v>63.5</v>
      </c>
      <c r="AH983">
        <v>4.8000000000000001E-2</v>
      </c>
      <c r="AI983">
        <v>24.07</v>
      </c>
      <c r="AJ983">
        <v>5.0000000000000001E-3</v>
      </c>
      <c r="AK983">
        <v>0.37</v>
      </c>
      <c r="AL983">
        <v>3.3</v>
      </c>
      <c r="AM983">
        <v>0.5</v>
      </c>
      <c r="AN983">
        <v>2.8</v>
      </c>
      <c r="AO983">
        <v>0.02</v>
      </c>
      <c r="AP983">
        <v>6.4</v>
      </c>
      <c r="AQ983">
        <v>20</v>
      </c>
      <c r="AR983">
        <v>0.08</v>
      </c>
      <c r="AS983">
        <v>1</v>
      </c>
      <c r="AT983">
        <v>24</v>
      </c>
      <c r="AU983">
        <v>0.05</v>
      </c>
      <c r="AV983">
        <v>72.2</v>
      </c>
      <c r="AW983">
        <v>15</v>
      </c>
    </row>
    <row r="984" spans="1:49" hidden="1" x14ac:dyDescent="0.3">
      <c r="A984" t="s">
        <v>3891</v>
      </c>
      <c r="B984" t="s">
        <v>3892</v>
      </c>
      <c r="C984" s="1" t="str">
        <f t="shared" si="60"/>
        <v>13:0041</v>
      </c>
      <c r="D984" s="1" t="str">
        <f t="shared" si="61"/>
        <v>13:0013</v>
      </c>
      <c r="E984" t="s">
        <v>3893</v>
      </c>
      <c r="F984" t="s">
        <v>3894</v>
      </c>
      <c r="H984">
        <v>47.584660700000001</v>
      </c>
      <c r="I984">
        <v>-67.914031600000001</v>
      </c>
      <c r="J984" s="1" t="str">
        <f t="shared" si="62"/>
        <v>Basal till</v>
      </c>
      <c r="K984" s="1" t="str">
        <f t="shared" si="63"/>
        <v>&lt;63 micron</v>
      </c>
      <c r="L984">
        <v>12</v>
      </c>
      <c r="M984">
        <v>2.4</v>
      </c>
      <c r="N984">
        <v>5.2</v>
      </c>
      <c r="O984">
        <v>0.1</v>
      </c>
      <c r="P984">
        <v>0.5</v>
      </c>
      <c r="Q984">
        <v>35</v>
      </c>
      <c r="R984">
        <v>0.12</v>
      </c>
      <c r="S984">
        <v>0.01</v>
      </c>
      <c r="T984">
        <v>7.0000000000000007E-2</v>
      </c>
      <c r="U984">
        <v>11.4</v>
      </c>
      <c r="V984">
        <v>49.1</v>
      </c>
      <c r="W984">
        <v>19.559999999999999</v>
      </c>
      <c r="X984">
        <v>2.81</v>
      </c>
      <c r="Y984">
        <v>4.5999999999999996</v>
      </c>
      <c r="Z984">
        <v>46</v>
      </c>
      <c r="AA984">
        <v>0.03</v>
      </c>
      <c r="AB984">
        <v>27.3</v>
      </c>
      <c r="AC984">
        <v>0.76</v>
      </c>
      <c r="AD984">
        <v>194</v>
      </c>
      <c r="AE984">
        <v>0.28999999999999998</v>
      </c>
      <c r="AF984">
        <v>2E-3</v>
      </c>
      <c r="AG984">
        <v>54.7</v>
      </c>
      <c r="AH984">
        <v>3.9E-2</v>
      </c>
      <c r="AI984">
        <v>9.6</v>
      </c>
      <c r="AJ984">
        <v>5.0000000000000001E-3</v>
      </c>
      <c r="AK984">
        <v>0.25</v>
      </c>
      <c r="AL984">
        <v>2.4</v>
      </c>
      <c r="AM984">
        <v>0.1</v>
      </c>
      <c r="AN984">
        <v>2.6</v>
      </c>
      <c r="AO984">
        <v>0.02</v>
      </c>
      <c r="AP984">
        <v>6</v>
      </c>
      <c r="AQ984">
        <v>130</v>
      </c>
      <c r="AR984">
        <v>0.05</v>
      </c>
      <c r="AS984">
        <v>0.5</v>
      </c>
      <c r="AT984">
        <v>21</v>
      </c>
      <c r="AU984">
        <v>0.05</v>
      </c>
      <c r="AV984">
        <v>71.099999999999994</v>
      </c>
      <c r="AW984">
        <v>15</v>
      </c>
    </row>
    <row r="985" spans="1:49" hidden="1" x14ac:dyDescent="0.3">
      <c r="A985" t="s">
        <v>3895</v>
      </c>
      <c r="B985" t="s">
        <v>3896</v>
      </c>
      <c r="C985" s="1" t="str">
        <f t="shared" si="60"/>
        <v>13:0041</v>
      </c>
      <c r="D985" s="1" t="str">
        <f t="shared" si="61"/>
        <v>13:0013</v>
      </c>
      <c r="E985" t="s">
        <v>3897</v>
      </c>
      <c r="F985" t="s">
        <v>3898</v>
      </c>
      <c r="H985">
        <v>47.580775600000003</v>
      </c>
      <c r="I985">
        <v>-67.890746500000006</v>
      </c>
      <c r="J985" s="1" t="str">
        <f t="shared" si="62"/>
        <v>Basal till</v>
      </c>
      <c r="K985" s="1" t="str">
        <f t="shared" si="63"/>
        <v>&lt;63 micron</v>
      </c>
      <c r="L985">
        <v>26</v>
      </c>
      <c r="M985">
        <v>2.48</v>
      </c>
      <c r="N985">
        <v>5.3</v>
      </c>
      <c r="O985">
        <v>0.7</v>
      </c>
      <c r="P985">
        <v>0.5</v>
      </c>
      <c r="Q985">
        <v>32.299999999999997</v>
      </c>
      <c r="R985">
        <v>0.11</v>
      </c>
      <c r="S985">
        <v>0.01</v>
      </c>
      <c r="T985">
        <v>0.09</v>
      </c>
      <c r="U985">
        <v>12.6</v>
      </c>
      <c r="V985">
        <v>54.4</v>
      </c>
      <c r="W985">
        <v>15.89</v>
      </c>
      <c r="X985">
        <v>2.9</v>
      </c>
      <c r="Y985">
        <v>4.8</v>
      </c>
      <c r="Z985">
        <v>48</v>
      </c>
      <c r="AA985">
        <v>0.04</v>
      </c>
      <c r="AB985">
        <v>21</v>
      </c>
      <c r="AC985">
        <v>0.74</v>
      </c>
      <c r="AD985">
        <v>188</v>
      </c>
      <c r="AE985">
        <v>0.33</v>
      </c>
      <c r="AF985">
        <v>2E-3</v>
      </c>
      <c r="AG985">
        <v>59.3</v>
      </c>
      <c r="AH985">
        <v>0.05</v>
      </c>
      <c r="AI985">
        <v>8.4499999999999993</v>
      </c>
      <c r="AJ985">
        <v>5.0000000000000001E-3</v>
      </c>
      <c r="AK985">
        <v>0.23</v>
      </c>
      <c r="AL985">
        <v>2.9</v>
      </c>
      <c r="AM985">
        <v>0.2</v>
      </c>
      <c r="AN985">
        <v>2.7</v>
      </c>
      <c r="AO985">
        <v>0.02</v>
      </c>
      <c r="AP985">
        <v>5.5</v>
      </c>
      <c r="AQ985">
        <v>5</v>
      </c>
      <c r="AR985">
        <v>0.05</v>
      </c>
      <c r="AS985">
        <v>0.5</v>
      </c>
      <c r="AT985">
        <v>19</v>
      </c>
      <c r="AU985">
        <v>0.05</v>
      </c>
      <c r="AV985">
        <v>66.599999999999994</v>
      </c>
      <c r="AW985">
        <v>15</v>
      </c>
    </row>
    <row r="986" spans="1:49" hidden="1" x14ac:dyDescent="0.3">
      <c r="A986" t="s">
        <v>3899</v>
      </c>
      <c r="B986" t="s">
        <v>3900</v>
      </c>
      <c r="C986" s="1" t="str">
        <f t="shared" si="60"/>
        <v>13:0041</v>
      </c>
      <c r="D986" s="1" t="str">
        <f t="shared" si="61"/>
        <v>13:0013</v>
      </c>
      <c r="E986" t="s">
        <v>3901</v>
      </c>
      <c r="F986" t="s">
        <v>3902</v>
      </c>
      <c r="H986">
        <v>47.566060999999998</v>
      </c>
      <c r="I986">
        <v>-67.9063728</v>
      </c>
      <c r="J986" s="1" t="str">
        <f t="shared" si="62"/>
        <v>Basal till</v>
      </c>
      <c r="K986" s="1" t="str">
        <f t="shared" si="63"/>
        <v>&lt;63 micron</v>
      </c>
      <c r="L986">
        <v>9</v>
      </c>
      <c r="M986">
        <v>2.33</v>
      </c>
      <c r="N986">
        <v>5.9</v>
      </c>
      <c r="O986">
        <v>0.3</v>
      </c>
      <c r="P986">
        <v>0.5</v>
      </c>
      <c r="Q986">
        <v>40.6</v>
      </c>
      <c r="R986">
        <v>0.13</v>
      </c>
      <c r="S986">
        <v>0.01</v>
      </c>
      <c r="T986">
        <v>0.05</v>
      </c>
      <c r="U986">
        <v>13.1</v>
      </c>
      <c r="V986">
        <v>51.4</v>
      </c>
      <c r="W986">
        <v>19.579999999999998</v>
      </c>
      <c r="X986">
        <v>3.01</v>
      </c>
      <c r="Y986">
        <v>5.2</v>
      </c>
      <c r="Z986">
        <v>42</v>
      </c>
      <c r="AA986">
        <v>0.05</v>
      </c>
      <c r="AB986">
        <v>23.8</v>
      </c>
      <c r="AC986">
        <v>0.69</v>
      </c>
      <c r="AD986">
        <v>208</v>
      </c>
      <c r="AE986">
        <v>0.26</v>
      </c>
      <c r="AF986">
        <v>2E-3</v>
      </c>
      <c r="AG986">
        <v>57.1</v>
      </c>
      <c r="AH986">
        <v>3.4000000000000002E-2</v>
      </c>
      <c r="AI986">
        <v>11.56</v>
      </c>
      <c r="AJ986">
        <v>5.0000000000000001E-3</v>
      </c>
      <c r="AK986">
        <v>0.3</v>
      </c>
      <c r="AL986">
        <v>3.1</v>
      </c>
      <c r="AM986">
        <v>0.3</v>
      </c>
      <c r="AN986">
        <v>2.9</v>
      </c>
      <c r="AO986">
        <v>0.01</v>
      </c>
      <c r="AP986">
        <v>6.1</v>
      </c>
      <c r="AQ986">
        <v>5</v>
      </c>
      <c r="AR986">
        <v>0.06</v>
      </c>
      <c r="AS986">
        <v>0.5</v>
      </c>
      <c r="AT986">
        <v>22</v>
      </c>
      <c r="AU986">
        <v>0.05</v>
      </c>
      <c r="AV986">
        <v>62.8</v>
      </c>
      <c r="AW986">
        <v>15</v>
      </c>
    </row>
    <row r="987" spans="1:49" hidden="1" x14ac:dyDescent="0.3">
      <c r="A987" t="s">
        <v>3903</v>
      </c>
      <c r="B987" t="s">
        <v>3904</v>
      </c>
      <c r="C987" s="1" t="str">
        <f t="shared" si="60"/>
        <v>13:0041</v>
      </c>
      <c r="D987" s="1" t="str">
        <f t="shared" si="61"/>
        <v>13:0013</v>
      </c>
      <c r="E987" t="s">
        <v>3901</v>
      </c>
      <c r="F987" t="s">
        <v>3905</v>
      </c>
      <c r="H987">
        <v>47.566060999999998</v>
      </c>
      <c r="I987">
        <v>-67.9063728</v>
      </c>
      <c r="J987" s="1" t="str">
        <f t="shared" si="62"/>
        <v>Basal till</v>
      </c>
      <c r="K987" s="1" t="str">
        <f t="shared" si="63"/>
        <v>&lt;63 micron</v>
      </c>
      <c r="L987">
        <v>9</v>
      </c>
      <c r="M987">
        <v>2.37</v>
      </c>
      <c r="N987">
        <v>6.4</v>
      </c>
      <c r="O987">
        <v>0.3</v>
      </c>
      <c r="P987">
        <v>0.5</v>
      </c>
      <c r="Q987">
        <v>40.700000000000003</v>
      </c>
      <c r="R987">
        <v>0.12</v>
      </c>
      <c r="S987">
        <v>0.02</v>
      </c>
      <c r="T987">
        <v>0.04</v>
      </c>
      <c r="U987">
        <v>13.4</v>
      </c>
      <c r="V987">
        <v>51.5</v>
      </c>
      <c r="W987">
        <v>19.21</v>
      </c>
      <c r="X987">
        <v>3.04</v>
      </c>
      <c r="Y987">
        <v>5.3</v>
      </c>
      <c r="Z987">
        <v>39</v>
      </c>
      <c r="AA987">
        <v>0.05</v>
      </c>
      <c r="AB987">
        <v>24.5</v>
      </c>
      <c r="AC987">
        <v>0.7</v>
      </c>
      <c r="AD987">
        <v>219</v>
      </c>
      <c r="AE987">
        <v>0.28000000000000003</v>
      </c>
      <c r="AF987">
        <v>3.0000000000000001E-3</v>
      </c>
      <c r="AG987">
        <v>59.4</v>
      </c>
      <c r="AH987">
        <v>3.5000000000000003E-2</v>
      </c>
      <c r="AI987">
        <v>12.01</v>
      </c>
      <c r="AJ987">
        <v>5.0000000000000001E-3</v>
      </c>
      <c r="AK987">
        <v>0.33</v>
      </c>
      <c r="AL987">
        <v>3.3</v>
      </c>
      <c r="AM987">
        <v>0.2</v>
      </c>
      <c r="AN987">
        <v>2.9</v>
      </c>
      <c r="AO987">
        <v>0.01</v>
      </c>
      <c r="AP987">
        <v>6.4</v>
      </c>
      <c r="AQ987">
        <v>80</v>
      </c>
      <c r="AR987">
        <v>0.06</v>
      </c>
      <c r="AS987">
        <v>0.6</v>
      </c>
      <c r="AT987">
        <v>22</v>
      </c>
      <c r="AU987">
        <v>0.05</v>
      </c>
      <c r="AV987">
        <v>64.8</v>
      </c>
      <c r="AW987">
        <v>15</v>
      </c>
    </row>
    <row r="988" spans="1:49" hidden="1" x14ac:dyDescent="0.3">
      <c r="A988" t="s">
        <v>3906</v>
      </c>
      <c r="B988" t="s">
        <v>3907</v>
      </c>
      <c r="C988" s="1" t="str">
        <f t="shared" si="60"/>
        <v>13:0041</v>
      </c>
      <c r="D988" s="1" t="str">
        <f t="shared" si="61"/>
        <v>13:0013</v>
      </c>
      <c r="E988" t="s">
        <v>3908</v>
      </c>
      <c r="F988" t="s">
        <v>3909</v>
      </c>
      <c r="H988">
        <v>47.601371499999999</v>
      </c>
      <c r="I988">
        <v>-67.903801099999995</v>
      </c>
      <c r="J988" s="1" t="str">
        <f t="shared" si="62"/>
        <v>Basal till</v>
      </c>
      <c r="K988" s="1" t="str">
        <f t="shared" si="63"/>
        <v>&lt;63 micron</v>
      </c>
      <c r="L988">
        <v>12</v>
      </c>
      <c r="M988">
        <v>2.42</v>
      </c>
      <c r="N988">
        <v>6.2</v>
      </c>
      <c r="O988">
        <v>0.7</v>
      </c>
      <c r="P988">
        <v>0.5</v>
      </c>
      <c r="Q988">
        <v>34.299999999999997</v>
      </c>
      <c r="R988">
        <v>0.16</v>
      </c>
      <c r="S988">
        <v>0.02</v>
      </c>
      <c r="T988">
        <v>7.0000000000000007E-2</v>
      </c>
      <c r="U988">
        <v>17.100000000000001</v>
      </c>
      <c r="V988">
        <v>48.7</v>
      </c>
      <c r="W988">
        <v>24.1</v>
      </c>
      <c r="X988">
        <v>2.93</v>
      </c>
      <c r="Y988">
        <v>5.3</v>
      </c>
      <c r="Z988">
        <v>65</v>
      </c>
      <c r="AA988">
        <v>0.05</v>
      </c>
      <c r="AB988">
        <v>25.9</v>
      </c>
      <c r="AC988">
        <v>0.71</v>
      </c>
      <c r="AD988">
        <v>361</v>
      </c>
      <c r="AE988">
        <v>0.41</v>
      </c>
      <c r="AF988">
        <v>3.0000000000000001E-3</v>
      </c>
      <c r="AG988">
        <v>56.1</v>
      </c>
      <c r="AH988">
        <v>4.7E-2</v>
      </c>
      <c r="AI988">
        <v>15.38</v>
      </c>
      <c r="AJ988">
        <v>5.0000000000000001E-3</v>
      </c>
      <c r="AK988">
        <v>0.28999999999999998</v>
      </c>
      <c r="AL988">
        <v>2.9</v>
      </c>
      <c r="AM988">
        <v>0.3</v>
      </c>
      <c r="AN988">
        <v>2.8</v>
      </c>
      <c r="AO988">
        <v>0.02</v>
      </c>
      <c r="AP988">
        <v>6.4</v>
      </c>
      <c r="AQ988">
        <v>60</v>
      </c>
      <c r="AR988">
        <v>0.06</v>
      </c>
      <c r="AS988">
        <v>0.8</v>
      </c>
      <c r="AT988">
        <v>23</v>
      </c>
      <c r="AU988">
        <v>0.05</v>
      </c>
      <c r="AV988">
        <v>62.1</v>
      </c>
      <c r="AW988">
        <v>15</v>
      </c>
    </row>
    <row r="989" spans="1:49" hidden="1" x14ac:dyDescent="0.3">
      <c r="A989" t="s">
        <v>3910</v>
      </c>
      <c r="B989" t="s">
        <v>3911</v>
      </c>
      <c r="C989" s="1" t="str">
        <f t="shared" si="60"/>
        <v>13:0041</v>
      </c>
      <c r="D989" s="1" t="str">
        <f t="shared" si="61"/>
        <v>13:0013</v>
      </c>
      <c r="E989" t="s">
        <v>3912</v>
      </c>
      <c r="F989" t="s">
        <v>3913</v>
      </c>
      <c r="H989">
        <v>47.581129300000001</v>
      </c>
      <c r="I989">
        <v>-67.860737499999999</v>
      </c>
      <c r="J989" s="1" t="str">
        <f t="shared" si="62"/>
        <v>Basal till</v>
      </c>
      <c r="K989" s="1" t="str">
        <f t="shared" si="63"/>
        <v>&lt;63 micron</v>
      </c>
      <c r="L989">
        <v>28</v>
      </c>
      <c r="M989">
        <v>2.13</v>
      </c>
      <c r="N989">
        <v>5.5</v>
      </c>
      <c r="O989">
        <v>0.2</v>
      </c>
      <c r="P989">
        <v>2</v>
      </c>
      <c r="Q989">
        <v>25.6</v>
      </c>
      <c r="R989">
        <v>0.12</v>
      </c>
      <c r="S989">
        <v>0.01</v>
      </c>
      <c r="T989">
        <v>0.05</v>
      </c>
      <c r="U989">
        <v>11.9</v>
      </c>
      <c r="V989">
        <v>49.9</v>
      </c>
      <c r="W989">
        <v>18.29</v>
      </c>
      <c r="X989">
        <v>2.82</v>
      </c>
      <c r="Y989">
        <v>4.5999999999999996</v>
      </c>
      <c r="Z989">
        <v>59</v>
      </c>
      <c r="AA989">
        <v>0.05</v>
      </c>
      <c r="AB989">
        <v>25.9</v>
      </c>
      <c r="AC989">
        <v>0.7</v>
      </c>
      <c r="AD989">
        <v>187</v>
      </c>
      <c r="AE989">
        <v>0.36</v>
      </c>
      <c r="AF989">
        <v>2E-3</v>
      </c>
      <c r="AG989">
        <v>51.6</v>
      </c>
      <c r="AH989">
        <v>3.4000000000000002E-2</v>
      </c>
      <c r="AI989">
        <v>10.38</v>
      </c>
      <c r="AJ989">
        <v>5.0000000000000001E-3</v>
      </c>
      <c r="AK989">
        <v>0.25</v>
      </c>
      <c r="AL989">
        <v>2.5</v>
      </c>
      <c r="AM989">
        <v>0.3</v>
      </c>
      <c r="AN989">
        <v>2.9</v>
      </c>
      <c r="AO989">
        <v>0.01</v>
      </c>
      <c r="AP989">
        <v>5.6</v>
      </c>
      <c r="AQ989">
        <v>5</v>
      </c>
      <c r="AR989">
        <v>0.05</v>
      </c>
      <c r="AS989">
        <v>0.6</v>
      </c>
      <c r="AT989">
        <v>19</v>
      </c>
      <c r="AU989">
        <v>0.05</v>
      </c>
      <c r="AV989">
        <v>61.5</v>
      </c>
      <c r="AW989">
        <v>15</v>
      </c>
    </row>
    <row r="990" spans="1:49" hidden="1" x14ac:dyDescent="0.3">
      <c r="A990" t="s">
        <v>3914</v>
      </c>
      <c r="B990" t="s">
        <v>3915</v>
      </c>
      <c r="C990" s="1" t="str">
        <f t="shared" si="60"/>
        <v>13:0041</v>
      </c>
      <c r="D990" s="1" t="str">
        <f t="shared" si="61"/>
        <v>13:0013</v>
      </c>
      <c r="E990" t="s">
        <v>3916</v>
      </c>
      <c r="F990" t="s">
        <v>3917</v>
      </c>
      <c r="H990">
        <v>47.593733899999997</v>
      </c>
      <c r="I990">
        <v>-67.846177800000007</v>
      </c>
      <c r="J990" s="1" t="str">
        <f t="shared" si="62"/>
        <v>Basal till</v>
      </c>
      <c r="K990" s="1" t="str">
        <f t="shared" si="63"/>
        <v>&lt;63 micron</v>
      </c>
      <c r="L990">
        <v>15</v>
      </c>
      <c r="M990">
        <v>2.65</v>
      </c>
      <c r="N990">
        <v>6.1</v>
      </c>
      <c r="O990">
        <v>0.1</v>
      </c>
      <c r="P990">
        <v>1</v>
      </c>
      <c r="Q990">
        <v>39.9</v>
      </c>
      <c r="R990">
        <v>0.12</v>
      </c>
      <c r="S990">
        <v>0.02</v>
      </c>
      <c r="T990">
        <v>0.05</v>
      </c>
      <c r="U990">
        <v>11.6</v>
      </c>
      <c r="V990">
        <v>51.5</v>
      </c>
      <c r="W990">
        <v>15.36</v>
      </c>
      <c r="X990">
        <v>2.92</v>
      </c>
      <c r="Y990">
        <v>5.2</v>
      </c>
      <c r="Z990">
        <v>53</v>
      </c>
      <c r="AA990">
        <v>0.05</v>
      </c>
      <c r="AB990">
        <v>20.9</v>
      </c>
      <c r="AC990">
        <v>0.57999999999999996</v>
      </c>
      <c r="AD990">
        <v>208</v>
      </c>
      <c r="AE990">
        <v>0.36</v>
      </c>
      <c r="AF990">
        <v>2E-3</v>
      </c>
      <c r="AG990">
        <v>44.5</v>
      </c>
      <c r="AH990">
        <v>6.4000000000000001E-2</v>
      </c>
      <c r="AI990">
        <v>9.0399999999999991</v>
      </c>
      <c r="AJ990">
        <v>5.0000000000000001E-3</v>
      </c>
      <c r="AK990">
        <v>0.2</v>
      </c>
      <c r="AL990">
        <v>3.1</v>
      </c>
      <c r="AM990">
        <v>0.4</v>
      </c>
      <c r="AN990">
        <v>4.2</v>
      </c>
      <c r="AO990">
        <v>0.02</v>
      </c>
      <c r="AP990">
        <v>4.7</v>
      </c>
      <c r="AQ990">
        <v>110</v>
      </c>
      <c r="AR990">
        <v>7.0000000000000007E-2</v>
      </c>
      <c r="AS990">
        <v>0.6</v>
      </c>
      <c r="AT990">
        <v>23</v>
      </c>
      <c r="AU990">
        <v>0.1</v>
      </c>
      <c r="AV990">
        <v>50.8</v>
      </c>
      <c r="AW990">
        <v>15</v>
      </c>
    </row>
    <row r="991" spans="1:49" hidden="1" x14ac:dyDescent="0.3">
      <c r="A991" t="s">
        <v>3918</v>
      </c>
      <c r="B991" t="s">
        <v>3919</v>
      </c>
      <c r="C991" s="1" t="str">
        <f t="shared" si="60"/>
        <v>13:0041</v>
      </c>
      <c r="D991" s="1" t="str">
        <f t="shared" si="61"/>
        <v>13:0013</v>
      </c>
      <c r="E991" t="s">
        <v>3920</v>
      </c>
      <c r="F991" t="s">
        <v>3921</v>
      </c>
      <c r="H991">
        <v>47.581488999999998</v>
      </c>
      <c r="I991">
        <v>-67.831206600000002</v>
      </c>
      <c r="J991" s="1" t="str">
        <f t="shared" si="62"/>
        <v>Basal till</v>
      </c>
      <c r="K991" s="1" t="str">
        <f t="shared" si="63"/>
        <v>&lt;63 micron</v>
      </c>
      <c r="L991">
        <v>32</v>
      </c>
      <c r="M991">
        <v>2.33</v>
      </c>
      <c r="N991">
        <v>7.5</v>
      </c>
      <c r="O991">
        <v>0.5</v>
      </c>
      <c r="P991">
        <v>1</v>
      </c>
      <c r="Q991">
        <v>33.4</v>
      </c>
      <c r="R991">
        <v>0.13</v>
      </c>
      <c r="S991">
        <v>0.01</v>
      </c>
      <c r="T991">
        <v>0.08</v>
      </c>
      <c r="U991">
        <v>12.4</v>
      </c>
      <c r="V991">
        <v>58.6</v>
      </c>
      <c r="W991">
        <v>17.09</v>
      </c>
      <c r="X991">
        <v>3.37</v>
      </c>
      <c r="Y991">
        <v>5.2</v>
      </c>
      <c r="Z991">
        <v>51</v>
      </c>
      <c r="AA991">
        <v>0.05</v>
      </c>
      <c r="AB991">
        <v>26.2</v>
      </c>
      <c r="AC991">
        <v>0.86</v>
      </c>
      <c r="AD991">
        <v>157</v>
      </c>
      <c r="AE991">
        <v>0.2</v>
      </c>
      <c r="AF991">
        <v>2E-3</v>
      </c>
      <c r="AG991">
        <v>55.3</v>
      </c>
      <c r="AH991">
        <v>5.3999999999999999E-2</v>
      </c>
      <c r="AI991">
        <v>8.68</v>
      </c>
      <c r="AJ991">
        <v>5.0000000000000001E-3</v>
      </c>
      <c r="AK991">
        <v>0.24</v>
      </c>
      <c r="AL991">
        <v>2.8</v>
      </c>
      <c r="AM991">
        <v>0.2</v>
      </c>
      <c r="AN991">
        <v>3.3</v>
      </c>
      <c r="AO991">
        <v>0.01</v>
      </c>
      <c r="AP991">
        <v>5.0999999999999996</v>
      </c>
      <c r="AQ991">
        <v>60</v>
      </c>
      <c r="AR991">
        <v>0.06</v>
      </c>
      <c r="AS991">
        <v>0.4</v>
      </c>
      <c r="AT991">
        <v>22</v>
      </c>
      <c r="AU991">
        <v>0.05</v>
      </c>
      <c r="AV991">
        <v>67.3</v>
      </c>
      <c r="AW991">
        <v>15</v>
      </c>
    </row>
    <row r="992" spans="1:49" hidden="1" x14ac:dyDescent="0.3">
      <c r="A992" t="s">
        <v>3922</v>
      </c>
      <c r="B992" t="s">
        <v>3923</v>
      </c>
      <c r="C992" s="1" t="str">
        <f t="shared" si="60"/>
        <v>13:0041</v>
      </c>
      <c r="D992" s="1" t="str">
        <f t="shared" si="61"/>
        <v>13:0013</v>
      </c>
      <c r="E992" t="s">
        <v>3924</v>
      </c>
      <c r="F992" t="s">
        <v>3925</v>
      </c>
      <c r="H992">
        <v>47.563824199999999</v>
      </c>
      <c r="I992">
        <v>-67.847938200000002</v>
      </c>
      <c r="J992" s="1" t="str">
        <f t="shared" si="62"/>
        <v>Basal till</v>
      </c>
      <c r="K992" s="1" t="str">
        <f t="shared" si="63"/>
        <v>&lt;63 micron</v>
      </c>
      <c r="L992">
        <v>17</v>
      </c>
      <c r="M992">
        <v>2.5099999999999998</v>
      </c>
      <c r="N992">
        <v>6.3</v>
      </c>
      <c r="O992">
        <v>0.4</v>
      </c>
      <c r="P992">
        <v>1</v>
      </c>
      <c r="Q992">
        <v>36.5</v>
      </c>
      <c r="R992">
        <v>0.14000000000000001</v>
      </c>
      <c r="S992">
        <v>0.02</v>
      </c>
      <c r="T992">
        <v>7.0000000000000007E-2</v>
      </c>
      <c r="U992">
        <v>11.8</v>
      </c>
      <c r="V992">
        <v>52.1</v>
      </c>
      <c r="W992">
        <v>16.690000000000001</v>
      </c>
      <c r="X992">
        <v>3.33</v>
      </c>
      <c r="Y992">
        <v>5.4</v>
      </c>
      <c r="Z992">
        <v>38</v>
      </c>
      <c r="AA992">
        <v>0.04</v>
      </c>
      <c r="AB992">
        <v>26.5</v>
      </c>
      <c r="AC992">
        <v>0.86</v>
      </c>
      <c r="AD992">
        <v>190</v>
      </c>
      <c r="AE992">
        <v>0.31</v>
      </c>
      <c r="AF992">
        <v>2E-3</v>
      </c>
      <c r="AG992">
        <v>55.2</v>
      </c>
      <c r="AH992">
        <v>4.7E-2</v>
      </c>
      <c r="AI992">
        <v>9.8000000000000007</v>
      </c>
      <c r="AJ992">
        <v>5.0000000000000001E-3</v>
      </c>
      <c r="AK992">
        <v>0.26</v>
      </c>
      <c r="AL992">
        <v>2.7</v>
      </c>
      <c r="AM992">
        <v>0.3</v>
      </c>
      <c r="AN992">
        <v>4.3</v>
      </c>
      <c r="AO992">
        <v>0.02</v>
      </c>
      <c r="AP992">
        <v>5.6</v>
      </c>
      <c r="AQ992">
        <v>5</v>
      </c>
      <c r="AR992">
        <v>0.06</v>
      </c>
      <c r="AS992">
        <v>0.4</v>
      </c>
      <c r="AT992">
        <v>22</v>
      </c>
      <c r="AU992">
        <v>0.05</v>
      </c>
      <c r="AV992">
        <v>78.2</v>
      </c>
      <c r="AW992">
        <v>15</v>
      </c>
    </row>
    <row r="993" spans="1:49" hidden="1" x14ac:dyDescent="0.3">
      <c r="A993" t="s">
        <v>3926</v>
      </c>
      <c r="B993" t="s">
        <v>3927</v>
      </c>
      <c r="C993" s="1" t="str">
        <f t="shared" si="60"/>
        <v>13:0041</v>
      </c>
      <c r="D993" s="1" t="str">
        <f t="shared" si="61"/>
        <v>13:0013</v>
      </c>
      <c r="E993" t="s">
        <v>3928</v>
      </c>
      <c r="F993" t="s">
        <v>3929</v>
      </c>
      <c r="H993">
        <v>47.5483051</v>
      </c>
      <c r="I993">
        <v>-67.865329799999998</v>
      </c>
      <c r="J993" s="1" t="str">
        <f t="shared" si="62"/>
        <v>Basal till</v>
      </c>
      <c r="K993" s="1" t="str">
        <f t="shared" si="63"/>
        <v>&lt;63 micron</v>
      </c>
      <c r="L993">
        <v>63</v>
      </c>
      <c r="M993">
        <v>3.03</v>
      </c>
      <c r="N993">
        <v>4.9000000000000004</v>
      </c>
      <c r="O993">
        <v>0.1</v>
      </c>
      <c r="P993">
        <v>0.5</v>
      </c>
      <c r="Q993">
        <v>41.4</v>
      </c>
      <c r="R993">
        <v>0.09</v>
      </c>
      <c r="S993">
        <v>0.02</v>
      </c>
      <c r="T993">
        <v>7.0000000000000007E-2</v>
      </c>
      <c r="U993">
        <v>9.1</v>
      </c>
      <c r="V993">
        <v>55.3</v>
      </c>
      <c r="W993">
        <v>9.7899999999999991</v>
      </c>
      <c r="X993">
        <v>3.45</v>
      </c>
      <c r="Y993">
        <v>5.7</v>
      </c>
      <c r="Z993">
        <v>67</v>
      </c>
      <c r="AA993">
        <v>0.03</v>
      </c>
      <c r="AB993">
        <v>20.5</v>
      </c>
      <c r="AC993">
        <v>0.59</v>
      </c>
      <c r="AD993">
        <v>123</v>
      </c>
      <c r="AE993">
        <v>0.31</v>
      </c>
      <c r="AF993">
        <v>2E-3</v>
      </c>
      <c r="AG993">
        <v>38.700000000000003</v>
      </c>
      <c r="AH993">
        <v>8.5999999999999993E-2</v>
      </c>
      <c r="AI993">
        <v>6.24</v>
      </c>
      <c r="AJ993">
        <v>5.0000000000000001E-3</v>
      </c>
      <c r="AK993">
        <v>0.16</v>
      </c>
      <c r="AL993">
        <v>2.6</v>
      </c>
      <c r="AM993">
        <v>0.4</v>
      </c>
      <c r="AN993">
        <v>3.2</v>
      </c>
      <c r="AO993">
        <v>0.01</v>
      </c>
      <c r="AP993">
        <v>4.5999999999999996</v>
      </c>
      <c r="AQ993">
        <v>10</v>
      </c>
      <c r="AR993">
        <v>0.08</v>
      </c>
      <c r="AS993">
        <v>0.4</v>
      </c>
      <c r="AT993">
        <v>25</v>
      </c>
      <c r="AU993">
        <v>0.05</v>
      </c>
      <c r="AV993">
        <v>61.1</v>
      </c>
      <c r="AW993">
        <v>15</v>
      </c>
    </row>
    <row r="994" spans="1:49" hidden="1" x14ac:dyDescent="0.3">
      <c r="A994" t="s">
        <v>3930</v>
      </c>
      <c r="B994" t="s">
        <v>3931</v>
      </c>
      <c r="C994" s="1" t="str">
        <f t="shared" si="60"/>
        <v>13:0041</v>
      </c>
      <c r="D994" s="1" t="str">
        <f t="shared" si="61"/>
        <v>13:0013</v>
      </c>
      <c r="E994" t="s">
        <v>3932</v>
      </c>
      <c r="F994" t="s">
        <v>3933</v>
      </c>
      <c r="H994">
        <v>47.534063099999997</v>
      </c>
      <c r="I994">
        <v>-67.8474875</v>
      </c>
      <c r="J994" s="1" t="str">
        <f t="shared" si="62"/>
        <v>Basal till</v>
      </c>
      <c r="K994" s="1" t="str">
        <f t="shared" si="63"/>
        <v>&lt;63 micron</v>
      </c>
      <c r="L994">
        <v>12</v>
      </c>
      <c r="M994">
        <v>1.95</v>
      </c>
      <c r="N994">
        <v>6.7</v>
      </c>
      <c r="O994">
        <v>0.1</v>
      </c>
      <c r="P994">
        <v>0.5</v>
      </c>
      <c r="Q994">
        <v>27.3</v>
      </c>
      <c r="R994">
        <v>0.13</v>
      </c>
      <c r="S994">
        <v>0.05</v>
      </c>
      <c r="T994">
        <v>7.0000000000000007E-2</v>
      </c>
      <c r="U994">
        <v>15.1</v>
      </c>
      <c r="V994">
        <v>47.7</v>
      </c>
      <c r="W994">
        <v>17.54</v>
      </c>
      <c r="X994">
        <v>3.14</v>
      </c>
      <c r="Y994">
        <v>4.5999999999999996</v>
      </c>
      <c r="Z994">
        <v>26</v>
      </c>
      <c r="AA994">
        <v>0.06</v>
      </c>
      <c r="AB994">
        <v>27.1</v>
      </c>
      <c r="AC994">
        <v>0.79</v>
      </c>
      <c r="AD994">
        <v>405</v>
      </c>
      <c r="AE994">
        <v>0.19</v>
      </c>
      <c r="AF994">
        <v>2E-3</v>
      </c>
      <c r="AG994">
        <v>55.2</v>
      </c>
      <c r="AH994">
        <v>6.6000000000000003E-2</v>
      </c>
      <c r="AI994">
        <v>11.7</v>
      </c>
      <c r="AJ994">
        <v>5.0000000000000001E-3</v>
      </c>
      <c r="AK994">
        <v>0.28999999999999998</v>
      </c>
      <c r="AL994">
        <v>3.1</v>
      </c>
      <c r="AM994">
        <v>0.1</v>
      </c>
      <c r="AN994">
        <v>7.4</v>
      </c>
      <c r="AO994">
        <v>0.02</v>
      </c>
      <c r="AP994">
        <v>5.3</v>
      </c>
      <c r="AQ994">
        <v>5</v>
      </c>
      <c r="AR994">
        <v>0.04</v>
      </c>
      <c r="AS994">
        <v>0.4</v>
      </c>
      <c r="AT994">
        <v>19</v>
      </c>
      <c r="AU994">
        <v>0.05</v>
      </c>
      <c r="AV994">
        <v>68.2</v>
      </c>
      <c r="AW994">
        <v>15</v>
      </c>
    </row>
    <row r="995" spans="1:49" hidden="1" x14ac:dyDescent="0.3">
      <c r="A995" t="s">
        <v>3934</v>
      </c>
      <c r="B995" t="s">
        <v>3935</v>
      </c>
      <c r="C995" s="1" t="str">
        <f t="shared" si="60"/>
        <v>13:0041</v>
      </c>
      <c r="D995" s="1" t="str">
        <f t="shared" si="61"/>
        <v>13:0013</v>
      </c>
      <c r="E995" t="s">
        <v>3936</v>
      </c>
      <c r="F995" t="s">
        <v>3937</v>
      </c>
      <c r="H995">
        <v>47.516365700000001</v>
      </c>
      <c r="I995">
        <v>-67.834314000000006</v>
      </c>
      <c r="J995" s="1" t="str">
        <f t="shared" si="62"/>
        <v>Basal till</v>
      </c>
      <c r="K995" s="1" t="str">
        <f t="shared" si="63"/>
        <v>&lt;63 micron</v>
      </c>
      <c r="L995">
        <v>78</v>
      </c>
      <c r="M995">
        <v>2.5</v>
      </c>
      <c r="N995">
        <v>4.3</v>
      </c>
      <c r="O995">
        <v>0.5</v>
      </c>
      <c r="P995">
        <v>0.5</v>
      </c>
      <c r="Q995">
        <v>38.1</v>
      </c>
      <c r="R995">
        <v>0.12</v>
      </c>
      <c r="S995">
        <v>0.03</v>
      </c>
      <c r="T995">
        <v>0.05</v>
      </c>
      <c r="U995">
        <v>5.7</v>
      </c>
      <c r="V995">
        <v>47.2</v>
      </c>
      <c r="W995">
        <v>9.06</v>
      </c>
      <c r="X995">
        <v>3.2</v>
      </c>
      <c r="Y995">
        <v>6</v>
      </c>
      <c r="Z995">
        <v>71</v>
      </c>
      <c r="AA995">
        <v>0.05</v>
      </c>
      <c r="AB995">
        <v>21.4</v>
      </c>
      <c r="AC995">
        <v>0.3</v>
      </c>
      <c r="AD995">
        <v>154</v>
      </c>
      <c r="AE995">
        <v>0.34</v>
      </c>
      <c r="AF995">
        <v>3.0000000000000001E-3</v>
      </c>
      <c r="AG995">
        <v>22.7</v>
      </c>
      <c r="AH995">
        <v>8.5000000000000006E-2</v>
      </c>
      <c r="AI995">
        <v>6.99</v>
      </c>
      <c r="AJ995">
        <v>5.0000000000000001E-3</v>
      </c>
      <c r="AK995">
        <v>0.16</v>
      </c>
      <c r="AL995">
        <v>2.4</v>
      </c>
      <c r="AM995">
        <v>0.3</v>
      </c>
      <c r="AN995">
        <v>5.3</v>
      </c>
      <c r="AO995">
        <v>0.02</v>
      </c>
      <c r="AP995">
        <v>4.5</v>
      </c>
      <c r="AQ995">
        <v>5</v>
      </c>
      <c r="AR995">
        <v>0.08</v>
      </c>
      <c r="AS995">
        <v>0.4</v>
      </c>
      <c r="AT995">
        <v>27</v>
      </c>
      <c r="AU995">
        <v>0.05</v>
      </c>
      <c r="AV995">
        <v>75.400000000000006</v>
      </c>
      <c r="AW995">
        <v>15</v>
      </c>
    </row>
    <row r="996" spans="1:49" hidden="1" x14ac:dyDescent="0.3">
      <c r="A996" t="s">
        <v>3938</v>
      </c>
      <c r="B996" t="s">
        <v>3939</v>
      </c>
      <c r="C996" s="1" t="str">
        <f t="shared" si="60"/>
        <v>13:0041</v>
      </c>
      <c r="D996" s="1" t="str">
        <f t="shared" si="61"/>
        <v>13:0013</v>
      </c>
      <c r="E996" t="s">
        <v>3940</v>
      </c>
      <c r="F996" t="s">
        <v>3941</v>
      </c>
      <c r="H996">
        <v>47.510559700000002</v>
      </c>
      <c r="I996">
        <v>-67.819143199999999</v>
      </c>
      <c r="J996" s="1" t="str">
        <f t="shared" si="62"/>
        <v>Basal till</v>
      </c>
      <c r="K996" s="1" t="str">
        <f t="shared" si="63"/>
        <v>&lt;63 micron</v>
      </c>
      <c r="L996">
        <v>11</v>
      </c>
      <c r="M996">
        <v>1.7</v>
      </c>
      <c r="N996">
        <v>7</v>
      </c>
      <c r="O996">
        <v>0.6</v>
      </c>
      <c r="P996">
        <v>0.5</v>
      </c>
      <c r="Q996">
        <v>36.6</v>
      </c>
      <c r="R996">
        <v>0.15</v>
      </c>
      <c r="S996">
        <v>0.01</v>
      </c>
      <c r="T996">
        <v>0.05</v>
      </c>
      <c r="U996">
        <v>15.9</v>
      </c>
      <c r="V996">
        <v>42.2</v>
      </c>
      <c r="W996">
        <v>22.21</v>
      </c>
      <c r="X996">
        <v>3.19</v>
      </c>
      <c r="Y996">
        <v>4.5</v>
      </c>
      <c r="Z996">
        <v>55</v>
      </c>
      <c r="AA996">
        <v>0.06</v>
      </c>
      <c r="AB996">
        <v>23.3</v>
      </c>
      <c r="AC996">
        <v>0.69</v>
      </c>
      <c r="AD996">
        <v>545</v>
      </c>
      <c r="AE996">
        <v>0.31</v>
      </c>
      <c r="AF996">
        <v>3.0000000000000001E-3</v>
      </c>
      <c r="AG996">
        <v>48.7</v>
      </c>
      <c r="AH996">
        <v>3.5000000000000003E-2</v>
      </c>
      <c r="AI996">
        <v>13.75</v>
      </c>
      <c r="AJ996">
        <v>5.0000000000000001E-3</v>
      </c>
      <c r="AK996">
        <v>0.35</v>
      </c>
      <c r="AL996">
        <v>4.2</v>
      </c>
      <c r="AM996">
        <v>0.1</v>
      </c>
      <c r="AN996">
        <v>5.3</v>
      </c>
      <c r="AO996">
        <v>0.04</v>
      </c>
      <c r="AP996">
        <v>5.6</v>
      </c>
      <c r="AQ996">
        <v>70</v>
      </c>
      <c r="AR996">
        <v>0.05</v>
      </c>
      <c r="AS996">
        <v>0.8</v>
      </c>
      <c r="AT996">
        <v>23</v>
      </c>
      <c r="AU996">
        <v>0.05</v>
      </c>
      <c r="AV996">
        <v>64.900000000000006</v>
      </c>
      <c r="AW996">
        <v>15</v>
      </c>
    </row>
    <row r="997" spans="1:49" hidden="1" x14ac:dyDescent="0.3">
      <c r="A997" t="s">
        <v>3942</v>
      </c>
      <c r="B997" t="s">
        <v>3943</v>
      </c>
      <c r="C997" s="1" t="str">
        <f t="shared" si="60"/>
        <v>13:0041</v>
      </c>
      <c r="D997" s="1" t="str">
        <f t="shared" si="61"/>
        <v>13:0013</v>
      </c>
      <c r="E997" t="s">
        <v>3944</v>
      </c>
      <c r="F997" t="s">
        <v>3945</v>
      </c>
      <c r="H997">
        <v>47.526050900000001</v>
      </c>
      <c r="I997">
        <v>-67.807503499999996</v>
      </c>
      <c r="J997" s="1" t="str">
        <f t="shared" si="62"/>
        <v>Basal till</v>
      </c>
      <c r="K997" s="1" t="str">
        <f t="shared" si="63"/>
        <v>&lt;63 micron</v>
      </c>
      <c r="L997">
        <v>22</v>
      </c>
      <c r="M997">
        <v>2.04</v>
      </c>
      <c r="N997">
        <v>4.9000000000000004</v>
      </c>
      <c r="O997">
        <v>0.5</v>
      </c>
      <c r="P997">
        <v>0.5</v>
      </c>
      <c r="Q997">
        <v>37.6</v>
      </c>
      <c r="R997">
        <v>0.14000000000000001</v>
      </c>
      <c r="S997">
        <v>0.03</v>
      </c>
      <c r="T997">
        <v>0.06</v>
      </c>
      <c r="U997">
        <v>15.4</v>
      </c>
      <c r="V997">
        <v>53.7</v>
      </c>
      <c r="W997">
        <v>19.52</v>
      </c>
      <c r="X997">
        <v>3.18</v>
      </c>
      <c r="Y997">
        <v>5.0999999999999996</v>
      </c>
      <c r="Z997">
        <v>37</v>
      </c>
      <c r="AA997">
        <v>7.0000000000000007E-2</v>
      </c>
      <c r="AB997">
        <v>30</v>
      </c>
      <c r="AC997">
        <v>0.88</v>
      </c>
      <c r="AD997">
        <v>386</v>
      </c>
      <c r="AE997">
        <v>0.18</v>
      </c>
      <c r="AF997">
        <v>2E-3</v>
      </c>
      <c r="AG997">
        <v>57</v>
      </c>
      <c r="AH997">
        <v>0.04</v>
      </c>
      <c r="AI997">
        <v>11.02</v>
      </c>
      <c r="AJ997">
        <v>5.0000000000000001E-3</v>
      </c>
      <c r="AK997">
        <v>0.25</v>
      </c>
      <c r="AL997">
        <v>3.9</v>
      </c>
      <c r="AM997">
        <v>0.1</v>
      </c>
      <c r="AN997">
        <v>5.6</v>
      </c>
      <c r="AO997">
        <v>0.01</v>
      </c>
      <c r="AP997">
        <v>6.6</v>
      </c>
      <c r="AQ997">
        <v>70</v>
      </c>
      <c r="AR997">
        <v>0.04</v>
      </c>
      <c r="AS997">
        <v>0.5</v>
      </c>
      <c r="AT997">
        <v>24</v>
      </c>
      <c r="AU997">
        <v>0.05</v>
      </c>
      <c r="AV997">
        <v>61.2</v>
      </c>
      <c r="AW997">
        <v>15</v>
      </c>
    </row>
    <row r="998" spans="1:49" hidden="1" x14ac:dyDescent="0.3">
      <c r="A998" t="s">
        <v>3946</v>
      </c>
      <c r="B998" t="s">
        <v>3947</v>
      </c>
      <c r="C998" s="1" t="str">
        <f t="shared" si="60"/>
        <v>13:0041</v>
      </c>
      <c r="D998" s="1" t="str">
        <f t="shared" si="61"/>
        <v>13:0013</v>
      </c>
      <c r="E998" t="s">
        <v>3948</v>
      </c>
      <c r="F998" t="s">
        <v>3949</v>
      </c>
      <c r="H998">
        <v>47.541014300000001</v>
      </c>
      <c r="I998">
        <v>-67.806592800000004</v>
      </c>
      <c r="J998" s="1" t="str">
        <f t="shared" si="62"/>
        <v>Basal till</v>
      </c>
      <c r="K998" s="1" t="str">
        <f t="shared" si="63"/>
        <v>&lt;63 micron</v>
      </c>
      <c r="L998">
        <v>37</v>
      </c>
      <c r="M998">
        <v>2.35</v>
      </c>
      <c r="N998">
        <v>7.4</v>
      </c>
      <c r="O998">
        <v>1</v>
      </c>
      <c r="P998">
        <v>1</v>
      </c>
      <c r="Q998">
        <v>41.4</v>
      </c>
      <c r="R998">
        <v>0.18</v>
      </c>
      <c r="S998">
        <v>0.04</v>
      </c>
      <c r="T998">
        <v>0.06</v>
      </c>
      <c r="U998">
        <v>15.8</v>
      </c>
      <c r="V998">
        <v>59</v>
      </c>
      <c r="W998">
        <v>23.54</v>
      </c>
      <c r="X998">
        <v>3.6</v>
      </c>
      <c r="Y998">
        <v>5.6</v>
      </c>
      <c r="Z998">
        <v>51</v>
      </c>
      <c r="AA998">
        <v>7.0000000000000007E-2</v>
      </c>
      <c r="AB998">
        <v>26.3</v>
      </c>
      <c r="AC998">
        <v>0.95</v>
      </c>
      <c r="AD998">
        <v>504</v>
      </c>
      <c r="AE998">
        <v>0.28000000000000003</v>
      </c>
      <c r="AF998">
        <v>2E-3</v>
      </c>
      <c r="AG998">
        <v>59.6</v>
      </c>
      <c r="AH998">
        <v>6.9000000000000006E-2</v>
      </c>
      <c r="AI998">
        <v>13.23</v>
      </c>
      <c r="AJ998">
        <v>5.0000000000000001E-3</v>
      </c>
      <c r="AK998">
        <v>0.27</v>
      </c>
      <c r="AL998">
        <v>4.4000000000000004</v>
      </c>
      <c r="AM998">
        <v>0.2</v>
      </c>
      <c r="AN998">
        <v>6.1</v>
      </c>
      <c r="AO998">
        <v>0.02</v>
      </c>
      <c r="AP998">
        <v>5.6</v>
      </c>
      <c r="AQ998">
        <v>5</v>
      </c>
      <c r="AR998">
        <v>0.05</v>
      </c>
      <c r="AS998">
        <v>0.5</v>
      </c>
      <c r="AT998">
        <v>23</v>
      </c>
      <c r="AU998">
        <v>0.05</v>
      </c>
      <c r="AV998">
        <v>74.599999999999994</v>
      </c>
      <c r="AW998">
        <v>15</v>
      </c>
    </row>
    <row r="999" spans="1:49" hidden="1" x14ac:dyDescent="0.3">
      <c r="A999" t="s">
        <v>3950</v>
      </c>
      <c r="B999" t="s">
        <v>3951</v>
      </c>
      <c r="C999" s="1" t="str">
        <f t="shared" si="60"/>
        <v>13:0041</v>
      </c>
      <c r="D999" s="1" t="str">
        <f t="shared" si="61"/>
        <v>13:0013</v>
      </c>
      <c r="E999" t="s">
        <v>3952</v>
      </c>
      <c r="F999" t="s">
        <v>3953</v>
      </c>
      <c r="H999">
        <v>47.510595000000002</v>
      </c>
      <c r="I999">
        <v>-67.855465300000006</v>
      </c>
      <c r="J999" s="1" t="str">
        <f t="shared" si="62"/>
        <v>Basal till</v>
      </c>
      <c r="K999" s="1" t="str">
        <f t="shared" si="63"/>
        <v>&lt;63 micron</v>
      </c>
      <c r="L999">
        <v>9</v>
      </c>
      <c r="M999">
        <v>1.98</v>
      </c>
      <c r="N999">
        <v>6.9</v>
      </c>
      <c r="O999">
        <v>0.1</v>
      </c>
      <c r="P999">
        <v>2</v>
      </c>
      <c r="Q999">
        <v>34</v>
      </c>
      <c r="R999">
        <v>0.14000000000000001</v>
      </c>
      <c r="S999">
        <v>7.0000000000000007E-2</v>
      </c>
      <c r="T999">
        <v>0.03</v>
      </c>
      <c r="U999">
        <v>13.4</v>
      </c>
      <c r="V999">
        <v>45.8</v>
      </c>
      <c r="W999">
        <v>15.77</v>
      </c>
      <c r="X999">
        <v>3.02</v>
      </c>
      <c r="Y999">
        <v>4.5999999999999996</v>
      </c>
      <c r="Z999">
        <v>29</v>
      </c>
      <c r="AA999">
        <v>0.06</v>
      </c>
      <c r="AB999">
        <v>24</v>
      </c>
      <c r="AC999">
        <v>0.77</v>
      </c>
      <c r="AD999">
        <v>370</v>
      </c>
      <c r="AE999">
        <v>0.2</v>
      </c>
      <c r="AF999">
        <v>3.0000000000000001E-3</v>
      </c>
      <c r="AG999">
        <v>53.7</v>
      </c>
      <c r="AH999">
        <v>5.8999999999999997E-2</v>
      </c>
      <c r="AI999">
        <v>10.64</v>
      </c>
      <c r="AJ999">
        <v>5.0000000000000001E-3</v>
      </c>
      <c r="AK999">
        <v>0.28000000000000003</v>
      </c>
      <c r="AL999">
        <v>2.6</v>
      </c>
      <c r="AM999">
        <v>0.1</v>
      </c>
      <c r="AN999">
        <v>8</v>
      </c>
      <c r="AO999">
        <v>0.02</v>
      </c>
      <c r="AP999">
        <v>5.4</v>
      </c>
      <c r="AQ999">
        <v>60</v>
      </c>
      <c r="AR999">
        <v>0.04</v>
      </c>
      <c r="AS999">
        <v>0.5</v>
      </c>
      <c r="AT999">
        <v>20</v>
      </c>
      <c r="AU999">
        <v>0.05</v>
      </c>
      <c r="AV999">
        <v>58.8</v>
      </c>
      <c r="AW999">
        <v>15</v>
      </c>
    </row>
    <row r="1000" spans="1:49" hidden="1" x14ac:dyDescent="0.3">
      <c r="A1000" t="s">
        <v>3954</v>
      </c>
      <c r="B1000" t="s">
        <v>3955</v>
      </c>
      <c r="C1000" s="1" t="str">
        <f t="shared" si="60"/>
        <v>13:0041</v>
      </c>
      <c r="D1000" s="1" t="str">
        <f t="shared" si="61"/>
        <v>13:0013</v>
      </c>
      <c r="E1000" t="s">
        <v>3956</v>
      </c>
      <c r="F1000" t="s">
        <v>3957</v>
      </c>
      <c r="H1000">
        <v>47.533294900000001</v>
      </c>
      <c r="I1000">
        <v>-67.875233199999997</v>
      </c>
      <c r="J1000" s="1" t="str">
        <f t="shared" si="62"/>
        <v>Basal till</v>
      </c>
      <c r="K1000" s="1" t="str">
        <f t="shared" si="63"/>
        <v>&lt;63 micron</v>
      </c>
      <c r="L1000">
        <v>36</v>
      </c>
      <c r="M1000">
        <v>2.54</v>
      </c>
      <c r="N1000">
        <v>10.4</v>
      </c>
      <c r="O1000">
        <v>0.1</v>
      </c>
      <c r="P1000">
        <v>1</v>
      </c>
      <c r="Q1000">
        <v>41</v>
      </c>
      <c r="R1000">
        <v>0.19</v>
      </c>
      <c r="S1000">
        <v>0.02</v>
      </c>
      <c r="T1000">
        <v>0.06</v>
      </c>
      <c r="U1000">
        <v>15.8</v>
      </c>
      <c r="V1000">
        <v>61.4</v>
      </c>
      <c r="W1000">
        <v>24.66</v>
      </c>
      <c r="X1000">
        <v>3.67</v>
      </c>
      <c r="Y1000">
        <v>5.5</v>
      </c>
      <c r="Z1000">
        <v>54</v>
      </c>
      <c r="AA1000">
        <v>0.06</v>
      </c>
      <c r="AB1000">
        <v>25.1</v>
      </c>
      <c r="AC1000">
        <v>0.94</v>
      </c>
      <c r="AD1000">
        <v>441</v>
      </c>
      <c r="AE1000">
        <v>0.31</v>
      </c>
      <c r="AF1000">
        <v>2E-3</v>
      </c>
      <c r="AG1000">
        <v>66.7</v>
      </c>
      <c r="AH1000">
        <v>6.7000000000000004E-2</v>
      </c>
      <c r="AI1000">
        <v>14.64</v>
      </c>
      <c r="AJ1000">
        <v>0.01</v>
      </c>
      <c r="AK1000">
        <v>0.34</v>
      </c>
      <c r="AL1000">
        <v>3.6</v>
      </c>
      <c r="AM1000">
        <v>0.1</v>
      </c>
      <c r="AN1000">
        <v>5.3</v>
      </c>
      <c r="AO1000">
        <v>0.03</v>
      </c>
      <c r="AP1000">
        <v>6.9</v>
      </c>
      <c r="AQ1000">
        <v>60</v>
      </c>
      <c r="AR1000">
        <v>0.08</v>
      </c>
      <c r="AS1000">
        <v>0.5</v>
      </c>
      <c r="AT1000">
        <v>25</v>
      </c>
      <c r="AU1000">
        <v>0.05</v>
      </c>
      <c r="AV1000">
        <v>72.099999999999994</v>
      </c>
      <c r="AW1000">
        <v>15</v>
      </c>
    </row>
    <row r="1001" spans="1:49" hidden="1" x14ac:dyDescent="0.3">
      <c r="A1001" t="s">
        <v>3958</v>
      </c>
      <c r="B1001" t="s">
        <v>3959</v>
      </c>
      <c r="C1001" s="1" t="str">
        <f t="shared" si="60"/>
        <v>13:0041</v>
      </c>
      <c r="D1001" s="1" t="str">
        <f t="shared" si="61"/>
        <v>13:0013</v>
      </c>
      <c r="E1001" t="s">
        <v>3960</v>
      </c>
      <c r="F1001" t="s">
        <v>3961</v>
      </c>
      <c r="H1001">
        <v>47.517614600000002</v>
      </c>
      <c r="I1001">
        <v>-67.874665199999995</v>
      </c>
      <c r="J1001" s="1" t="str">
        <f t="shared" si="62"/>
        <v>Basal till</v>
      </c>
      <c r="K1001" s="1" t="str">
        <f t="shared" si="63"/>
        <v>&lt;63 micron</v>
      </c>
      <c r="L1001">
        <v>44</v>
      </c>
      <c r="M1001">
        <v>2.52</v>
      </c>
      <c r="N1001">
        <v>7</v>
      </c>
      <c r="O1001">
        <v>0.3</v>
      </c>
      <c r="P1001">
        <v>0.5</v>
      </c>
      <c r="Q1001">
        <v>38</v>
      </c>
      <c r="R1001">
        <v>0.12</v>
      </c>
      <c r="S1001">
        <v>0.02</v>
      </c>
      <c r="T1001">
        <v>0.09</v>
      </c>
      <c r="U1001">
        <v>10.1</v>
      </c>
      <c r="V1001">
        <v>49.2</v>
      </c>
      <c r="W1001">
        <v>14.35</v>
      </c>
      <c r="X1001">
        <v>3.04</v>
      </c>
      <c r="Y1001">
        <v>4.7</v>
      </c>
      <c r="Z1001">
        <v>59</v>
      </c>
      <c r="AA1001">
        <v>0.04</v>
      </c>
      <c r="AB1001">
        <v>20.399999999999999</v>
      </c>
      <c r="AC1001">
        <v>0.68</v>
      </c>
      <c r="AD1001">
        <v>162</v>
      </c>
      <c r="AE1001">
        <v>0.28999999999999998</v>
      </c>
      <c r="AF1001">
        <v>2E-3</v>
      </c>
      <c r="AG1001">
        <v>50.5</v>
      </c>
      <c r="AH1001">
        <v>5.7000000000000002E-2</v>
      </c>
      <c r="AI1001">
        <v>8.83</v>
      </c>
      <c r="AJ1001">
        <v>0.01</v>
      </c>
      <c r="AK1001">
        <v>0.28000000000000003</v>
      </c>
      <c r="AL1001">
        <v>2.5</v>
      </c>
      <c r="AM1001">
        <v>0.2</v>
      </c>
      <c r="AN1001">
        <v>3.1</v>
      </c>
      <c r="AO1001">
        <v>0.02</v>
      </c>
      <c r="AP1001">
        <v>5</v>
      </c>
      <c r="AQ1001">
        <v>50</v>
      </c>
      <c r="AR1001">
        <v>0.06</v>
      </c>
      <c r="AS1001">
        <v>0.4</v>
      </c>
      <c r="AT1001">
        <v>21</v>
      </c>
      <c r="AU1001">
        <v>0.05</v>
      </c>
      <c r="AV1001">
        <v>77.2</v>
      </c>
      <c r="AW1001">
        <v>15</v>
      </c>
    </row>
    <row r="1002" spans="1:49" hidden="1" x14ac:dyDescent="0.3">
      <c r="A1002" t="s">
        <v>3962</v>
      </c>
      <c r="B1002" t="s">
        <v>3963</v>
      </c>
      <c r="C1002" s="1" t="str">
        <f t="shared" si="60"/>
        <v>13:0041</v>
      </c>
      <c r="D1002" s="1" t="str">
        <f t="shared" si="61"/>
        <v>13:0013</v>
      </c>
      <c r="E1002" t="s">
        <v>3964</v>
      </c>
      <c r="F1002" t="s">
        <v>3965</v>
      </c>
      <c r="H1002">
        <v>47.554088100000001</v>
      </c>
      <c r="I1002">
        <v>-67.889874399999997</v>
      </c>
      <c r="J1002" s="1" t="str">
        <f t="shared" si="62"/>
        <v>Basal till</v>
      </c>
      <c r="K1002" s="1" t="str">
        <f t="shared" si="63"/>
        <v>&lt;63 micron</v>
      </c>
      <c r="L1002">
        <v>14</v>
      </c>
      <c r="M1002">
        <v>1.69</v>
      </c>
      <c r="N1002">
        <v>6.7</v>
      </c>
      <c r="O1002">
        <v>0.3</v>
      </c>
      <c r="P1002">
        <v>1</v>
      </c>
      <c r="Q1002">
        <v>24.4</v>
      </c>
      <c r="R1002">
        <v>0.12</v>
      </c>
      <c r="S1002">
        <v>0.01</v>
      </c>
      <c r="T1002">
        <v>0.05</v>
      </c>
      <c r="U1002">
        <v>14.2</v>
      </c>
      <c r="V1002">
        <v>43.8</v>
      </c>
      <c r="W1002">
        <v>18.55</v>
      </c>
      <c r="X1002">
        <v>2.88</v>
      </c>
      <c r="Y1002">
        <v>4.0999999999999996</v>
      </c>
      <c r="Z1002">
        <v>50</v>
      </c>
      <c r="AA1002">
        <v>0.05</v>
      </c>
      <c r="AB1002">
        <v>23.9</v>
      </c>
      <c r="AC1002">
        <v>0.6</v>
      </c>
      <c r="AD1002">
        <v>493</v>
      </c>
      <c r="AE1002">
        <v>0.28000000000000003</v>
      </c>
      <c r="AF1002">
        <v>2E-3</v>
      </c>
      <c r="AG1002">
        <v>48.7</v>
      </c>
      <c r="AH1002">
        <v>3.3000000000000002E-2</v>
      </c>
      <c r="AI1002">
        <v>13.35</v>
      </c>
      <c r="AJ1002">
        <v>5.0000000000000001E-3</v>
      </c>
      <c r="AK1002">
        <v>0.35</v>
      </c>
      <c r="AL1002">
        <v>2.6</v>
      </c>
      <c r="AM1002">
        <v>0.1</v>
      </c>
      <c r="AN1002">
        <v>3.2</v>
      </c>
      <c r="AO1002">
        <v>0.03</v>
      </c>
      <c r="AP1002">
        <v>5.6</v>
      </c>
      <c r="AQ1002">
        <v>60</v>
      </c>
      <c r="AR1002">
        <v>0.04</v>
      </c>
      <c r="AS1002">
        <v>0.6</v>
      </c>
      <c r="AT1002">
        <v>19</v>
      </c>
      <c r="AU1002">
        <v>0.05</v>
      </c>
      <c r="AV1002">
        <v>59</v>
      </c>
      <c r="AW1002">
        <v>15</v>
      </c>
    </row>
    <row r="1003" spans="1:49" hidden="1" x14ac:dyDescent="0.3">
      <c r="A1003" t="s">
        <v>3966</v>
      </c>
      <c r="B1003" t="s">
        <v>3967</v>
      </c>
      <c r="C1003" s="1" t="str">
        <f t="shared" si="60"/>
        <v>13:0041</v>
      </c>
      <c r="D1003" s="1" t="str">
        <f t="shared" si="61"/>
        <v>13:0013</v>
      </c>
      <c r="E1003" t="s">
        <v>3968</v>
      </c>
      <c r="F1003" t="s">
        <v>3969</v>
      </c>
      <c r="H1003">
        <v>47.500394800000002</v>
      </c>
      <c r="I1003">
        <v>-67.872178500000004</v>
      </c>
      <c r="J1003" s="1" t="str">
        <f t="shared" si="62"/>
        <v>Basal till</v>
      </c>
      <c r="K1003" s="1" t="str">
        <f t="shared" si="63"/>
        <v>&lt;63 micron</v>
      </c>
      <c r="L1003">
        <v>31</v>
      </c>
      <c r="M1003">
        <v>2.0499999999999998</v>
      </c>
      <c r="N1003">
        <v>20.7</v>
      </c>
      <c r="O1003">
        <v>11.2</v>
      </c>
      <c r="P1003">
        <v>0.5</v>
      </c>
      <c r="Q1003">
        <v>40.299999999999997</v>
      </c>
      <c r="R1003">
        <v>0.09</v>
      </c>
      <c r="S1003">
        <v>0.01</v>
      </c>
      <c r="T1003">
        <v>0.03</v>
      </c>
      <c r="U1003">
        <v>11.1</v>
      </c>
      <c r="V1003">
        <v>44.5</v>
      </c>
      <c r="W1003">
        <v>13.61</v>
      </c>
      <c r="X1003">
        <v>2.84</v>
      </c>
      <c r="Y1003">
        <v>4.2</v>
      </c>
      <c r="Z1003">
        <v>41</v>
      </c>
      <c r="AA1003">
        <v>0.05</v>
      </c>
      <c r="AB1003">
        <v>24.1</v>
      </c>
      <c r="AC1003">
        <v>0.63</v>
      </c>
      <c r="AD1003">
        <v>137</v>
      </c>
      <c r="AE1003">
        <v>0.25</v>
      </c>
      <c r="AF1003">
        <v>2E-3</v>
      </c>
      <c r="AG1003">
        <v>53.5</v>
      </c>
      <c r="AH1003">
        <v>3.3000000000000002E-2</v>
      </c>
      <c r="AI1003">
        <v>7.15</v>
      </c>
      <c r="AJ1003">
        <v>5.0000000000000001E-3</v>
      </c>
      <c r="AK1003">
        <v>0.28000000000000003</v>
      </c>
      <c r="AL1003">
        <v>2.2999999999999998</v>
      </c>
      <c r="AM1003">
        <v>0.2</v>
      </c>
      <c r="AN1003">
        <v>2.9</v>
      </c>
      <c r="AO1003">
        <v>0.01</v>
      </c>
      <c r="AP1003">
        <v>5</v>
      </c>
      <c r="AQ1003">
        <v>30</v>
      </c>
      <c r="AR1003">
        <v>0.06</v>
      </c>
      <c r="AS1003">
        <v>0.4</v>
      </c>
      <c r="AT1003">
        <v>19</v>
      </c>
      <c r="AU1003">
        <v>0.05</v>
      </c>
      <c r="AV1003">
        <v>55.6</v>
      </c>
      <c r="AW1003">
        <v>15</v>
      </c>
    </row>
    <row r="1004" spans="1:49" hidden="1" x14ac:dyDescent="0.3">
      <c r="A1004" t="s">
        <v>3970</v>
      </c>
      <c r="B1004" t="s">
        <v>3971</v>
      </c>
      <c r="C1004" s="1" t="str">
        <f t="shared" si="60"/>
        <v>13:0041</v>
      </c>
      <c r="D1004" s="1" t="str">
        <f t="shared" si="61"/>
        <v>13:0013</v>
      </c>
      <c r="E1004" t="s">
        <v>3968</v>
      </c>
      <c r="F1004" t="s">
        <v>3972</v>
      </c>
      <c r="H1004">
        <v>47.500394800000002</v>
      </c>
      <c r="I1004">
        <v>-67.872178500000004</v>
      </c>
      <c r="J1004" s="1" t="str">
        <f t="shared" si="62"/>
        <v>Basal till</v>
      </c>
      <c r="K1004" s="1" t="str">
        <f t="shared" si="63"/>
        <v>&lt;63 micron</v>
      </c>
      <c r="L1004">
        <v>36</v>
      </c>
      <c r="M1004">
        <v>2.1</v>
      </c>
      <c r="N1004">
        <v>21.9</v>
      </c>
      <c r="O1004">
        <v>11.6</v>
      </c>
      <c r="P1004">
        <v>0.5</v>
      </c>
      <c r="Q1004">
        <v>41.5</v>
      </c>
      <c r="R1004">
        <v>0.11</v>
      </c>
      <c r="S1004">
        <v>0.01</v>
      </c>
      <c r="T1004">
        <v>0.03</v>
      </c>
      <c r="U1004">
        <v>10.5</v>
      </c>
      <c r="V1004">
        <v>45.3</v>
      </c>
      <c r="W1004">
        <v>13.38</v>
      </c>
      <c r="X1004">
        <v>2.96</v>
      </c>
      <c r="Y1004">
        <v>4.4000000000000004</v>
      </c>
      <c r="Z1004">
        <v>46</v>
      </c>
      <c r="AA1004">
        <v>0.05</v>
      </c>
      <c r="AB1004">
        <v>25.1</v>
      </c>
      <c r="AC1004">
        <v>0.64</v>
      </c>
      <c r="AD1004">
        <v>139</v>
      </c>
      <c r="AE1004">
        <v>0.27</v>
      </c>
      <c r="AF1004">
        <v>2E-3</v>
      </c>
      <c r="AG1004">
        <v>50.4</v>
      </c>
      <c r="AH1004">
        <v>3.5000000000000003E-2</v>
      </c>
      <c r="AI1004">
        <v>8.23</v>
      </c>
      <c r="AJ1004">
        <v>0.01</v>
      </c>
      <c r="AK1004">
        <v>0.3</v>
      </c>
      <c r="AL1004">
        <v>2.5</v>
      </c>
      <c r="AM1004">
        <v>0.2</v>
      </c>
      <c r="AN1004">
        <v>2.8</v>
      </c>
      <c r="AO1004">
        <v>0.01</v>
      </c>
      <c r="AP1004">
        <v>5.3</v>
      </c>
      <c r="AQ1004">
        <v>5</v>
      </c>
      <c r="AR1004">
        <v>0.06</v>
      </c>
      <c r="AS1004">
        <v>0.4</v>
      </c>
      <c r="AT1004">
        <v>18</v>
      </c>
      <c r="AU1004">
        <v>0.05</v>
      </c>
      <c r="AV1004">
        <v>58.5</v>
      </c>
      <c r="AW1004">
        <v>15</v>
      </c>
    </row>
    <row r="1005" spans="1:49" hidden="1" x14ac:dyDescent="0.3">
      <c r="A1005" t="s">
        <v>3973</v>
      </c>
      <c r="B1005" t="s">
        <v>3974</v>
      </c>
      <c r="C1005" s="1" t="str">
        <f t="shared" si="60"/>
        <v>13:0041</v>
      </c>
      <c r="D1005" s="1" t="str">
        <f t="shared" si="61"/>
        <v>13:0013</v>
      </c>
      <c r="E1005" t="s">
        <v>3975</v>
      </c>
      <c r="F1005" t="s">
        <v>3976</v>
      </c>
      <c r="H1005">
        <v>47.508518000000002</v>
      </c>
      <c r="I1005">
        <v>-67.893199699999997</v>
      </c>
      <c r="J1005" s="1" t="str">
        <f t="shared" si="62"/>
        <v>Basal till</v>
      </c>
      <c r="K1005" s="1" t="str">
        <f t="shared" si="63"/>
        <v>&lt;63 micron</v>
      </c>
      <c r="L1005">
        <v>18</v>
      </c>
      <c r="M1005">
        <v>1.76</v>
      </c>
      <c r="N1005">
        <v>6.7</v>
      </c>
      <c r="O1005">
        <v>0.4</v>
      </c>
      <c r="P1005">
        <v>1</v>
      </c>
      <c r="Q1005">
        <v>28.9</v>
      </c>
      <c r="R1005">
        <v>0.13</v>
      </c>
      <c r="S1005">
        <v>0.04</v>
      </c>
      <c r="T1005">
        <v>0.04</v>
      </c>
      <c r="U1005">
        <v>13.5</v>
      </c>
      <c r="V1005">
        <v>44.1</v>
      </c>
      <c r="W1005">
        <v>15.76</v>
      </c>
      <c r="X1005">
        <v>2.97</v>
      </c>
      <c r="Y1005">
        <v>4.4000000000000004</v>
      </c>
      <c r="Z1005">
        <v>26</v>
      </c>
      <c r="AA1005">
        <v>0.06</v>
      </c>
      <c r="AB1005">
        <v>23.6</v>
      </c>
      <c r="AC1005">
        <v>0.74</v>
      </c>
      <c r="AD1005">
        <v>389</v>
      </c>
      <c r="AE1005">
        <v>0.17</v>
      </c>
      <c r="AF1005">
        <v>2E-3</v>
      </c>
      <c r="AG1005">
        <v>50.6</v>
      </c>
      <c r="AH1005">
        <v>0.05</v>
      </c>
      <c r="AI1005">
        <v>10.91</v>
      </c>
      <c r="AJ1005">
        <v>5.0000000000000001E-3</v>
      </c>
      <c r="AK1005">
        <v>0.28999999999999998</v>
      </c>
      <c r="AL1005">
        <v>2.5</v>
      </c>
      <c r="AM1005">
        <v>0.1</v>
      </c>
      <c r="AN1005">
        <v>6.5</v>
      </c>
      <c r="AO1005">
        <v>0.02</v>
      </c>
      <c r="AP1005">
        <v>5.0999999999999996</v>
      </c>
      <c r="AQ1005">
        <v>10</v>
      </c>
      <c r="AR1005">
        <v>0.04</v>
      </c>
      <c r="AS1005">
        <v>0.4</v>
      </c>
      <c r="AT1005">
        <v>19</v>
      </c>
      <c r="AU1005">
        <v>0.05</v>
      </c>
      <c r="AV1005">
        <v>59.9</v>
      </c>
      <c r="AW1005">
        <v>15</v>
      </c>
    </row>
    <row r="1006" spans="1:49" hidden="1" x14ac:dyDescent="0.3">
      <c r="A1006" t="s">
        <v>3977</v>
      </c>
      <c r="B1006" t="s">
        <v>3978</v>
      </c>
      <c r="C1006" s="1" t="str">
        <f t="shared" si="60"/>
        <v>13:0041</v>
      </c>
      <c r="D1006" s="1" t="str">
        <f t="shared" si="61"/>
        <v>13:0013</v>
      </c>
      <c r="E1006" t="s">
        <v>3979</v>
      </c>
      <c r="F1006" t="s">
        <v>3980</v>
      </c>
      <c r="H1006">
        <v>47.563624799999999</v>
      </c>
      <c r="I1006">
        <v>-67.868575100000001</v>
      </c>
      <c r="J1006" s="1" t="str">
        <f t="shared" si="62"/>
        <v>Basal till</v>
      </c>
      <c r="K1006" s="1" t="str">
        <f t="shared" si="63"/>
        <v>&lt;63 micron</v>
      </c>
      <c r="L1006">
        <v>12</v>
      </c>
      <c r="M1006">
        <v>1.95</v>
      </c>
      <c r="N1006">
        <v>7.4</v>
      </c>
      <c r="O1006">
        <v>13.2</v>
      </c>
      <c r="P1006">
        <v>0.5</v>
      </c>
      <c r="Q1006">
        <v>26.4</v>
      </c>
      <c r="R1006">
        <v>0.11</v>
      </c>
      <c r="S1006">
        <v>0.01</v>
      </c>
      <c r="T1006">
        <v>0.04</v>
      </c>
      <c r="U1006">
        <v>12.1</v>
      </c>
      <c r="V1006">
        <v>43.6</v>
      </c>
      <c r="W1006">
        <v>15.89</v>
      </c>
      <c r="X1006">
        <v>2.8</v>
      </c>
      <c r="Y1006">
        <v>4.3</v>
      </c>
      <c r="Z1006">
        <v>42</v>
      </c>
      <c r="AA1006">
        <v>0.05</v>
      </c>
      <c r="AB1006">
        <v>23.7</v>
      </c>
      <c r="AC1006">
        <v>0.63</v>
      </c>
      <c r="AD1006">
        <v>259</v>
      </c>
      <c r="AE1006">
        <v>0.23</v>
      </c>
      <c r="AF1006">
        <v>2E-3</v>
      </c>
      <c r="AG1006">
        <v>48.8</v>
      </c>
      <c r="AH1006">
        <v>2.5999999999999999E-2</v>
      </c>
      <c r="AI1006">
        <v>10.97</v>
      </c>
      <c r="AJ1006">
        <v>0.01</v>
      </c>
      <c r="AK1006">
        <v>0.39</v>
      </c>
      <c r="AL1006">
        <v>3</v>
      </c>
      <c r="AM1006">
        <v>0.3</v>
      </c>
      <c r="AN1006">
        <v>2.8</v>
      </c>
      <c r="AO1006">
        <v>0.04</v>
      </c>
      <c r="AP1006">
        <v>5.8</v>
      </c>
      <c r="AQ1006">
        <v>50</v>
      </c>
      <c r="AR1006">
        <v>0.04</v>
      </c>
      <c r="AS1006">
        <v>0.6</v>
      </c>
      <c r="AT1006">
        <v>20</v>
      </c>
      <c r="AU1006">
        <v>0.05</v>
      </c>
      <c r="AV1006">
        <v>48.2</v>
      </c>
      <c r="AW1006">
        <v>15</v>
      </c>
    </row>
    <row r="1007" spans="1:49" hidden="1" x14ac:dyDescent="0.3">
      <c r="A1007" t="s">
        <v>3981</v>
      </c>
      <c r="B1007" t="s">
        <v>3982</v>
      </c>
      <c r="C1007" s="1" t="str">
        <f t="shared" si="60"/>
        <v>13:0041</v>
      </c>
      <c r="D1007" s="1" t="str">
        <f t="shared" si="61"/>
        <v>13:0013</v>
      </c>
      <c r="E1007" t="s">
        <v>3983</v>
      </c>
      <c r="F1007" t="s">
        <v>3984</v>
      </c>
      <c r="H1007">
        <v>47.568968499999997</v>
      </c>
      <c r="I1007">
        <v>-67.932278400000001</v>
      </c>
      <c r="J1007" s="1" t="str">
        <f t="shared" si="62"/>
        <v>Basal till</v>
      </c>
      <c r="K1007" s="1" t="str">
        <f t="shared" si="63"/>
        <v>&lt;63 micron</v>
      </c>
      <c r="L1007">
        <v>8</v>
      </c>
      <c r="M1007">
        <v>1.86</v>
      </c>
      <c r="N1007">
        <v>6</v>
      </c>
      <c r="O1007">
        <v>0.4</v>
      </c>
      <c r="P1007">
        <v>0.5</v>
      </c>
      <c r="Q1007">
        <v>31.1</v>
      </c>
      <c r="R1007">
        <v>0.13</v>
      </c>
      <c r="S1007">
        <v>0.01</v>
      </c>
      <c r="T1007">
        <v>0.06</v>
      </c>
      <c r="U1007">
        <v>12.2</v>
      </c>
      <c r="V1007">
        <v>46.1</v>
      </c>
      <c r="W1007">
        <v>17.88</v>
      </c>
      <c r="X1007">
        <v>3</v>
      </c>
      <c r="Y1007">
        <v>4.5</v>
      </c>
      <c r="Z1007">
        <v>33</v>
      </c>
      <c r="AA1007">
        <v>0.05</v>
      </c>
      <c r="AB1007">
        <v>20.5</v>
      </c>
      <c r="AC1007">
        <v>0.65</v>
      </c>
      <c r="AD1007">
        <v>365</v>
      </c>
      <c r="AE1007">
        <v>0.24</v>
      </c>
      <c r="AF1007">
        <v>2E-3</v>
      </c>
      <c r="AG1007">
        <v>51</v>
      </c>
      <c r="AH1007">
        <v>2.5999999999999999E-2</v>
      </c>
      <c r="AI1007">
        <v>11.92</v>
      </c>
      <c r="AJ1007">
        <v>5.0000000000000001E-3</v>
      </c>
      <c r="AK1007">
        <v>0.44</v>
      </c>
      <c r="AL1007">
        <v>2.9</v>
      </c>
      <c r="AM1007">
        <v>0.1</v>
      </c>
      <c r="AN1007">
        <v>2.6</v>
      </c>
      <c r="AO1007">
        <v>0.02</v>
      </c>
      <c r="AP1007">
        <v>5</v>
      </c>
      <c r="AQ1007">
        <v>5</v>
      </c>
      <c r="AR1007">
        <v>0.06</v>
      </c>
      <c r="AS1007">
        <v>0.5</v>
      </c>
      <c r="AT1007">
        <v>21</v>
      </c>
      <c r="AU1007">
        <v>0.05</v>
      </c>
      <c r="AV1007">
        <v>60.7</v>
      </c>
      <c r="AW1007">
        <v>15</v>
      </c>
    </row>
    <row r="1008" spans="1:49" hidden="1" x14ac:dyDescent="0.3">
      <c r="A1008" t="s">
        <v>3985</v>
      </c>
      <c r="B1008" t="s">
        <v>3986</v>
      </c>
      <c r="C1008" s="1" t="str">
        <f t="shared" si="60"/>
        <v>13:0041</v>
      </c>
      <c r="D1008" s="1" t="str">
        <f t="shared" si="61"/>
        <v>13:0013</v>
      </c>
      <c r="E1008" t="s">
        <v>3987</v>
      </c>
      <c r="F1008" t="s">
        <v>3988</v>
      </c>
      <c r="H1008">
        <v>47.553351900000003</v>
      </c>
      <c r="I1008">
        <v>-67.918294000000003</v>
      </c>
      <c r="J1008" s="1" t="str">
        <f t="shared" si="62"/>
        <v>Basal till</v>
      </c>
      <c r="K1008" s="1" t="str">
        <f t="shared" si="63"/>
        <v>&lt;63 micron</v>
      </c>
      <c r="L1008">
        <v>43</v>
      </c>
      <c r="M1008">
        <v>2.83</v>
      </c>
      <c r="N1008">
        <v>8.4</v>
      </c>
      <c r="O1008">
        <v>0.7</v>
      </c>
      <c r="P1008">
        <v>0.5</v>
      </c>
      <c r="Q1008">
        <v>39.5</v>
      </c>
      <c r="R1008">
        <v>0.17</v>
      </c>
      <c r="S1008">
        <v>0.02</v>
      </c>
      <c r="T1008">
        <v>7.0000000000000007E-2</v>
      </c>
      <c r="U1008">
        <v>12.7</v>
      </c>
      <c r="V1008">
        <v>62.3</v>
      </c>
      <c r="W1008">
        <v>19.82</v>
      </c>
      <c r="X1008">
        <v>4.1399999999999997</v>
      </c>
      <c r="Y1008">
        <v>5.5</v>
      </c>
      <c r="Z1008">
        <v>66</v>
      </c>
      <c r="AA1008">
        <v>0.05</v>
      </c>
      <c r="AB1008">
        <v>21.9</v>
      </c>
      <c r="AC1008">
        <v>0.68</v>
      </c>
      <c r="AD1008">
        <v>326</v>
      </c>
      <c r="AE1008">
        <v>0.35</v>
      </c>
      <c r="AF1008">
        <v>2E-3</v>
      </c>
      <c r="AG1008">
        <v>52.2</v>
      </c>
      <c r="AH1008">
        <v>0.121</v>
      </c>
      <c r="AI1008">
        <v>12.98</v>
      </c>
      <c r="AJ1008">
        <v>5.0000000000000001E-3</v>
      </c>
      <c r="AK1008">
        <v>0.36</v>
      </c>
      <c r="AL1008">
        <v>3.5</v>
      </c>
      <c r="AM1008">
        <v>0.3</v>
      </c>
      <c r="AN1008">
        <v>3</v>
      </c>
      <c r="AO1008">
        <v>0.02</v>
      </c>
      <c r="AP1008">
        <v>6.2</v>
      </c>
      <c r="AQ1008">
        <v>5</v>
      </c>
      <c r="AR1008">
        <v>7.0000000000000007E-2</v>
      </c>
      <c r="AS1008">
        <v>0.7</v>
      </c>
      <c r="AT1008">
        <v>25</v>
      </c>
      <c r="AU1008">
        <v>0.05</v>
      </c>
      <c r="AV1008">
        <v>78.400000000000006</v>
      </c>
      <c r="AW1008">
        <v>15</v>
      </c>
    </row>
    <row r="1009" spans="1:49" hidden="1" x14ac:dyDescent="0.3">
      <c r="A1009" t="s">
        <v>3989</v>
      </c>
      <c r="B1009" t="s">
        <v>3990</v>
      </c>
      <c r="C1009" s="1" t="str">
        <f t="shared" si="60"/>
        <v>13:0041</v>
      </c>
      <c r="D1009" s="1" t="str">
        <f t="shared" si="61"/>
        <v>13:0013</v>
      </c>
      <c r="E1009" t="s">
        <v>3991</v>
      </c>
      <c r="F1009" t="s">
        <v>3992</v>
      </c>
      <c r="H1009">
        <v>47.501328700000002</v>
      </c>
      <c r="I1009">
        <v>-67.918685999999994</v>
      </c>
      <c r="J1009" s="1" t="str">
        <f t="shared" si="62"/>
        <v>Basal till</v>
      </c>
      <c r="K1009" s="1" t="str">
        <f t="shared" si="63"/>
        <v>&lt;63 micron</v>
      </c>
      <c r="L1009">
        <v>21</v>
      </c>
      <c r="M1009">
        <v>1.92</v>
      </c>
      <c r="N1009">
        <v>10</v>
      </c>
      <c r="O1009">
        <v>0.6</v>
      </c>
      <c r="P1009">
        <v>0.5</v>
      </c>
      <c r="Q1009">
        <v>46.9</v>
      </c>
      <c r="R1009">
        <v>0.15</v>
      </c>
      <c r="S1009">
        <v>0.02</v>
      </c>
      <c r="T1009">
        <v>0.03</v>
      </c>
      <c r="U1009">
        <v>11.4</v>
      </c>
      <c r="V1009">
        <v>53.3</v>
      </c>
      <c r="W1009">
        <v>16.559999999999999</v>
      </c>
      <c r="X1009">
        <v>3.01</v>
      </c>
      <c r="Y1009">
        <v>4.4000000000000004</v>
      </c>
      <c r="Z1009">
        <v>42</v>
      </c>
      <c r="AA1009">
        <v>0.05</v>
      </c>
      <c r="AB1009">
        <v>25.3</v>
      </c>
      <c r="AC1009">
        <v>0.63</v>
      </c>
      <c r="AD1009">
        <v>275</v>
      </c>
      <c r="AE1009">
        <v>0.25</v>
      </c>
      <c r="AF1009">
        <v>2E-3</v>
      </c>
      <c r="AG1009">
        <v>47.7</v>
      </c>
      <c r="AH1009">
        <v>4.5999999999999999E-2</v>
      </c>
      <c r="AI1009">
        <v>9.49</v>
      </c>
      <c r="AJ1009">
        <v>5.0000000000000001E-3</v>
      </c>
      <c r="AK1009">
        <v>0.36</v>
      </c>
      <c r="AL1009">
        <v>3.4</v>
      </c>
      <c r="AM1009">
        <v>0.05</v>
      </c>
      <c r="AN1009">
        <v>5.5</v>
      </c>
      <c r="AO1009">
        <v>0.02</v>
      </c>
      <c r="AP1009">
        <v>4.9000000000000004</v>
      </c>
      <c r="AQ1009">
        <v>5</v>
      </c>
      <c r="AR1009">
        <v>0.06</v>
      </c>
      <c r="AS1009">
        <v>0.5</v>
      </c>
      <c r="AT1009">
        <v>20</v>
      </c>
      <c r="AU1009">
        <v>0.05</v>
      </c>
      <c r="AV1009">
        <v>52.5</v>
      </c>
      <c r="AW1009">
        <v>15</v>
      </c>
    </row>
    <row r="1010" spans="1:49" hidden="1" x14ac:dyDescent="0.3">
      <c r="A1010" t="s">
        <v>3993</v>
      </c>
      <c r="B1010" t="s">
        <v>3994</v>
      </c>
      <c r="C1010" s="1" t="str">
        <f t="shared" si="60"/>
        <v>13:0041</v>
      </c>
      <c r="D1010" s="1" t="str">
        <f t="shared" si="61"/>
        <v>13:0013</v>
      </c>
      <c r="E1010" t="s">
        <v>3995</v>
      </c>
      <c r="F1010" t="s">
        <v>3996</v>
      </c>
      <c r="H1010">
        <v>47.519072600000001</v>
      </c>
      <c r="I1010">
        <v>-67.909142900000006</v>
      </c>
      <c r="J1010" s="1" t="str">
        <f t="shared" si="62"/>
        <v>Basal till</v>
      </c>
      <c r="K1010" s="1" t="str">
        <f t="shared" si="63"/>
        <v>&lt;63 micron</v>
      </c>
      <c r="L1010">
        <v>47</v>
      </c>
      <c r="M1010">
        <v>2.19</v>
      </c>
      <c r="N1010">
        <v>5.8</v>
      </c>
      <c r="O1010">
        <v>0.7</v>
      </c>
      <c r="P1010">
        <v>2</v>
      </c>
      <c r="Q1010">
        <v>31.5</v>
      </c>
      <c r="R1010">
        <v>0.08</v>
      </c>
      <c r="S1010">
        <v>0.02</v>
      </c>
      <c r="T1010">
        <v>0.06</v>
      </c>
      <c r="U1010">
        <v>9.5</v>
      </c>
      <c r="V1010">
        <v>48.2</v>
      </c>
      <c r="W1010">
        <v>11.15</v>
      </c>
      <c r="X1010">
        <v>2.9</v>
      </c>
      <c r="Y1010">
        <v>4.4000000000000004</v>
      </c>
      <c r="Z1010">
        <v>47</v>
      </c>
      <c r="AA1010">
        <v>0.04</v>
      </c>
      <c r="AB1010">
        <v>22.8</v>
      </c>
      <c r="AC1010">
        <v>0.63</v>
      </c>
      <c r="AD1010">
        <v>139</v>
      </c>
      <c r="AE1010">
        <v>0.22</v>
      </c>
      <c r="AF1010">
        <v>2E-3</v>
      </c>
      <c r="AG1010">
        <v>45.5</v>
      </c>
      <c r="AH1010">
        <v>4.3999999999999997E-2</v>
      </c>
      <c r="AI1010">
        <v>6.07</v>
      </c>
      <c r="AJ1010">
        <v>0.02</v>
      </c>
      <c r="AK1010">
        <v>0.23</v>
      </c>
      <c r="AL1010">
        <v>2.2999999999999998</v>
      </c>
      <c r="AM1010">
        <v>0.05</v>
      </c>
      <c r="AN1010">
        <v>3.7</v>
      </c>
      <c r="AO1010">
        <v>0.01</v>
      </c>
      <c r="AP1010">
        <v>4.5</v>
      </c>
      <c r="AQ1010">
        <v>5</v>
      </c>
      <c r="AR1010">
        <v>0.06</v>
      </c>
      <c r="AS1010">
        <v>0.4</v>
      </c>
      <c r="AT1010">
        <v>20</v>
      </c>
      <c r="AU1010">
        <v>0.05</v>
      </c>
      <c r="AV1010">
        <v>55.1</v>
      </c>
      <c r="AW1010">
        <v>15</v>
      </c>
    </row>
    <row r="1011" spans="1:49" hidden="1" x14ac:dyDescent="0.3">
      <c r="A1011" t="s">
        <v>3997</v>
      </c>
      <c r="B1011" t="s">
        <v>3998</v>
      </c>
      <c r="C1011" s="1" t="str">
        <f t="shared" si="60"/>
        <v>13:0041</v>
      </c>
      <c r="D1011" s="1" t="str">
        <f t="shared" si="61"/>
        <v>13:0013</v>
      </c>
      <c r="E1011" t="s">
        <v>3999</v>
      </c>
      <c r="F1011" t="s">
        <v>4000</v>
      </c>
      <c r="H1011">
        <v>47.538103900000003</v>
      </c>
      <c r="I1011">
        <v>-67.908243299999995</v>
      </c>
      <c r="J1011" s="1" t="str">
        <f t="shared" si="62"/>
        <v>Basal till</v>
      </c>
      <c r="K1011" s="1" t="str">
        <f t="shared" si="63"/>
        <v>&lt;63 micron</v>
      </c>
      <c r="L1011">
        <v>20</v>
      </c>
      <c r="M1011">
        <v>2.2799999999999998</v>
      </c>
      <c r="N1011">
        <v>4.9000000000000004</v>
      </c>
      <c r="O1011">
        <v>0.1</v>
      </c>
      <c r="P1011">
        <v>0.5</v>
      </c>
      <c r="Q1011">
        <v>32.700000000000003</v>
      </c>
      <c r="R1011">
        <v>0.11</v>
      </c>
      <c r="S1011">
        <v>0.02</v>
      </c>
      <c r="T1011">
        <v>0.05</v>
      </c>
      <c r="U1011">
        <v>7.2</v>
      </c>
      <c r="V1011">
        <v>43.8</v>
      </c>
      <c r="W1011">
        <v>11.97</v>
      </c>
      <c r="X1011">
        <v>2.76</v>
      </c>
      <c r="Y1011">
        <v>5.7</v>
      </c>
      <c r="Z1011">
        <v>50</v>
      </c>
      <c r="AA1011">
        <v>0.04</v>
      </c>
      <c r="AB1011">
        <v>22</v>
      </c>
      <c r="AC1011">
        <v>0.41</v>
      </c>
      <c r="AD1011">
        <v>185</v>
      </c>
      <c r="AE1011">
        <v>0.28000000000000003</v>
      </c>
      <c r="AF1011">
        <v>3.0000000000000001E-3</v>
      </c>
      <c r="AG1011">
        <v>32.1</v>
      </c>
      <c r="AH1011">
        <v>5.5E-2</v>
      </c>
      <c r="AI1011">
        <v>7.97</v>
      </c>
      <c r="AJ1011">
        <v>5.0000000000000001E-3</v>
      </c>
      <c r="AK1011">
        <v>0.22</v>
      </c>
      <c r="AL1011">
        <v>2.2999999999999998</v>
      </c>
      <c r="AM1011">
        <v>0.2</v>
      </c>
      <c r="AN1011">
        <v>3.1</v>
      </c>
      <c r="AO1011">
        <v>0.03</v>
      </c>
      <c r="AP1011">
        <v>4.5</v>
      </c>
      <c r="AQ1011">
        <v>100</v>
      </c>
      <c r="AR1011">
        <v>0.1</v>
      </c>
      <c r="AS1011">
        <v>0.5</v>
      </c>
      <c r="AT1011">
        <v>24</v>
      </c>
      <c r="AU1011">
        <v>0.05</v>
      </c>
      <c r="AV1011">
        <v>55.7</v>
      </c>
      <c r="AW1011">
        <v>15</v>
      </c>
    </row>
    <row r="1012" spans="1:49" hidden="1" x14ac:dyDescent="0.3">
      <c r="A1012" t="s">
        <v>4001</v>
      </c>
      <c r="B1012" t="s">
        <v>4002</v>
      </c>
      <c r="C1012" s="1" t="str">
        <f t="shared" si="60"/>
        <v>13:0041</v>
      </c>
      <c r="D1012" s="1" t="str">
        <f t="shared" si="61"/>
        <v>13:0013</v>
      </c>
      <c r="E1012" t="s">
        <v>4003</v>
      </c>
      <c r="F1012" t="s">
        <v>4004</v>
      </c>
      <c r="H1012">
        <v>47.5545574</v>
      </c>
      <c r="I1012">
        <v>-67.943364099999997</v>
      </c>
      <c r="J1012" s="1" t="str">
        <f t="shared" si="62"/>
        <v>Basal till</v>
      </c>
      <c r="K1012" s="1" t="str">
        <f t="shared" si="63"/>
        <v>&lt;63 micron</v>
      </c>
      <c r="L1012">
        <v>9</v>
      </c>
      <c r="M1012">
        <v>2.16</v>
      </c>
      <c r="N1012">
        <v>6.6</v>
      </c>
      <c r="O1012">
        <v>0.5</v>
      </c>
      <c r="P1012">
        <v>0.5</v>
      </c>
      <c r="Q1012">
        <v>37.700000000000003</v>
      </c>
      <c r="R1012">
        <v>0.15</v>
      </c>
      <c r="S1012">
        <v>0.01</v>
      </c>
      <c r="T1012">
        <v>0.06</v>
      </c>
      <c r="U1012">
        <v>16.3</v>
      </c>
      <c r="V1012">
        <v>47</v>
      </c>
      <c r="W1012">
        <v>21.98</v>
      </c>
      <c r="X1012">
        <v>3.34</v>
      </c>
      <c r="Y1012">
        <v>5.4</v>
      </c>
      <c r="Z1012">
        <v>26</v>
      </c>
      <c r="AA1012">
        <v>7.0000000000000007E-2</v>
      </c>
      <c r="AB1012">
        <v>25.8</v>
      </c>
      <c r="AC1012">
        <v>0.76</v>
      </c>
      <c r="AD1012">
        <v>586</v>
      </c>
      <c r="AE1012">
        <v>0.28000000000000003</v>
      </c>
      <c r="AF1012">
        <v>3.0000000000000001E-3</v>
      </c>
      <c r="AG1012">
        <v>55.4</v>
      </c>
      <c r="AH1012">
        <v>4.4999999999999998E-2</v>
      </c>
      <c r="AI1012">
        <v>13.99</v>
      </c>
      <c r="AJ1012">
        <v>0.01</v>
      </c>
      <c r="AK1012">
        <v>0.4</v>
      </c>
      <c r="AL1012">
        <v>3.5</v>
      </c>
      <c r="AM1012">
        <v>0.05</v>
      </c>
      <c r="AN1012">
        <v>3.6</v>
      </c>
      <c r="AO1012">
        <v>0.02</v>
      </c>
      <c r="AP1012">
        <v>6.1</v>
      </c>
      <c r="AQ1012">
        <v>50</v>
      </c>
      <c r="AR1012">
        <v>0.05</v>
      </c>
      <c r="AS1012">
        <v>0.7</v>
      </c>
      <c r="AT1012">
        <v>24</v>
      </c>
      <c r="AU1012">
        <v>0.05</v>
      </c>
      <c r="AV1012">
        <v>67.599999999999994</v>
      </c>
      <c r="AW1012">
        <v>15</v>
      </c>
    </row>
    <row r="1013" spans="1:49" hidden="1" x14ac:dyDescent="0.3">
      <c r="A1013" t="s">
        <v>4005</v>
      </c>
      <c r="B1013" t="s">
        <v>4006</v>
      </c>
      <c r="C1013" s="1" t="str">
        <f t="shared" si="60"/>
        <v>13:0041</v>
      </c>
      <c r="D1013" s="1" t="str">
        <f t="shared" si="61"/>
        <v>13:0013</v>
      </c>
      <c r="E1013" t="s">
        <v>4007</v>
      </c>
      <c r="F1013" t="s">
        <v>4008</v>
      </c>
      <c r="H1013">
        <v>47.542572200000002</v>
      </c>
      <c r="I1013">
        <v>-67.933665000000005</v>
      </c>
      <c r="J1013" s="1" t="str">
        <f t="shared" si="62"/>
        <v>Basal till</v>
      </c>
      <c r="K1013" s="1" t="str">
        <f t="shared" si="63"/>
        <v>&lt;63 micron</v>
      </c>
      <c r="L1013">
        <v>39</v>
      </c>
      <c r="M1013">
        <v>2.25</v>
      </c>
      <c r="N1013">
        <v>7</v>
      </c>
      <c r="O1013">
        <v>0.1</v>
      </c>
      <c r="P1013">
        <v>0.5</v>
      </c>
      <c r="Q1013">
        <v>36.9</v>
      </c>
      <c r="R1013">
        <v>0.12</v>
      </c>
      <c r="S1013">
        <v>0.01</v>
      </c>
      <c r="T1013">
        <v>0.06</v>
      </c>
      <c r="U1013">
        <v>10.199999999999999</v>
      </c>
      <c r="V1013">
        <v>50.4</v>
      </c>
      <c r="W1013">
        <v>18.87</v>
      </c>
      <c r="X1013">
        <v>3.25</v>
      </c>
      <c r="Y1013">
        <v>5.2</v>
      </c>
      <c r="Z1013">
        <v>44</v>
      </c>
      <c r="AA1013">
        <v>0.05</v>
      </c>
      <c r="AB1013">
        <v>26.1</v>
      </c>
      <c r="AC1013">
        <v>0.72</v>
      </c>
      <c r="AD1013">
        <v>213</v>
      </c>
      <c r="AE1013">
        <v>0.22</v>
      </c>
      <c r="AF1013">
        <v>2E-3</v>
      </c>
      <c r="AG1013">
        <v>50.7</v>
      </c>
      <c r="AH1013">
        <v>3.6999999999999998E-2</v>
      </c>
      <c r="AI1013">
        <v>9.4700000000000006</v>
      </c>
      <c r="AJ1013">
        <v>5.0000000000000001E-3</v>
      </c>
      <c r="AK1013">
        <v>0.26</v>
      </c>
      <c r="AL1013">
        <v>2.9</v>
      </c>
      <c r="AM1013">
        <v>0.1</v>
      </c>
      <c r="AN1013">
        <v>2.6</v>
      </c>
      <c r="AO1013">
        <v>0.01</v>
      </c>
      <c r="AP1013">
        <v>5.2</v>
      </c>
      <c r="AQ1013">
        <v>5</v>
      </c>
      <c r="AR1013">
        <v>7.0000000000000007E-2</v>
      </c>
      <c r="AS1013">
        <v>0.6</v>
      </c>
      <c r="AT1013">
        <v>22</v>
      </c>
      <c r="AU1013">
        <v>0.05</v>
      </c>
      <c r="AV1013">
        <v>74.3</v>
      </c>
      <c r="AW1013">
        <v>15</v>
      </c>
    </row>
    <row r="1014" spans="1:49" hidden="1" x14ac:dyDescent="0.3">
      <c r="A1014" t="s">
        <v>4009</v>
      </c>
      <c r="B1014" t="s">
        <v>4010</v>
      </c>
      <c r="C1014" s="1" t="str">
        <f t="shared" si="60"/>
        <v>13:0041</v>
      </c>
      <c r="D1014" s="1" t="str">
        <f t="shared" si="61"/>
        <v>13:0013</v>
      </c>
      <c r="E1014" t="s">
        <v>4011</v>
      </c>
      <c r="F1014" t="s">
        <v>4012</v>
      </c>
      <c r="H1014">
        <v>47.525329800000002</v>
      </c>
      <c r="I1014">
        <v>-67.940231600000004</v>
      </c>
      <c r="J1014" s="1" t="str">
        <f t="shared" si="62"/>
        <v>Basal till</v>
      </c>
      <c r="K1014" s="1" t="str">
        <f t="shared" si="63"/>
        <v>&lt;63 micron</v>
      </c>
      <c r="L1014">
        <v>24</v>
      </c>
      <c r="M1014">
        <v>2.4700000000000002</v>
      </c>
      <c r="N1014">
        <v>5.8</v>
      </c>
      <c r="O1014">
        <v>0.5</v>
      </c>
      <c r="P1014">
        <v>0.5</v>
      </c>
      <c r="Q1014">
        <v>31.1</v>
      </c>
      <c r="R1014">
        <v>0.11</v>
      </c>
      <c r="S1014">
        <v>0.02</v>
      </c>
      <c r="T1014">
        <v>0.06</v>
      </c>
      <c r="U1014">
        <v>11.8</v>
      </c>
      <c r="V1014">
        <v>49.1</v>
      </c>
      <c r="W1014">
        <v>16.96</v>
      </c>
      <c r="X1014">
        <v>2.96</v>
      </c>
      <c r="Y1014">
        <v>4.8</v>
      </c>
      <c r="Z1014">
        <v>60</v>
      </c>
      <c r="AA1014">
        <v>0.05</v>
      </c>
      <c r="AB1014">
        <v>27.6</v>
      </c>
      <c r="AC1014">
        <v>0.72</v>
      </c>
      <c r="AD1014">
        <v>223</v>
      </c>
      <c r="AE1014">
        <v>0.28999999999999998</v>
      </c>
      <c r="AF1014">
        <v>2E-3</v>
      </c>
      <c r="AG1014">
        <v>57.7</v>
      </c>
      <c r="AH1014">
        <v>5.2999999999999999E-2</v>
      </c>
      <c r="AI1014">
        <v>10.96</v>
      </c>
      <c r="AJ1014">
        <v>0.01</v>
      </c>
      <c r="AK1014">
        <v>0.25</v>
      </c>
      <c r="AL1014">
        <v>2.9</v>
      </c>
      <c r="AM1014">
        <v>0.2</v>
      </c>
      <c r="AN1014">
        <v>3</v>
      </c>
      <c r="AO1014">
        <v>0.02</v>
      </c>
      <c r="AP1014">
        <v>5.9</v>
      </c>
      <c r="AQ1014">
        <v>60</v>
      </c>
      <c r="AR1014">
        <v>0.05</v>
      </c>
      <c r="AS1014">
        <v>0.5</v>
      </c>
      <c r="AT1014">
        <v>21</v>
      </c>
      <c r="AU1014">
        <v>0.05</v>
      </c>
      <c r="AV1014">
        <v>75.5</v>
      </c>
      <c r="AW1014">
        <v>15</v>
      </c>
    </row>
    <row r="1015" spans="1:49" hidden="1" x14ac:dyDescent="0.3">
      <c r="A1015" t="s">
        <v>4013</v>
      </c>
      <c r="B1015" t="s">
        <v>4014</v>
      </c>
      <c r="C1015" s="1" t="str">
        <f t="shared" si="60"/>
        <v>13:0041</v>
      </c>
      <c r="D1015" s="1" t="str">
        <f t="shared" si="61"/>
        <v>13:0013</v>
      </c>
      <c r="E1015" t="s">
        <v>4015</v>
      </c>
      <c r="F1015" t="s">
        <v>4016</v>
      </c>
      <c r="H1015">
        <v>47.505935999999998</v>
      </c>
      <c r="I1015">
        <v>-67.942839800000002</v>
      </c>
      <c r="J1015" s="1" t="str">
        <f t="shared" si="62"/>
        <v>Basal till</v>
      </c>
      <c r="K1015" s="1" t="str">
        <f t="shared" si="63"/>
        <v>&lt;63 micron</v>
      </c>
      <c r="L1015">
        <v>16</v>
      </c>
      <c r="M1015">
        <v>1.73</v>
      </c>
      <c r="N1015">
        <v>4.9000000000000004</v>
      </c>
      <c r="O1015">
        <v>0.3</v>
      </c>
      <c r="P1015">
        <v>0.5</v>
      </c>
      <c r="Q1015">
        <v>26.5</v>
      </c>
      <c r="R1015">
        <v>0.09</v>
      </c>
      <c r="S1015">
        <v>0.01</v>
      </c>
      <c r="T1015">
        <v>0.04</v>
      </c>
      <c r="U1015">
        <v>9.6</v>
      </c>
      <c r="V1015">
        <v>35</v>
      </c>
      <c r="W1015">
        <v>14.14</v>
      </c>
      <c r="X1015">
        <v>2.5499999999999998</v>
      </c>
      <c r="Y1015">
        <v>3.9</v>
      </c>
      <c r="Z1015">
        <v>42</v>
      </c>
      <c r="AA1015">
        <v>0.03</v>
      </c>
      <c r="AB1015">
        <v>21.7</v>
      </c>
      <c r="AC1015">
        <v>0.59</v>
      </c>
      <c r="AD1015">
        <v>185</v>
      </c>
      <c r="AE1015">
        <v>0.23</v>
      </c>
      <c r="AF1015">
        <v>2E-3</v>
      </c>
      <c r="AG1015">
        <v>40.200000000000003</v>
      </c>
      <c r="AH1015">
        <v>2.7E-2</v>
      </c>
      <c r="AI1015">
        <v>8.74</v>
      </c>
      <c r="AJ1015">
        <v>0.02</v>
      </c>
      <c r="AK1015">
        <v>0.34</v>
      </c>
      <c r="AL1015">
        <v>2.1</v>
      </c>
      <c r="AM1015">
        <v>0.1</v>
      </c>
      <c r="AN1015">
        <v>2.4</v>
      </c>
      <c r="AO1015">
        <v>0.02</v>
      </c>
      <c r="AP1015">
        <v>4</v>
      </c>
      <c r="AQ1015">
        <v>70</v>
      </c>
      <c r="AR1015">
        <v>0.05</v>
      </c>
      <c r="AS1015">
        <v>0.4</v>
      </c>
      <c r="AT1015">
        <v>19</v>
      </c>
      <c r="AU1015">
        <v>0.05</v>
      </c>
      <c r="AV1015">
        <v>47.7</v>
      </c>
      <c r="AW1015">
        <v>15</v>
      </c>
    </row>
    <row r="1016" spans="1:49" hidden="1" x14ac:dyDescent="0.3">
      <c r="A1016" t="s">
        <v>4017</v>
      </c>
      <c r="B1016" t="s">
        <v>4018</v>
      </c>
      <c r="C1016" s="1" t="str">
        <f t="shared" si="60"/>
        <v>13:0041</v>
      </c>
      <c r="D1016" s="1" t="str">
        <f t="shared" si="61"/>
        <v>13:0013</v>
      </c>
      <c r="E1016" t="s">
        <v>4019</v>
      </c>
      <c r="F1016" t="s">
        <v>4020</v>
      </c>
      <c r="H1016">
        <v>47.504119899999999</v>
      </c>
      <c r="I1016">
        <v>-67.989924000000002</v>
      </c>
      <c r="J1016" s="1" t="str">
        <f t="shared" si="62"/>
        <v>Basal till</v>
      </c>
      <c r="K1016" s="1" t="str">
        <f t="shared" si="63"/>
        <v>&lt;63 micron</v>
      </c>
      <c r="L1016">
        <v>21</v>
      </c>
      <c r="M1016">
        <v>2.19</v>
      </c>
      <c r="N1016">
        <v>6</v>
      </c>
      <c r="O1016">
        <v>0.7</v>
      </c>
      <c r="P1016">
        <v>0.5</v>
      </c>
      <c r="Q1016">
        <v>27.7</v>
      </c>
      <c r="R1016">
        <v>0.12</v>
      </c>
      <c r="S1016">
        <v>0.02</v>
      </c>
      <c r="T1016">
        <v>0.04</v>
      </c>
      <c r="U1016">
        <v>10.5</v>
      </c>
      <c r="V1016">
        <v>41.8</v>
      </c>
      <c r="W1016">
        <v>14.23</v>
      </c>
      <c r="X1016">
        <v>2.88</v>
      </c>
      <c r="Y1016">
        <v>4.4000000000000004</v>
      </c>
      <c r="Z1016">
        <v>50</v>
      </c>
      <c r="AA1016">
        <v>0.04</v>
      </c>
      <c r="AB1016">
        <v>21.9</v>
      </c>
      <c r="AC1016">
        <v>0.7</v>
      </c>
      <c r="AD1016">
        <v>214</v>
      </c>
      <c r="AE1016">
        <v>0.26</v>
      </c>
      <c r="AF1016">
        <v>2E-3</v>
      </c>
      <c r="AG1016">
        <v>49.2</v>
      </c>
      <c r="AH1016">
        <v>4.7E-2</v>
      </c>
      <c r="AI1016">
        <v>10.16</v>
      </c>
      <c r="AJ1016">
        <v>5.0000000000000001E-3</v>
      </c>
      <c r="AK1016">
        <v>0.28999999999999998</v>
      </c>
      <c r="AL1016">
        <v>2.2000000000000002</v>
      </c>
      <c r="AM1016">
        <v>0.2</v>
      </c>
      <c r="AN1016">
        <v>3.3</v>
      </c>
      <c r="AO1016">
        <v>0.01</v>
      </c>
      <c r="AP1016">
        <v>4.7</v>
      </c>
      <c r="AQ1016">
        <v>20</v>
      </c>
      <c r="AR1016">
        <v>0.04</v>
      </c>
      <c r="AS1016">
        <v>0.4</v>
      </c>
      <c r="AT1016">
        <v>19</v>
      </c>
      <c r="AU1016">
        <v>0.05</v>
      </c>
      <c r="AV1016">
        <v>52.7</v>
      </c>
      <c r="AW1016">
        <v>15</v>
      </c>
    </row>
    <row r="1017" spans="1:49" hidden="1" x14ac:dyDescent="0.3">
      <c r="A1017" t="s">
        <v>4021</v>
      </c>
      <c r="B1017" t="s">
        <v>4022</v>
      </c>
      <c r="C1017" s="1" t="str">
        <f t="shared" si="60"/>
        <v>13:0041</v>
      </c>
      <c r="D1017" s="1" t="str">
        <f t="shared" si="61"/>
        <v>13:0013</v>
      </c>
      <c r="E1017" t="s">
        <v>4023</v>
      </c>
      <c r="F1017" t="s">
        <v>4024</v>
      </c>
      <c r="H1017">
        <v>47.515082900000003</v>
      </c>
      <c r="I1017">
        <v>-67.969060299999995</v>
      </c>
      <c r="J1017" s="1" t="str">
        <f t="shared" si="62"/>
        <v>Basal till</v>
      </c>
      <c r="K1017" s="1" t="str">
        <f t="shared" si="63"/>
        <v>&lt;63 micron</v>
      </c>
      <c r="L1017">
        <v>8</v>
      </c>
      <c r="M1017">
        <v>2.15</v>
      </c>
      <c r="N1017">
        <v>5.6</v>
      </c>
      <c r="O1017">
        <v>0.5</v>
      </c>
      <c r="P1017">
        <v>0.5</v>
      </c>
      <c r="Q1017">
        <v>31.7</v>
      </c>
      <c r="R1017">
        <v>0.11</v>
      </c>
      <c r="S1017">
        <v>0.02</v>
      </c>
      <c r="T1017">
        <v>0.08</v>
      </c>
      <c r="U1017">
        <v>12.3</v>
      </c>
      <c r="V1017">
        <v>44</v>
      </c>
      <c r="W1017">
        <v>16.309999999999999</v>
      </c>
      <c r="X1017">
        <v>2.93</v>
      </c>
      <c r="Y1017">
        <v>5</v>
      </c>
      <c r="Z1017">
        <v>47</v>
      </c>
      <c r="AA1017">
        <v>0.05</v>
      </c>
      <c r="AB1017">
        <v>27.4</v>
      </c>
      <c r="AC1017">
        <v>0.81</v>
      </c>
      <c r="AD1017">
        <v>237</v>
      </c>
      <c r="AE1017">
        <v>0.19</v>
      </c>
      <c r="AF1017">
        <v>3.0000000000000001E-3</v>
      </c>
      <c r="AG1017">
        <v>50.8</v>
      </c>
      <c r="AH1017">
        <v>5.3999999999999999E-2</v>
      </c>
      <c r="AI1017">
        <v>9.1300000000000008</v>
      </c>
      <c r="AJ1017">
        <v>0.01</v>
      </c>
      <c r="AK1017">
        <v>0.22</v>
      </c>
      <c r="AL1017">
        <v>2.5</v>
      </c>
      <c r="AM1017">
        <v>0.1</v>
      </c>
      <c r="AN1017">
        <v>2.9</v>
      </c>
      <c r="AO1017">
        <v>0.01</v>
      </c>
      <c r="AP1017">
        <v>5.0999999999999996</v>
      </c>
      <c r="AQ1017">
        <v>130</v>
      </c>
      <c r="AR1017">
        <v>0.05</v>
      </c>
      <c r="AS1017">
        <v>0.4</v>
      </c>
      <c r="AT1017">
        <v>22</v>
      </c>
      <c r="AU1017">
        <v>0.05</v>
      </c>
      <c r="AV1017">
        <v>68</v>
      </c>
      <c r="AW1017">
        <v>15</v>
      </c>
    </row>
    <row r="1018" spans="1:49" hidden="1" x14ac:dyDescent="0.3">
      <c r="A1018" t="s">
        <v>4025</v>
      </c>
      <c r="B1018" t="s">
        <v>4026</v>
      </c>
      <c r="C1018" s="1" t="str">
        <f t="shared" si="60"/>
        <v>13:0041</v>
      </c>
      <c r="D1018" s="1" t="str">
        <f t="shared" si="61"/>
        <v>13:0013</v>
      </c>
      <c r="E1018" t="s">
        <v>4027</v>
      </c>
      <c r="F1018" t="s">
        <v>4028</v>
      </c>
      <c r="H1018">
        <v>47.540075100000003</v>
      </c>
      <c r="I1018">
        <v>-67.990828100000002</v>
      </c>
      <c r="J1018" s="1" t="str">
        <f t="shared" si="62"/>
        <v>Basal till</v>
      </c>
      <c r="K1018" s="1" t="str">
        <f t="shared" si="63"/>
        <v>&lt;63 micron</v>
      </c>
      <c r="L1018">
        <v>16</v>
      </c>
      <c r="M1018">
        <v>2.85</v>
      </c>
      <c r="N1018">
        <v>9.8000000000000007</v>
      </c>
      <c r="O1018">
        <v>0.7</v>
      </c>
      <c r="P1018">
        <v>0.5</v>
      </c>
      <c r="Q1018">
        <v>47.9</v>
      </c>
      <c r="R1018">
        <v>0.15</v>
      </c>
      <c r="S1018">
        <v>0.02</v>
      </c>
      <c r="T1018">
        <v>7.0000000000000007E-2</v>
      </c>
      <c r="U1018">
        <v>14.9</v>
      </c>
      <c r="V1018">
        <v>43</v>
      </c>
      <c r="W1018">
        <v>27.83</v>
      </c>
      <c r="X1018">
        <v>3.27</v>
      </c>
      <c r="Y1018">
        <v>6.2</v>
      </c>
      <c r="Z1018">
        <v>94</v>
      </c>
      <c r="AA1018">
        <v>0.05</v>
      </c>
      <c r="AB1018">
        <v>27.7</v>
      </c>
      <c r="AC1018">
        <v>0.72</v>
      </c>
      <c r="AD1018">
        <v>291</v>
      </c>
      <c r="AE1018">
        <v>0.32</v>
      </c>
      <c r="AF1018">
        <v>3.0000000000000001E-3</v>
      </c>
      <c r="AG1018">
        <v>56.4</v>
      </c>
      <c r="AH1018">
        <v>5.8000000000000003E-2</v>
      </c>
      <c r="AI1018">
        <v>16.95</v>
      </c>
      <c r="AJ1018">
        <v>5.0000000000000001E-3</v>
      </c>
      <c r="AK1018">
        <v>0.53</v>
      </c>
      <c r="AL1018">
        <v>3.7</v>
      </c>
      <c r="AM1018">
        <v>0.3</v>
      </c>
      <c r="AN1018">
        <v>3.2</v>
      </c>
      <c r="AO1018">
        <v>0.02</v>
      </c>
      <c r="AP1018">
        <v>6.6</v>
      </c>
      <c r="AQ1018">
        <v>140</v>
      </c>
      <c r="AR1018">
        <v>7.0000000000000007E-2</v>
      </c>
      <c r="AS1018">
        <v>1</v>
      </c>
      <c r="AT1018">
        <v>26</v>
      </c>
      <c r="AU1018">
        <v>0.05</v>
      </c>
      <c r="AV1018">
        <v>67.599999999999994</v>
      </c>
      <c r="AW1018">
        <v>15</v>
      </c>
    </row>
    <row r="1019" spans="1:49" hidden="1" x14ac:dyDescent="0.3">
      <c r="A1019" t="s">
        <v>4029</v>
      </c>
      <c r="B1019" t="s">
        <v>4030</v>
      </c>
      <c r="C1019" s="1" t="str">
        <f t="shared" si="60"/>
        <v>13:0041</v>
      </c>
      <c r="D1019" s="1" t="str">
        <f t="shared" si="61"/>
        <v>13:0013</v>
      </c>
      <c r="E1019" t="s">
        <v>4031</v>
      </c>
      <c r="F1019" t="s">
        <v>4032</v>
      </c>
      <c r="H1019">
        <v>47.524009300000003</v>
      </c>
      <c r="I1019">
        <v>-67.996489800000006</v>
      </c>
      <c r="J1019" s="1" t="str">
        <f t="shared" si="62"/>
        <v>Basal till</v>
      </c>
      <c r="K1019" s="1" t="str">
        <f t="shared" si="63"/>
        <v>&lt;63 micron</v>
      </c>
      <c r="L1019">
        <v>70</v>
      </c>
      <c r="M1019">
        <v>2.11</v>
      </c>
      <c r="N1019">
        <v>2.9</v>
      </c>
      <c r="O1019">
        <v>0.3</v>
      </c>
      <c r="P1019">
        <v>0.5</v>
      </c>
      <c r="Q1019">
        <v>28.5</v>
      </c>
      <c r="R1019">
        <v>0.13</v>
      </c>
      <c r="S1019">
        <v>0.03</v>
      </c>
      <c r="T1019">
        <v>0.05</v>
      </c>
      <c r="U1019">
        <v>8.6999999999999993</v>
      </c>
      <c r="V1019">
        <v>43.1</v>
      </c>
      <c r="W1019">
        <v>8.5399999999999991</v>
      </c>
      <c r="X1019">
        <v>2.92</v>
      </c>
      <c r="Y1019">
        <v>6</v>
      </c>
      <c r="Z1019">
        <v>32</v>
      </c>
      <c r="AA1019">
        <v>0.04</v>
      </c>
      <c r="AB1019">
        <v>26.4</v>
      </c>
      <c r="AC1019">
        <v>0.77</v>
      </c>
      <c r="AD1019">
        <v>210</v>
      </c>
      <c r="AE1019">
        <v>0.21</v>
      </c>
      <c r="AF1019">
        <v>3.0000000000000001E-3</v>
      </c>
      <c r="AG1019">
        <v>40.799999999999997</v>
      </c>
      <c r="AH1019">
        <v>2.3E-2</v>
      </c>
      <c r="AI1019">
        <v>4.7699999999999996</v>
      </c>
      <c r="AJ1019">
        <v>5.0000000000000001E-3</v>
      </c>
      <c r="AK1019">
        <v>0.13</v>
      </c>
      <c r="AL1019">
        <v>1.9</v>
      </c>
      <c r="AM1019">
        <v>0.05</v>
      </c>
      <c r="AN1019">
        <v>4.5999999999999996</v>
      </c>
      <c r="AO1019">
        <v>0.01</v>
      </c>
      <c r="AP1019">
        <v>5</v>
      </c>
      <c r="AQ1019">
        <v>10</v>
      </c>
      <c r="AR1019">
        <v>7.0000000000000007E-2</v>
      </c>
      <c r="AS1019">
        <v>0.4</v>
      </c>
      <c r="AT1019">
        <v>24</v>
      </c>
      <c r="AU1019">
        <v>0.05</v>
      </c>
      <c r="AV1019">
        <v>53</v>
      </c>
      <c r="AW1019">
        <v>15</v>
      </c>
    </row>
    <row r="1020" spans="1:49" hidden="1" x14ac:dyDescent="0.3">
      <c r="A1020" t="s">
        <v>4033</v>
      </c>
      <c r="B1020" t="s">
        <v>4034</v>
      </c>
      <c r="C1020" s="1" t="str">
        <f t="shared" si="60"/>
        <v>13:0041</v>
      </c>
      <c r="D1020" s="1" t="str">
        <f t="shared" si="61"/>
        <v>13:0013</v>
      </c>
      <c r="E1020" t="s">
        <v>4031</v>
      </c>
      <c r="F1020" t="s">
        <v>4035</v>
      </c>
      <c r="H1020">
        <v>47.524009300000003</v>
      </c>
      <c r="I1020">
        <v>-67.996489800000006</v>
      </c>
      <c r="J1020" s="1" t="str">
        <f t="shared" si="62"/>
        <v>Basal till</v>
      </c>
      <c r="K1020" s="1" t="str">
        <f t="shared" si="63"/>
        <v>&lt;63 micron</v>
      </c>
      <c r="L1020">
        <v>82</v>
      </c>
      <c r="M1020">
        <v>2.19</v>
      </c>
      <c r="N1020">
        <v>2.8</v>
      </c>
      <c r="O1020">
        <v>0.3</v>
      </c>
      <c r="P1020">
        <v>0.5</v>
      </c>
      <c r="Q1020">
        <v>30.5</v>
      </c>
      <c r="R1020">
        <v>0.08</v>
      </c>
      <c r="S1020">
        <v>0.03</v>
      </c>
      <c r="T1020">
        <v>0.06</v>
      </c>
      <c r="U1020">
        <v>8.3000000000000007</v>
      </c>
      <c r="V1020">
        <v>45.5</v>
      </c>
      <c r="W1020">
        <v>8.3699999999999992</v>
      </c>
      <c r="X1020">
        <v>3</v>
      </c>
      <c r="Y1020">
        <v>6.2</v>
      </c>
      <c r="Z1020">
        <v>37</v>
      </c>
      <c r="AA1020">
        <v>0.05</v>
      </c>
      <c r="AB1020">
        <v>26.8</v>
      </c>
      <c r="AC1020">
        <v>0.78</v>
      </c>
      <c r="AD1020">
        <v>223</v>
      </c>
      <c r="AE1020">
        <v>0.19</v>
      </c>
      <c r="AF1020">
        <v>3.0000000000000001E-3</v>
      </c>
      <c r="AG1020">
        <v>42.7</v>
      </c>
      <c r="AH1020">
        <v>2.5999999999999999E-2</v>
      </c>
      <c r="AI1020">
        <v>4.9000000000000004</v>
      </c>
      <c r="AJ1020">
        <v>0.01</v>
      </c>
      <c r="AK1020">
        <v>0.14000000000000001</v>
      </c>
      <c r="AL1020">
        <v>2</v>
      </c>
      <c r="AM1020">
        <v>0.1</v>
      </c>
      <c r="AN1020">
        <v>4.8</v>
      </c>
      <c r="AO1020">
        <v>0.01</v>
      </c>
      <c r="AP1020">
        <v>5.0999999999999996</v>
      </c>
      <c r="AQ1020">
        <v>5</v>
      </c>
      <c r="AR1020">
        <v>7.0000000000000007E-2</v>
      </c>
      <c r="AS1020">
        <v>0.4</v>
      </c>
      <c r="AT1020">
        <v>26</v>
      </c>
      <c r="AU1020">
        <v>0.05</v>
      </c>
      <c r="AV1020">
        <v>54.9</v>
      </c>
      <c r="AW1020">
        <v>15</v>
      </c>
    </row>
    <row r="1021" spans="1:49" hidden="1" x14ac:dyDescent="0.3">
      <c r="A1021" t="s">
        <v>4036</v>
      </c>
      <c r="B1021" t="s">
        <v>4037</v>
      </c>
      <c r="C1021" s="1" t="str">
        <f t="shared" si="60"/>
        <v>13:0041</v>
      </c>
      <c r="D1021" s="1" t="str">
        <f t="shared" si="61"/>
        <v>13:0013</v>
      </c>
      <c r="E1021" t="s">
        <v>4038</v>
      </c>
      <c r="F1021" t="s">
        <v>4039</v>
      </c>
      <c r="H1021">
        <v>47.530895000000001</v>
      </c>
      <c r="I1021">
        <v>-67.967342200000004</v>
      </c>
      <c r="J1021" s="1" t="str">
        <f t="shared" si="62"/>
        <v>Basal till</v>
      </c>
      <c r="K1021" s="1" t="str">
        <f t="shared" si="63"/>
        <v>&lt;63 micron</v>
      </c>
      <c r="L1021">
        <v>15</v>
      </c>
      <c r="M1021">
        <v>2.16</v>
      </c>
      <c r="N1021">
        <v>7</v>
      </c>
      <c r="O1021">
        <v>0.6</v>
      </c>
      <c r="P1021">
        <v>0.5</v>
      </c>
      <c r="Q1021">
        <v>36.299999999999997</v>
      </c>
      <c r="R1021">
        <v>0.13</v>
      </c>
      <c r="S1021">
        <v>0.01</v>
      </c>
      <c r="T1021">
        <v>0.06</v>
      </c>
      <c r="U1021">
        <v>12.8</v>
      </c>
      <c r="V1021">
        <v>42.8</v>
      </c>
      <c r="W1021">
        <v>18.940000000000001</v>
      </c>
      <c r="X1021">
        <v>3.11</v>
      </c>
      <c r="Y1021">
        <v>4.9000000000000004</v>
      </c>
      <c r="Z1021">
        <v>52</v>
      </c>
      <c r="AA1021">
        <v>0.05</v>
      </c>
      <c r="AB1021">
        <v>28.3</v>
      </c>
      <c r="AC1021">
        <v>0.75</v>
      </c>
      <c r="AD1021">
        <v>266</v>
      </c>
      <c r="AE1021">
        <v>0.23</v>
      </c>
      <c r="AF1021">
        <v>3.0000000000000001E-3</v>
      </c>
      <c r="AG1021">
        <v>54.5</v>
      </c>
      <c r="AH1021">
        <v>4.4999999999999998E-2</v>
      </c>
      <c r="AI1021">
        <v>11.68</v>
      </c>
      <c r="AJ1021">
        <v>0.01</v>
      </c>
      <c r="AK1021">
        <v>0.3</v>
      </c>
      <c r="AL1021">
        <v>3</v>
      </c>
      <c r="AM1021">
        <v>0.2</v>
      </c>
      <c r="AN1021">
        <v>2.9</v>
      </c>
      <c r="AO1021">
        <v>0.02</v>
      </c>
      <c r="AP1021">
        <v>6.2</v>
      </c>
      <c r="AQ1021">
        <v>40</v>
      </c>
      <c r="AR1021">
        <v>0.05</v>
      </c>
      <c r="AS1021">
        <v>0.5</v>
      </c>
      <c r="AT1021">
        <v>22</v>
      </c>
      <c r="AU1021">
        <v>0.05</v>
      </c>
      <c r="AV1021">
        <v>65.099999999999994</v>
      </c>
      <c r="AW1021">
        <v>15</v>
      </c>
    </row>
    <row r="1022" spans="1:49" hidden="1" x14ac:dyDescent="0.3">
      <c r="A1022" t="s">
        <v>4040</v>
      </c>
      <c r="B1022" t="s">
        <v>4041</v>
      </c>
      <c r="C1022" s="1" t="str">
        <f t="shared" si="60"/>
        <v>13:0041</v>
      </c>
      <c r="D1022" s="1" t="str">
        <f t="shared" si="61"/>
        <v>13:0013</v>
      </c>
      <c r="E1022" t="s">
        <v>4042</v>
      </c>
      <c r="F1022" t="s">
        <v>4043</v>
      </c>
      <c r="H1022">
        <v>47.552055500000002</v>
      </c>
      <c r="I1022">
        <v>-67.971020199999998</v>
      </c>
      <c r="J1022" s="1" t="str">
        <f t="shared" si="62"/>
        <v>Basal till</v>
      </c>
      <c r="K1022" s="1" t="str">
        <f t="shared" si="63"/>
        <v>&lt;63 micron</v>
      </c>
      <c r="L1022">
        <v>16</v>
      </c>
      <c r="M1022">
        <v>2.52</v>
      </c>
      <c r="N1022">
        <v>6.2</v>
      </c>
      <c r="O1022">
        <v>0.4</v>
      </c>
      <c r="P1022">
        <v>0.5</v>
      </c>
      <c r="Q1022">
        <v>35.299999999999997</v>
      </c>
      <c r="R1022">
        <v>0.11</v>
      </c>
      <c r="S1022">
        <v>0.01</v>
      </c>
      <c r="T1022">
        <v>7.0000000000000007E-2</v>
      </c>
      <c r="U1022">
        <v>10.3</v>
      </c>
      <c r="V1022">
        <v>44.6</v>
      </c>
      <c r="W1022">
        <v>19.399999999999999</v>
      </c>
      <c r="X1022">
        <v>2.87</v>
      </c>
      <c r="Y1022">
        <v>4.5999999999999996</v>
      </c>
      <c r="Z1022">
        <v>85</v>
      </c>
      <c r="AA1022">
        <v>0.04</v>
      </c>
      <c r="AB1022">
        <v>23.1</v>
      </c>
      <c r="AC1022">
        <v>0.66</v>
      </c>
      <c r="AD1022">
        <v>168</v>
      </c>
      <c r="AE1022">
        <v>0.35</v>
      </c>
      <c r="AF1022">
        <v>2E-3</v>
      </c>
      <c r="AG1022">
        <v>53</v>
      </c>
      <c r="AH1022">
        <v>4.2000000000000003E-2</v>
      </c>
      <c r="AI1022">
        <v>9.9499999999999993</v>
      </c>
      <c r="AJ1022">
        <v>5.0000000000000001E-3</v>
      </c>
      <c r="AK1022">
        <v>0.36</v>
      </c>
      <c r="AL1022">
        <v>2.7</v>
      </c>
      <c r="AM1022">
        <v>0.3</v>
      </c>
      <c r="AN1022">
        <v>2.5</v>
      </c>
      <c r="AO1022">
        <v>0.02</v>
      </c>
      <c r="AP1022">
        <v>5.9</v>
      </c>
      <c r="AQ1022">
        <v>5</v>
      </c>
      <c r="AR1022">
        <v>0.06</v>
      </c>
      <c r="AS1022">
        <v>0.4</v>
      </c>
      <c r="AT1022">
        <v>21</v>
      </c>
      <c r="AU1022">
        <v>0.05</v>
      </c>
      <c r="AV1022">
        <v>67.3</v>
      </c>
      <c r="AW1022">
        <v>15</v>
      </c>
    </row>
    <row r="1023" spans="1:49" hidden="1" x14ac:dyDescent="0.3">
      <c r="A1023" t="s">
        <v>4044</v>
      </c>
      <c r="B1023" t="s">
        <v>4045</v>
      </c>
      <c r="C1023" s="1" t="str">
        <f t="shared" si="60"/>
        <v>13:0041</v>
      </c>
      <c r="D1023" s="1" t="str">
        <f t="shared" si="61"/>
        <v>13:0013</v>
      </c>
      <c r="E1023" t="s">
        <v>4042</v>
      </c>
      <c r="F1023" t="s">
        <v>4046</v>
      </c>
      <c r="H1023">
        <v>47.552055500000002</v>
      </c>
      <c r="I1023">
        <v>-67.971020199999998</v>
      </c>
      <c r="J1023" s="1" t="str">
        <f t="shared" si="62"/>
        <v>Basal till</v>
      </c>
      <c r="K1023" s="1" t="str">
        <f t="shared" si="63"/>
        <v>&lt;63 micron</v>
      </c>
      <c r="L1023">
        <v>13</v>
      </c>
      <c r="M1023">
        <v>2.5499999999999998</v>
      </c>
      <c r="N1023">
        <v>6.5</v>
      </c>
      <c r="O1023">
        <v>1</v>
      </c>
      <c r="P1023">
        <v>2</v>
      </c>
      <c r="Q1023">
        <v>34.6</v>
      </c>
      <c r="R1023">
        <v>0.11</v>
      </c>
      <c r="S1023">
        <v>0.01</v>
      </c>
      <c r="T1023">
        <v>0.06</v>
      </c>
      <c r="U1023">
        <v>11</v>
      </c>
      <c r="V1023">
        <v>45.3</v>
      </c>
      <c r="W1023">
        <v>18.57</v>
      </c>
      <c r="X1023">
        <v>2.84</v>
      </c>
      <c r="Y1023">
        <v>4.2</v>
      </c>
      <c r="Z1023">
        <v>84</v>
      </c>
      <c r="AA1023">
        <v>0.04</v>
      </c>
      <c r="AB1023">
        <v>22.9</v>
      </c>
      <c r="AC1023">
        <v>0.65</v>
      </c>
      <c r="AD1023">
        <v>169</v>
      </c>
      <c r="AE1023">
        <v>0.37</v>
      </c>
      <c r="AF1023">
        <v>2E-3</v>
      </c>
      <c r="AG1023">
        <v>51.9</v>
      </c>
      <c r="AH1023">
        <v>4.2000000000000003E-2</v>
      </c>
      <c r="AI1023">
        <v>10.34</v>
      </c>
      <c r="AJ1023">
        <v>5.0000000000000001E-3</v>
      </c>
      <c r="AK1023">
        <v>0.37</v>
      </c>
      <c r="AL1023">
        <v>2.6</v>
      </c>
      <c r="AM1023">
        <v>0.2</v>
      </c>
      <c r="AN1023">
        <v>2.4</v>
      </c>
      <c r="AO1023">
        <v>0.02</v>
      </c>
      <c r="AP1023">
        <v>5.9</v>
      </c>
      <c r="AQ1023">
        <v>90</v>
      </c>
      <c r="AR1023">
        <v>0.06</v>
      </c>
      <c r="AS1023">
        <v>0.4</v>
      </c>
      <c r="AT1023">
        <v>22</v>
      </c>
      <c r="AU1023">
        <v>0.05</v>
      </c>
      <c r="AV1023">
        <v>64</v>
      </c>
      <c r="AW1023">
        <v>15</v>
      </c>
    </row>
    <row r="1024" spans="1:49" hidden="1" x14ac:dyDescent="0.3">
      <c r="A1024" t="s">
        <v>4047</v>
      </c>
      <c r="B1024" t="s">
        <v>4048</v>
      </c>
      <c r="C1024" s="1" t="str">
        <f t="shared" si="60"/>
        <v>13:0041</v>
      </c>
      <c r="D1024" s="1" t="str">
        <f t="shared" si="61"/>
        <v>13:0013</v>
      </c>
      <c r="E1024" t="s">
        <v>4049</v>
      </c>
      <c r="F1024" t="s">
        <v>4050</v>
      </c>
      <c r="H1024">
        <v>47.580571499999998</v>
      </c>
      <c r="I1024">
        <v>-67.958213700000002</v>
      </c>
      <c r="J1024" s="1" t="str">
        <f t="shared" si="62"/>
        <v>Basal till</v>
      </c>
      <c r="K1024" s="1" t="str">
        <f t="shared" si="63"/>
        <v>&lt;63 micron</v>
      </c>
      <c r="L1024">
        <v>38</v>
      </c>
      <c r="M1024">
        <v>3.08</v>
      </c>
      <c r="N1024">
        <v>6.9</v>
      </c>
      <c r="O1024">
        <v>0.7</v>
      </c>
      <c r="P1024">
        <v>0.5</v>
      </c>
      <c r="Q1024">
        <v>36.4</v>
      </c>
      <c r="R1024">
        <v>0.12</v>
      </c>
      <c r="S1024">
        <v>0.02</v>
      </c>
      <c r="T1024">
        <v>0.08</v>
      </c>
      <c r="U1024">
        <v>12.9</v>
      </c>
      <c r="V1024">
        <v>46.6</v>
      </c>
      <c r="W1024">
        <v>22.61</v>
      </c>
      <c r="X1024">
        <v>3.06</v>
      </c>
      <c r="Y1024">
        <v>5.4</v>
      </c>
      <c r="Z1024">
        <v>78</v>
      </c>
      <c r="AA1024">
        <v>0.05</v>
      </c>
      <c r="AB1024">
        <v>21.5</v>
      </c>
      <c r="AC1024">
        <v>0.63</v>
      </c>
      <c r="AD1024">
        <v>290</v>
      </c>
      <c r="AE1024">
        <v>0.44</v>
      </c>
      <c r="AF1024">
        <v>3.0000000000000001E-3</v>
      </c>
      <c r="AG1024">
        <v>50.7</v>
      </c>
      <c r="AH1024">
        <v>5.6000000000000001E-2</v>
      </c>
      <c r="AI1024">
        <v>16.34</v>
      </c>
      <c r="AJ1024">
        <v>5.0000000000000001E-3</v>
      </c>
      <c r="AK1024">
        <v>0.28999999999999998</v>
      </c>
      <c r="AL1024">
        <v>2.8</v>
      </c>
      <c r="AM1024">
        <v>0.5</v>
      </c>
      <c r="AN1024">
        <v>2.4</v>
      </c>
      <c r="AO1024">
        <v>0.01</v>
      </c>
      <c r="AP1024">
        <v>5.4</v>
      </c>
      <c r="AQ1024">
        <v>5</v>
      </c>
      <c r="AR1024">
        <v>7.0000000000000007E-2</v>
      </c>
      <c r="AS1024">
        <v>0.7</v>
      </c>
      <c r="AT1024">
        <v>27</v>
      </c>
      <c r="AU1024">
        <v>0.05</v>
      </c>
      <c r="AV1024">
        <v>66</v>
      </c>
      <c r="AW1024">
        <v>15</v>
      </c>
    </row>
    <row r="1025" spans="1:49" hidden="1" x14ac:dyDescent="0.3">
      <c r="A1025" t="s">
        <v>4051</v>
      </c>
      <c r="B1025" t="s">
        <v>4052</v>
      </c>
      <c r="C1025" s="1" t="str">
        <f t="shared" si="60"/>
        <v>13:0041</v>
      </c>
      <c r="D1025" s="1" t="str">
        <f t="shared" si="61"/>
        <v>13:0013</v>
      </c>
      <c r="E1025" t="s">
        <v>4053</v>
      </c>
      <c r="F1025" t="s">
        <v>4054</v>
      </c>
      <c r="H1025">
        <v>47.593520900000001</v>
      </c>
      <c r="I1025">
        <v>-67.971324899999999</v>
      </c>
      <c r="J1025" s="1" t="str">
        <f t="shared" si="62"/>
        <v>Basal till</v>
      </c>
      <c r="K1025" s="1" t="str">
        <f t="shared" si="63"/>
        <v>&lt;63 micron</v>
      </c>
      <c r="L1025">
        <v>12</v>
      </c>
      <c r="M1025">
        <v>2.74</v>
      </c>
      <c r="N1025">
        <v>7.1</v>
      </c>
      <c r="O1025">
        <v>0.3</v>
      </c>
      <c r="P1025">
        <v>1</v>
      </c>
      <c r="Q1025">
        <v>42.3</v>
      </c>
      <c r="R1025">
        <v>0.14000000000000001</v>
      </c>
      <c r="S1025">
        <v>0.02</v>
      </c>
      <c r="T1025">
        <v>0.04</v>
      </c>
      <c r="U1025">
        <v>15.5</v>
      </c>
      <c r="V1025">
        <v>52.9</v>
      </c>
      <c r="W1025">
        <v>21.68</v>
      </c>
      <c r="X1025">
        <v>3.3</v>
      </c>
      <c r="Y1025">
        <v>5.9</v>
      </c>
      <c r="Z1025">
        <v>32</v>
      </c>
      <c r="AA1025">
        <v>0.08</v>
      </c>
      <c r="AB1025">
        <v>27.6</v>
      </c>
      <c r="AC1025">
        <v>0.8</v>
      </c>
      <c r="AD1025">
        <v>357</v>
      </c>
      <c r="AE1025">
        <v>0.22</v>
      </c>
      <c r="AF1025">
        <v>3.0000000000000001E-3</v>
      </c>
      <c r="AG1025">
        <v>61.7</v>
      </c>
      <c r="AH1025">
        <v>5.6000000000000001E-2</v>
      </c>
      <c r="AI1025">
        <v>13.58</v>
      </c>
      <c r="AJ1025">
        <v>5.0000000000000001E-3</v>
      </c>
      <c r="AK1025">
        <v>0.24</v>
      </c>
      <c r="AL1025">
        <v>3.3</v>
      </c>
      <c r="AM1025">
        <v>0.1</v>
      </c>
      <c r="AN1025">
        <v>2.7</v>
      </c>
      <c r="AO1025">
        <v>0.01</v>
      </c>
      <c r="AP1025">
        <v>6.9</v>
      </c>
      <c r="AQ1025">
        <v>130</v>
      </c>
      <c r="AR1025">
        <v>0.06</v>
      </c>
      <c r="AS1025">
        <v>0.7</v>
      </c>
      <c r="AT1025">
        <v>28</v>
      </c>
      <c r="AU1025">
        <v>0.05</v>
      </c>
      <c r="AV1025">
        <v>66.099999999999994</v>
      </c>
      <c r="AW1025">
        <v>15</v>
      </c>
    </row>
    <row r="1026" spans="1:49" hidden="1" x14ac:dyDescent="0.3">
      <c r="A1026" t="s">
        <v>4055</v>
      </c>
      <c r="B1026" t="s">
        <v>4056</v>
      </c>
      <c r="C1026" s="1" t="str">
        <f t="shared" ref="C1026:C1089" si="64">HYPERLINK("http://geochem.nrcan.gc.ca/cdogs/content/bdl/bdl130041_e.htm", "13:0041")</f>
        <v>13:0041</v>
      </c>
      <c r="D1026" s="1" t="str">
        <f t="shared" ref="D1026:D1089" si="65">HYPERLINK("http://geochem.nrcan.gc.ca/cdogs/content/svy/svy130013_e.htm", "13:0013")</f>
        <v>13:0013</v>
      </c>
      <c r="E1026" t="s">
        <v>4057</v>
      </c>
      <c r="F1026" t="s">
        <v>4058</v>
      </c>
      <c r="H1026">
        <v>47.564023499999998</v>
      </c>
      <c r="I1026">
        <v>-67.966093000000001</v>
      </c>
      <c r="J1026" s="1" t="str">
        <f t="shared" ref="J1026:J1089" si="66">HYPERLINK("http://geochem.nrcan.gc.ca/cdogs/content/kwd/kwd020045_e.htm", "Basal till")</f>
        <v>Basal till</v>
      </c>
      <c r="K1026" s="1" t="str">
        <f t="shared" ref="K1026:K1089" si="67">HYPERLINK("http://geochem.nrcan.gc.ca/cdogs/content/kwd/kwd080004_e.htm", "&lt;63 micron")</f>
        <v>&lt;63 micron</v>
      </c>
      <c r="L1026">
        <v>15</v>
      </c>
      <c r="M1026">
        <v>2.56</v>
      </c>
      <c r="N1026">
        <v>8.4</v>
      </c>
      <c r="O1026">
        <v>0.9</v>
      </c>
      <c r="P1026">
        <v>0.5</v>
      </c>
      <c r="Q1026">
        <v>39.700000000000003</v>
      </c>
      <c r="R1026">
        <v>0.14000000000000001</v>
      </c>
      <c r="S1026">
        <v>0.02</v>
      </c>
      <c r="T1026">
        <v>0.04</v>
      </c>
      <c r="U1026">
        <v>14.5</v>
      </c>
      <c r="V1026">
        <v>48.8</v>
      </c>
      <c r="W1026">
        <v>24.64</v>
      </c>
      <c r="X1026">
        <v>3.19</v>
      </c>
      <c r="Y1026">
        <v>5.2</v>
      </c>
      <c r="Z1026">
        <v>68</v>
      </c>
      <c r="AA1026">
        <v>0.05</v>
      </c>
      <c r="AB1026">
        <v>26.2</v>
      </c>
      <c r="AC1026">
        <v>0.79</v>
      </c>
      <c r="AD1026">
        <v>282</v>
      </c>
      <c r="AE1026">
        <v>0.39</v>
      </c>
      <c r="AF1026">
        <v>3.0000000000000001E-3</v>
      </c>
      <c r="AG1026">
        <v>57</v>
      </c>
      <c r="AH1026">
        <v>4.9000000000000002E-2</v>
      </c>
      <c r="AI1026">
        <v>16.59</v>
      </c>
      <c r="AJ1026">
        <v>5.0000000000000001E-3</v>
      </c>
      <c r="AK1026">
        <v>0.47</v>
      </c>
      <c r="AL1026">
        <v>2.5</v>
      </c>
      <c r="AM1026">
        <v>0.2</v>
      </c>
      <c r="AN1026">
        <v>3.2</v>
      </c>
      <c r="AO1026">
        <v>0.01</v>
      </c>
      <c r="AP1026">
        <v>5.6</v>
      </c>
      <c r="AQ1026">
        <v>30</v>
      </c>
      <c r="AR1026">
        <v>7.0000000000000007E-2</v>
      </c>
      <c r="AS1026">
        <v>0.6</v>
      </c>
      <c r="AT1026">
        <v>24</v>
      </c>
      <c r="AU1026">
        <v>0.05</v>
      </c>
      <c r="AV1026">
        <v>62.9</v>
      </c>
      <c r="AW1026">
        <v>15</v>
      </c>
    </row>
    <row r="1027" spans="1:49" hidden="1" x14ac:dyDescent="0.3">
      <c r="A1027" t="s">
        <v>4059</v>
      </c>
      <c r="B1027" t="s">
        <v>4060</v>
      </c>
      <c r="C1027" s="1" t="str">
        <f t="shared" si="64"/>
        <v>13:0041</v>
      </c>
      <c r="D1027" s="1" t="str">
        <f t="shared" si="65"/>
        <v>13:0013</v>
      </c>
      <c r="E1027" t="s">
        <v>4061</v>
      </c>
      <c r="F1027" t="s">
        <v>4062</v>
      </c>
      <c r="H1027">
        <v>47.558695</v>
      </c>
      <c r="I1027">
        <v>-67.996292800000006</v>
      </c>
      <c r="J1027" s="1" t="str">
        <f t="shared" si="66"/>
        <v>Basal till</v>
      </c>
      <c r="K1027" s="1" t="str">
        <f t="shared" si="67"/>
        <v>&lt;63 micron</v>
      </c>
      <c r="L1027">
        <v>16</v>
      </c>
      <c r="M1027">
        <v>3.85</v>
      </c>
      <c r="N1027">
        <v>16.8</v>
      </c>
      <c r="O1027">
        <v>0.3</v>
      </c>
      <c r="P1027">
        <v>0.5</v>
      </c>
      <c r="Q1027">
        <v>79.5</v>
      </c>
      <c r="R1027">
        <v>0.24</v>
      </c>
      <c r="S1027">
        <v>0.02</v>
      </c>
      <c r="T1027">
        <v>0.09</v>
      </c>
      <c r="U1027">
        <v>23.7</v>
      </c>
      <c r="V1027">
        <v>62.8</v>
      </c>
      <c r="W1027">
        <v>36.909999999999997</v>
      </c>
      <c r="X1027">
        <v>4.5599999999999996</v>
      </c>
      <c r="Y1027">
        <v>6.6</v>
      </c>
      <c r="Z1027">
        <v>108</v>
      </c>
      <c r="AA1027">
        <v>0.09</v>
      </c>
      <c r="AB1027">
        <v>31.5</v>
      </c>
      <c r="AC1027">
        <v>0.79</v>
      </c>
      <c r="AD1027">
        <v>1027</v>
      </c>
      <c r="AE1027">
        <v>0.69</v>
      </c>
      <c r="AF1027">
        <v>3.0000000000000001E-3</v>
      </c>
      <c r="AG1027">
        <v>73.2</v>
      </c>
      <c r="AH1027">
        <v>6.0999999999999999E-2</v>
      </c>
      <c r="AI1027">
        <v>29.88</v>
      </c>
      <c r="AJ1027">
        <v>5.0000000000000001E-3</v>
      </c>
      <c r="AK1027">
        <v>0.82</v>
      </c>
      <c r="AL1027">
        <v>4.9000000000000004</v>
      </c>
      <c r="AM1027">
        <v>0.4</v>
      </c>
      <c r="AN1027">
        <v>4.4000000000000004</v>
      </c>
      <c r="AO1027">
        <v>0.02</v>
      </c>
      <c r="AP1027">
        <v>7.2</v>
      </c>
      <c r="AQ1027">
        <v>5</v>
      </c>
      <c r="AR1027">
        <v>0.12</v>
      </c>
      <c r="AS1027">
        <v>1.5</v>
      </c>
      <c r="AT1027">
        <v>33</v>
      </c>
      <c r="AU1027">
        <v>0.05</v>
      </c>
      <c r="AV1027">
        <v>98.4</v>
      </c>
      <c r="AW1027">
        <v>15</v>
      </c>
    </row>
    <row r="1028" spans="1:49" hidden="1" x14ac:dyDescent="0.3">
      <c r="A1028" t="s">
        <v>4063</v>
      </c>
      <c r="B1028" t="s">
        <v>4064</v>
      </c>
      <c r="C1028" s="1" t="str">
        <f t="shared" si="64"/>
        <v>13:0041</v>
      </c>
      <c r="D1028" s="1" t="str">
        <f t="shared" si="65"/>
        <v>13:0013</v>
      </c>
      <c r="E1028" t="s">
        <v>4065</v>
      </c>
      <c r="F1028" t="s">
        <v>4066</v>
      </c>
      <c r="H1028">
        <v>47.574869200000002</v>
      </c>
      <c r="I1028">
        <v>-67.9835511</v>
      </c>
      <c r="J1028" s="1" t="str">
        <f t="shared" si="66"/>
        <v>Basal till</v>
      </c>
      <c r="K1028" s="1" t="str">
        <f t="shared" si="67"/>
        <v>&lt;63 micron</v>
      </c>
      <c r="L1028">
        <v>9</v>
      </c>
      <c r="M1028">
        <v>2.82</v>
      </c>
      <c r="N1028">
        <v>7.3</v>
      </c>
      <c r="O1028">
        <v>0.9</v>
      </c>
      <c r="P1028">
        <v>1</v>
      </c>
      <c r="Q1028">
        <v>39.6</v>
      </c>
      <c r="R1028">
        <v>0.18</v>
      </c>
      <c r="S1028">
        <v>0.05</v>
      </c>
      <c r="T1028">
        <v>0.08</v>
      </c>
      <c r="U1028">
        <v>21.7</v>
      </c>
      <c r="V1028">
        <v>61.7</v>
      </c>
      <c r="W1028">
        <v>25.74</v>
      </c>
      <c r="X1028">
        <v>4.04</v>
      </c>
      <c r="Y1028">
        <v>6.7</v>
      </c>
      <c r="Z1028">
        <v>42</v>
      </c>
      <c r="AA1028">
        <v>0.11</v>
      </c>
      <c r="AB1028">
        <v>40.4</v>
      </c>
      <c r="AC1028">
        <v>1.0900000000000001</v>
      </c>
      <c r="AD1028">
        <v>692</v>
      </c>
      <c r="AE1028">
        <v>0.24</v>
      </c>
      <c r="AF1028">
        <v>4.0000000000000001E-3</v>
      </c>
      <c r="AG1028">
        <v>82.6</v>
      </c>
      <c r="AH1028">
        <v>6.6000000000000003E-2</v>
      </c>
      <c r="AI1028">
        <v>19.3</v>
      </c>
      <c r="AJ1028">
        <v>5.0000000000000001E-3</v>
      </c>
      <c r="AK1028">
        <v>0.31</v>
      </c>
      <c r="AL1028">
        <v>3.2</v>
      </c>
      <c r="AM1028">
        <v>0.1</v>
      </c>
      <c r="AN1028">
        <v>5.9</v>
      </c>
      <c r="AO1028">
        <v>0.02</v>
      </c>
      <c r="AP1028">
        <v>8.6999999999999993</v>
      </c>
      <c r="AQ1028">
        <v>120</v>
      </c>
      <c r="AR1028">
        <v>0.05</v>
      </c>
      <c r="AS1028">
        <v>0.7</v>
      </c>
      <c r="AT1028">
        <v>31</v>
      </c>
      <c r="AU1028">
        <v>0.05</v>
      </c>
      <c r="AV1028">
        <v>97.5</v>
      </c>
      <c r="AW1028">
        <v>15</v>
      </c>
    </row>
    <row r="1029" spans="1:49" hidden="1" x14ac:dyDescent="0.3">
      <c r="A1029" t="s">
        <v>4067</v>
      </c>
      <c r="B1029" t="s">
        <v>4068</v>
      </c>
      <c r="C1029" s="1" t="str">
        <f t="shared" si="64"/>
        <v>13:0041</v>
      </c>
      <c r="D1029" s="1" t="str">
        <f t="shared" si="65"/>
        <v>13:0013</v>
      </c>
      <c r="E1029" t="s">
        <v>4069</v>
      </c>
      <c r="F1029" t="s">
        <v>4070</v>
      </c>
      <c r="H1029">
        <v>47.590528800000001</v>
      </c>
      <c r="I1029">
        <v>-67.995138900000001</v>
      </c>
      <c r="J1029" s="1" t="str">
        <f t="shared" si="66"/>
        <v>Basal till</v>
      </c>
      <c r="K1029" s="1" t="str">
        <f t="shared" si="67"/>
        <v>&lt;63 micron</v>
      </c>
      <c r="L1029">
        <v>41</v>
      </c>
      <c r="M1029">
        <v>3.18</v>
      </c>
      <c r="N1029">
        <v>4.9000000000000004</v>
      </c>
      <c r="O1029">
        <v>0.3</v>
      </c>
      <c r="P1029">
        <v>0.5</v>
      </c>
      <c r="Q1029">
        <v>40.700000000000003</v>
      </c>
      <c r="R1029">
        <v>0.11</v>
      </c>
      <c r="S1029">
        <v>0.01</v>
      </c>
      <c r="T1029">
        <v>0.06</v>
      </c>
      <c r="U1029">
        <v>11.3</v>
      </c>
      <c r="V1029">
        <v>58.3</v>
      </c>
      <c r="W1029">
        <v>20.14</v>
      </c>
      <c r="X1029">
        <v>3.35</v>
      </c>
      <c r="Y1029">
        <v>5.8</v>
      </c>
      <c r="Z1029">
        <v>70</v>
      </c>
      <c r="AA1029">
        <v>0.04</v>
      </c>
      <c r="AB1029">
        <v>27.7</v>
      </c>
      <c r="AC1029">
        <v>0.86</v>
      </c>
      <c r="AD1029">
        <v>197</v>
      </c>
      <c r="AE1029">
        <v>0.27</v>
      </c>
      <c r="AF1029">
        <v>2E-3</v>
      </c>
      <c r="AG1029">
        <v>62.4</v>
      </c>
      <c r="AH1029">
        <v>5.1999999999999998E-2</v>
      </c>
      <c r="AI1029">
        <v>9.0299999999999994</v>
      </c>
      <c r="AJ1029">
        <v>5.0000000000000001E-3</v>
      </c>
      <c r="AK1029">
        <v>0.17</v>
      </c>
      <c r="AL1029">
        <v>2.8</v>
      </c>
      <c r="AM1029">
        <v>0.2</v>
      </c>
      <c r="AN1029">
        <v>2.2000000000000002</v>
      </c>
      <c r="AO1029">
        <v>0.01</v>
      </c>
      <c r="AP1029">
        <v>5.8</v>
      </c>
      <c r="AQ1029">
        <v>5</v>
      </c>
      <c r="AR1029">
        <v>7.0000000000000007E-2</v>
      </c>
      <c r="AS1029">
        <v>0.5</v>
      </c>
      <c r="AT1029">
        <v>25</v>
      </c>
      <c r="AU1029">
        <v>0.05</v>
      </c>
      <c r="AV1029">
        <v>75.599999999999994</v>
      </c>
      <c r="AW1029">
        <v>15</v>
      </c>
    </row>
    <row r="1030" spans="1:49" hidden="1" x14ac:dyDescent="0.3">
      <c r="A1030" t="s">
        <v>4071</v>
      </c>
      <c r="B1030" t="s">
        <v>4072</v>
      </c>
      <c r="C1030" s="1" t="str">
        <f t="shared" si="64"/>
        <v>13:0041</v>
      </c>
      <c r="D1030" s="1" t="str">
        <f t="shared" si="65"/>
        <v>13:0013</v>
      </c>
      <c r="E1030" t="s">
        <v>4073</v>
      </c>
      <c r="F1030" t="s">
        <v>4074</v>
      </c>
      <c r="H1030">
        <v>47.607232500000002</v>
      </c>
      <c r="I1030">
        <v>-67.996575300000003</v>
      </c>
      <c r="J1030" s="1" t="str">
        <f t="shared" si="66"/>
        <v>Basal till</v>
      </c>
      <c r="K1030" s="1" t="str">
        <f t="shared" si="67"/>
        <v>&lt;63 micron</v>
      </c>
      <c r="L1030">
        <v>16</v>
      </c>
      <c r="M1030">
        <v>2.8</v>
      </c>
      <c r="N1030">
        <v>5.7</v>
      </c>
      <c r="O1030">
        <v>1</v>
      </c>
      <c r="P1030">
        <v>2</v>
      </c>
      <c r="Q1030">
        <v>37.1</v>
      </c>
      <c r="R1030">
        <v>0.13</v>
      </c>
      <c r="S1030">
        <v>0.03</v>
      </c>
      <c r="T1030">
        <v>0.06</v>
      </c>
      <c r="U1030">
        <v>13</v>
      </c>
      <c r="V1030">
        <v>47.8</v>
      </c>
      <c r="W1030">
        <v>21.44</v>
      </c>
      <c r="X1030">
        <v>3.09</v>
      </c>
      <c r="Y1030">
        <v>5.3</v>
      </c>
      <c r="Z1030">
        <v>84</v>
      </c>
      <c r="AA1030">
        <v>0.05</v>
      </c>
      <c r="AB1030">
        <v>27.4</v>
      </c>
      <c r="AC1030">
        <v>0.73</v>
      </c>
      <c r="AD1030">
        <v>231</v>
      </c>
      <c r="AE1030">
        <v>0.26</v>
      </c>
      <c r="AF1030">
        <v>4.0000000000000001E-3</v>
      </c>
      <c r="AG1030">
        <v>57.6</v>
      </c>
      <c r="AH1030">
        <v>3.5000000000000003E-2</v>
      </c>
      <c r="AI1030">
        <v>12.46</v>
      </c>
      <c r="AJ1030">
        <v>5.0000000000000001E-3</v>
      </c>
      <c r="AK1030">
        <v>0.25</v>
      </c>
      <c r="AL1030">
        <v>3.3</v>
      </c>
      <c r="AM1030">
        <v>0.2</v>
      </c>
      <c r="AN1030">
        <v>2.7</v>
      </c>
      <c r="AO1030">
        <v>0.01</v>
      </c>
      <c r="AP1030">
        <v>6.7</v>
      </c>
      <c r="AQ1030">
        <v>5</v>
      </c>
      <c r="AR1030">
        <v>0.06</v>
      </c>
      <c r="AS1030">
        <v>0.7</v>
      </c>
      <c r="AT1030">
        <v>26</v>
      </c>
      <c r="AU1030">
        <v>0.05</v>
      </c>
      <c r="AV1030">
        <v>65.7</v>
      </c>
      <c r="AW1030">
        <v>15</v>
      </c>
    </row>
    <row r="1031" spans="1:49" hidden="1" x14ac:dyDescent="0.3">
      <c r="A1031" t="s">
        <v>4075</v>
      </c>
      <c r="B1031" t="s">
        <v>4076</v>
      </c>
      <c r="C1031" s="1" t="str">
        <f t="shared" si="64"/>
        <v>13:0041</v>
      </c>
      <c r="D1031" s="1" t="str">
        <f t="shared" si="65"/>
        <v>13:0013</v>
      </c>
      <c r="E1031" t="s">
        <v>4077</v>
      </c>
      <c r="F1031" t="s">
        <v>4078</v>
      </c>
      <c r="H1031">
        <v>47.600955599999999</v>
      </c>
      <c r="I1031">
        <v>-67.831584599999999</v>
      </c>
      <c r="J1031" s="1" t="str">
        <f t="shared" si="66"/>
        <v>Basal till</v>
      </c>
      <c r="K1031" s="1" t="str">
        <f t="shared" si="67"/>
        <v>&lt;63 micron</v>
      </c>
      <c r="L1031">
        <v>15</v>
      </c>
      <c r="M1031">
        <v>2.02</v>
      </c>
      <c r="N1031">
        <v>4.8</v>
      </c>
      <c r="O1031">
        <v>0.1</v>
      </c>
      <c r="P1031">
        <v>0.5</v>
      </c>
      <c r="Q1031">
        <v>27.2</v>
      </c>
      <c r="R1031">
        <v>0.1</v>
      </c>
      <c r="S1031">
        <v>0.02</v>
      </c>
      <c r="T1031">
        <v>0.05</v>
      </c>
      <c r="U1031">
        <v>10.8</v>
      </c>
      <c r="V1031">
        <v>40.6</v>
      </c>
      <c r="W1031">
        <v>15.6</v>
      </c>
      <c r="X1031">
        <v>2.72</v>
      </c>
      <c r="Y1031">
        <v>4.5999999999999996</v>
      </c>
      <c r="Z1031">
        <v>43</v>
      </c>
      <c r="AA1031">
        <v>0.04</v>
      </c>
      <c r="AB1031">
        <v>28.3</v>
      </c>
      <c r="AC1031">
        <v>0.71</v>
      </c>
      <c r="AD1031">
        <v>188</v>
      </c>
      <c r="AE1031">
        <v>0.27</v>
      </c>
      <c r="AF1031">
        <v>2E-3</v>
      </c>
      <c r="AG1031">
        <v>48.9</v>
      </c>
      <c r="AH1031">
        <v>3.6999999999999998E-2</v>
      </c>
      <c r="AI1031">
        <v>11.28</v>
      </c>
      <c r="AJ1031">
        <v>5.0000000000000001E-3</v>
      </c>
      <c r="AK1031">
        <v>0.25</v>
      </c>
      <c r="AL1031">
        <v>2</v>
      </c>
      <c r="AM1031">
        <v>0.2</v>
      </c>
      <c r="AN1031">
        <v>2.7</v>
      </c>
      <c r="AO1031">
        <v>0.01</v>
      </c>
      <c r="AP1031">
        <v>5.5</v>
      </c>
      <c r="AQ1031">
        <v>5</v>
      </c>
      <c r="AR1031">
        <v>0.05</v>
      </c>
      <c r="AS1031">
        <v>0.5</v>
      </c>
      <c r="AT1031">
        <v>20</v>
      </c>
      <c r="AU1031">
        <v>0.05</v>
      </c>
      <c r="AV1031">
        <v>57.6</v>
      </c>
      <c r="AW1031">
        <v>15</v>
      </c>
    </row>
    <row r="1032" spans="1:49" hidden="1" x14ac:dyDescent="0.3">
      <c r="A1032" t="s">
        <v>4079</v>
      </c>
      <c r="B1032" t="s">
        <v>4080</v>
      </c>
      <c r="C1032" s="1" t="str">
        <f t="shared" si="64"/>
        <v>13:0041</v>
      </c>
      <c r="D1032" s="1" t="str">
        <f t="shared" si="65"/>
        <v>13:0013</v>
      </c>
      <c r="E1032" t="s">
        <v>4077</v>
      </c>
      <c r="F1032" t="s">
        <v>4081</v>
      </c>
      <c r="H1032">
        <v>47.600955599999999</v>
      </c>
      <c r="I1032">
        <v>-67.831584599999999</v>
      </c>
      <c r="J1032" s="1" t="str">
        <f t="shared" si="66"/>
        <v>Basal till</v>
      </c>
      <c r="K1032" s="1" t="str">
        <f t="shared" si="67"/>
        <v>&lt;63 micron</v>
      </c>
      <c r="L1032">
        <v>15</v>
      </c>
      <c r="M1032">
        <v>1.91</v>
      </c>
      <c r="N1032">
        <v>4</v>
      </c>
      <c r="O1032">
        <v>1.2</v>
      </c>
      <c r="P1032">
        <v>3</v>
      </c>
      <c r="Q1032">
        <v>27.8</v>
      </c>
      <c r="R1032">
        <v>0.1</v>
      </c>
      <c r="S1032">
        <v>0.02</v>
      </c>
      <c r="T1032">
        <v>0.04</v>
      </c>
      <c r="U1032">
        <v>10.8</v>
      </c>
      <c r="V1032">
        <v>44</v>
      </c>
      <c r="W1032">
        <v>13.78</v>
      </c>
      <c r="X1032">
        <v>2.66</v>
      </c>
      <c r="Y1032">
        <v>4.0999999999999996</v>
      </c>
      <c r="Z1032">
        <v>47</v>
      </c>
      <c r="AA1032">
        <v>0.03</v>
      </c>
      <c r="AB1032">
        <v>27.1</v>
      </c>
      <c r="AC1032">
        <v>0.69</v>
      </c>
      <c r="AD1032">
        <v>203</v>
      </c>
      <c r="AE1032">
        <v>0.28000000000000003</v>
      </c>
      <c r="AF1032">
        <v>2E-3</v>
      </c>
      <c r="AG1032">
        <v>48.5</v>
      </c>
      <c r="AH1032">
        <v>3.5000000000000003E-2</v>
      </c>
      <c r="AI1032">
        <v>10.7</v>
      </c>
      <c r="AJ1032">
        <v>0.01</v>
      </c>
      <c r="AK1032">
        <v>0.27</v>
      </c>
      <c r="AL1032">
        <v>2.1</v>
      </c>
      <c r="AM1032">
        <v>0.2</v>
      </c>
      <c r="AN1032">
        <v>2.6</v>
      </c>
      <c r="AO1032">
        <v>0.01</v>
      </c>
      <c r="AP1032">
        <v>5.5</v>
      </c>
      <c r="AQ1032">
        <v>40</v>
      </c>
      <c r="AR1032">
        <v>0.05</v>
      </c>
      <c r="AS1032">
        <v>0.4</v>
      </c>
      <c r="AT1032">
        <v>19</v>
      </c>
      <c r="AU1032">
        <v>0.05</v>
      </c>
      <c r="AV1032">
        <v>53.8</v>
      </c>
      <c r="AW1032">
        <v>15</v>
      </c>
    </row>
    <row r="1033" spans="1:49" hidden="1" x14ac:dyDescent="0.3">
      <c r="A1033" t="s">
        <v>4082</v>
      </c>
      <c r="B1033" t="s">
        <v>4083</v>
      </c>
      <c r="C1033" s="1" t="str">
        <f t="shared" si="64"/>
        <v>13:0041</v>
      </c>
      <c r="D1033" s="1" t="str">
        <f t="shared" si="65"/>
        <v>13:0013</v>
      </c>
      <c r="E1033" t="s">
        <v>4084</v>
      </c>
      <c r="F1033" t="s">
        <v>4085</v>
      </c>
      <c r="H1033">
        <v>47.597627099999997</v>
      </c>
      <c r="I1033">
        <v>-67.878537600000001</v>
      </c>
      <c r="J1033" s="1" t="str">
        <f t="shared" si="66"/>
        <v>Basal till</v>
      </c>
      <c r="K1033" s="1" t="str">
        <f t="shared" si="67"/>
        <v>&lt;63 micron</v>
      </c>
      <c r="L1033">
        <v>56</v>
      </c>
      <c r="M1033">
        <v>2.48</v>
      </c>
      <c r="N1033">
        <v>6.2</v>
      </c>
      <c r="O1033">
        <v>0.7</v>
      </c>
      <c r="P1033">
        <v>2</v>
      </c>
      <c r="Q1033">
        <v>37.9</v>
      </c>
      <c r="R1033">
        <v>0.12</v>
      </c>
      <c r="S1033">
        <v>0.01</v>
      </c>
      <c r="T1033">
        <v>0.06</v>
      </c>
      <c r="U1033">
        <v>9.5</v>
      </c>
      <c r="V1033">
        <v>53.9</v>
      </c>
      <c r="W1033">
        <v>14.57</v>
      </c>
      <c r="X1033">
        <v>3.29</v>
      </c>
      <c r="Y1033">
        <v>4.8</v>
      </c>
      <c r="Z1033">
        <v>55</v>
      </c>
      <c r="AA1033">
        <v>0.03</v>
      </c>
      <c r="AB1033">
        <v>19.100000000000001</v>
      </c>
      <c r="AC1033">
        <v>0.69</v>
      </c>
      <c r="AD1033">
        <v>168</v>
      </c>
      <c r="AE1033">
        <v>0.26</v>
      </c>
      <c r="AF1033">
        <v>2E-3</v>
      </c>
      <c r="AG1033">
        <v>51.4</v>
      </c>
      <c r="AH1033">
        <v>0.06</v>
      </c>
      <c r="AI1033">
        <v>8.73</v>
      </c>
      <c r="AJ1033">
        <v>0.02</v>
      </c>
      <c r="AK1033">
        <v>0.36</v>
      </c>
      <c r="AL1033">
        <v>2.9</v>
      </c>
      <c r="AM1033">
        <v>0.3</v>
      </c>
      <c r="AN1033">
        <v>2.4</v>
      </c>
      <c r="AO1033">
        <v>0.01</v>
      </c>
      <c r="AP1033">
        <v>4.9000000000000004</v>
      </c>
      <c r="AQ1033">
        <v>20</v>
      </c>
      <c r="AR1033">
        <v>7.0000000000000007E-2</v>
      </c>
      <c r="AS1033">
        <v>0.5</v>
      </c>
      <c r="AT1033">
        <v>23</v>
      </c>
      <c r="AU1033">
        <v>0.05</v>
      </c>
      <c r="AV1033">
        <v>75.5</v>
      </c>
      <c r="AW1033">
        <v>15</v>
      </c>
    </row>
    <row r="1034" spans="1:49" hidden="1" x14ac:dyDescent="0.3">
      <c r="A1034" t="s">
        <v>4086</v>
      </c>
      <c r="B1034" t="s">
        <v>4087</v>
      </c>
      <c r="C1034" s="1" t="str">
        <f t="shared" si="64"/>
        <v>13:0041</v>
      </c>
      <c r="D1034" s="1" t="str">
        <f t="shared" si="65"/>
        <v>13:0013</v>
      </c>
      <c r="E1034" t="s">
        <v>4088</v>
      </c>
      <c r="F1034" t="s">
        <v>4089</v>
      </c>
      <c r="H1034">
        <v>47.607815299999999</v>
      </c>
      <c r="I1034">
        <v>-67.860530600000004</v>
      </c>
      <c r="J1034" s="1" t="str">
        <f t="shared" si="66"/>
        <v>Basal till</v>
      </c>
      <c r="K1034" s="1" t="str">
        <f t="shared" si="67"/>
        <v>&lt;63 micron</v>
      </c>
      <c r="L1034">
        <v>39</v>
      </c>
      <c r="M1034">
        <v>2.0099999999999998</v>
      </c>
      <c r="N1034">
        <v>6.6</v>
      </c>
      <c r="O1034">
        <v>1</v>
      </c>
      <c r="P1034">
        <v>1</v>
      </c>
      <c r="Q1034">
        <v>52.2</v>
      </c>
      <c r="R1034">
        <v>0.17</v>
      </c>
      <c r="S1034">
        <v>0.06</v>
      </c>
      <c r="T1034">
        <v>7.0000000000000007E-2</v>
      </c>
      <c r="U1034">
        <v>18.3</v>
      </c>
      <c r="V1034">
        <v>53</v>
      </c>
      <c r="W1034">
        <v>22.54</v>
      </c>
      <c r="X1034">
        <v>3.7</v>
      </c>
      <c r="Y1034">
        <v>5.3</v>
      </c>
      <c r="Z1034">
        <v>93</v>
      </c>
      <c r="AA1034">
        <v>7.0000000000000007E-2</v>
      </c>
      <c r="AB1034">
        <v>25.2</v>
      </c>
      <c r="AC1034">
        <v>0.82</v>
      </c>
      <c r="AD1034">
        <v>1015</v>
      </c>
      <c r="AE1034">
        <v>0.36</v>
      </c>
      <c r="AF1034">
        <v>3.0000000000000001E-3</v>
      </c>
      <c r="AG1034">
        <v>59.9</v>
      </c>
      <c r="AH1034">
        <v>6.4000000000000001E-2</v>
      </c>
      <c r="AI1034">
        <v>21.01</v>
      </c>
      <c r="AJ1034">
        <v>0.03</v>
      </c>
      <c r="AK1034">
        <v>0.47</v>
      </c>
      <c r="AL1034">
        <v>5.4</v>
      </c>
      <c r="AM1034">
        <v>0.3</v>
      </c>
      <c r="AN1034">
        <v>7</v>
      </c>
      <c r="AO1034">
        <v>0.02</v>
      </c>
      <c r="AP1034">
        <v>5.5</v>
      </c>
      <c r="AQ1034">
        <v>20</v>
      </c>
      <c r="AR1034">
        <v>0.05</v>
      </c>
      <c r="AS1034">
        <v>0.5</v>
      </c>
      <c r="AT1034">
        <v>23</v>
      </c>
      <c r="AU1034">
        <v>0.05</v>
      </c>
      <c r="AV1034">
        <v>76.900000000000006</v>
      </c>
      <c r="AW1034">
        <v>15</v>
      </c>
    </row>
    <row r="1035" spans="1:49" hidden="1" x14ac:dyDescent="0.3">
      <c r="A1035" t="s">
        <v>4090</v>
      </c>
      <c r="B1035" t="s">
        <v>4091</v>
      </c>
      <c r="C1035" s="1" t="str">
        <f t="shared" si="64"/>
        <v>13:0041</v>
      </c>
      <c r="D1035" s="1" t="str">
        <f t="shared" si="65"/>
        <v>13:0013</v>
      </c>
      <c r="E1035" t="s">
        <v>4092</v>
      </c>
      <c r="F1035" t="s">
        <v>4093</v>
      </c>
      <c r="H1035">
        <v>47.612361</v>
      </c>
      <c r="I1035">
        <v>-67.885434700000005</v>
      </c>
      <c r="J1035" s="1" t="str">
        <f t="shared" si="66"/>
        <v>Basal till</v>
      </c>
      <c r="K1035" s="1" t="str">
        <f t="shared" si="67"/>
        <v>&lt;63 micron</v>
      </c>
      <c r="L1035">
        <v>9</v>
      </c>
      <c r="M1035">
        <v>2.57</v>
      </c>
      <c r="N1035">
        <v>9</v>
      </c>
      <c r="O1035">
        <v>1</v>
      </c>
      <c r="P1035">
        <v>2</v>
      </c>
      <c r="Q1035">
        <v>37.1</v>
      </c>
      <c r="R1035">
        <v>0.14000000000000001</v>
      </c>
      <c r="S1035">
        <v>0.02</v>
      </c>
      <c r="T1035">
        <v>0.06</v>
      </c>
      <c r="U1035">
        <v>25</v>
      </c>
      <c r="V1035">
        <v>47.5</v>
      </c>
      <c r="W1035">
        <v>22.96</v>
      </c>
      <c r="X1035">
        <v>2.98</v>
      </c>
      <c r="Y1035">
        <v>4.5999999999999996</v>
      </c>
      <c r="Z1035">
        <v>90</v>
      </c>
      <c r="AA1035">
        <v>0.05</v>
      </c>
      <c r="AB1035">
        <v>25.6</v>
      </c>
      <c r="AC1035">
        <v>0.69</v>
      </c>
      <c r="AD1035">
        <v>1239</v>
      </c>
      <c r="AE1035">
        <v>0.39</v>
      </c>
      <c r="AF1035">
        <v>3.0000000000000001E-3</v>
      </c>
      <c r="AG1035">
        <v>57.9</v>
      </c>
      <c r="AH1035">
        <v>6.4000000000000001E-2</v>
      </c>
      <c r="AI1035">
        <v>27.22</v>
      </c>
      <c r="AJ1035">
        <v>0.01</v>
      </c>
      <c r="AK1035">
        <v>0.5</v>
      </c>
      <c r="AL1035">
        <v>3.7</v>
      </c>
      <c r="AM1035">
        <v>0.2</v>
      </c>
      <c r="AN1035">
        <v>2.8</v>
      </c>
      <c r="AO1035">
        <v>0.02</v>
      </c>
      <c r="AP1035">
        <v>5.7</v>
      </c>
      <c r="AQ1035">
        <v>90</v>
      </c>
      <c r="AR1035">
        <v>0.05</v>
      </c>
      <c r="AS1035">
        <v>1.2</v>
      </c>
      <c r="AT1035">
        <v>22</v>
      </c>
      <c r="AU1035">
        <v>0.05</v>
      </c>
      <c r="AV1035">
        <v>58.4</v>
      </c>
      <c r="AW1035">
        <v>15</v>
      </c>
    </row>
    <row r="1036" spans="1:49" hidden="1" x14ac:dyDescent="0.3">
      <c r="A1036" t="s">
        <v>4094</v>
      </c>
      <c r="B1036" t="s">
        <v>4095</v>
      </c>
      <c r="C1036" s="1" t="str">
        <f t="shared" si="64"/>
        <v>13:0041</v>
      </c>
      <c r="D1036" s="1" t="str">
        <f t="shared" si="65"/>
        <v>13:0013</v>
      </c>
      <c r="E1036" t="s">
        <v>4096</v>
      </c>
      <c r="F1036" t="s">
        <v>4097</v>
      </c>
      <c r="H1036">
        <v>47.592159299999999</v>
      </c>
      <c r="I1036">
        <v>-67.809207999999998</v>
      </c>
      <c r="J1036" s="1" t="str">
        <f t="shared" si="66"/>
        <v>Basal till</v>
      </c>
      <c r="K1036" s="1" t="str">
        <f t="shared" si="67"/>
        <v>&lt;63 micron</v>
      </c>
      <c r="L1036">
        <v>91</v>
      </c>
      <c r="M1036">
        <v>2.5299999999999998</v>
      </c>
      <c r="N1036">
        <v>9.3000000000000007</v>
      </c>
      <c r="O1036">
        <v>1.1000000000000001</v>
      </c>
      <c r="P1036">
        <v>2</v>
      </c>
      <c r="Q1036">
        <v>41.5</v>
      </c>
      <c r="R1036">
        <v>0.19</v>
      </c>
      <c r="S1036">
        <v>0.02</v>
      </c>
      <c r="T1036">
        <v>0.06</v>
      </c>
      <c r="U1036">
        <v>14.2</v>
      </c>
      <c r="V1036">
        <v>64.3</v>
      </c>
      <c r="W1036">
        <v>25.41</v>
      </c>
      <c r="X1036">
        <v>3.88</v>
      </c>
      <c r="Y1036">
        <v>5.8</v>
      </c>
      <c r="Z1036">
        <v>45</v>
      </c>
      <c r="AA1036">
        <v>7.0000000000000007E-2</v>
      </c>
      <c r="AB1036">
        <v>30.6</v>
      </c>
      <c r="AC1036">
        <v>1.04</v>
      </c>
      <c r="AD1036">
        <v>372</v>
      </c>
      <c r="AE1036">
        <v>0.27</v>
      </c>
      <c r="AF1036">
        <v>2E-3</v>
      </c>
      <c r="AG1036">
        <v>61.8</v>
      </c>
      <c r="AH1036">
        <v>5.2999999999999999E-2</v>
      </c>
      <c r="AI1036">
        <v>14.77</v>
      </c>
      <c r="AJ1036">
        <v>0.02</v>
      </c>
      <c r="AK1036">
        <v>0.34</v>
      </c>
      <c r="AL1036">
        <v>3.7</v>
      </c>
      <c r="AM1036">
        <v>0.2</v>
      </c>
      <c r="AN1036">
        <v>5.3</v>
      </c>
      <c r="AO1036">
        <v>0.03</v>
      </c>
      <c r="AP1036">
        <v>6.4</v>
      </c>
      <c r="AQ1036">
        <v>50</v>
      </c>
      <c r="AR1036">
        <v>0.06</v>
      </c>
      <c r="AS1036">
        <v>0.5</v>
      </c>
      <c r="AT1036">
        <v>25</v>
      </c>
      <c r="AU1036">
        <v>0.05</v>
      </c>
      <c r="AV1036">
        <v>76.900000000000006</v>
      </c>
      <c r="AW1036">
        <v>15</v>
      </c>
    </row>
    <row r="1037" spans="1:49" hidden="1" x14ac:dyDescent="0.3">
      <c r="A1037" t="s">
        <v>4098</v>
      </c>
      <c r="B1037" t="s">
        <v>4099</v>
      </c>
      <c r="C1037" s="1" t="str">
        <f t="shared" si="64"/>
        <v>13:0041</v>
      </c>
      <c r="D1037" s="1" t="str">
        <f t="shared" si="65"/>
        <v>13:0013</v>
      </c>
      <c r="E1037" t="s">
        <v>4100</v>
      </c>
      <c r="F1037" t="s">
        <v>4101</v>
      </c>
      <c r="H1037">
        <v>47.584730100000002</v>
      </c>
      <c r="I1037">
        <v>-67.746177099999997</v>
      </c>
      <c r="J1037" s="1" t="str">
        <f t="shared" si="66"/>
        <v>Basal till</v>
      </c>
      <c r="K1037" s="1" t="str">
        <f t="shared" si="67"/>
        <v>&lt;63 micron</v>
      </c>
      <c r="L1037">
        <v>30</v>
      </c>
      <c r="M1037">
        <v>2.3199999999999998</v>
      </c>
      <c r="N1037">
        <v>5.4</v>
      </c>
      <c r="O1037">
        <v>0.4</v>
      </c>
      <c r="P1037">
        <v>3</v>
      </c>
      <c r="Q1037">
        <v>53.6</v>
      </c>
      <c r="R1037">
        <v>0.14000000000000001</v>
      </c>
      <c r="S1037">
        <v>0.1</v>
      </c>
      <c r="T1037">
        <v>0.05</v>
      </c>
      <c r="U1037">
        <v>15.7</v>
      </c>
      <c r="V1037">
        <v>60.1</v>
      </c>
      <c r="W1037">
        <v>16.79</v>
      </c>
      <c r="X1037">
        <v>3.56</v>
      </c>
      <c r="Y1037">
        <v>5.8</v>
      </c>
      <c r="Z1037">
        <v>28</v>
      </c>
      <c r="AA1037">
        <v>0.08</v>
      </c>
      <c r="AB1037">
        <v>29.5</v>
      </c>
      <c r="AC1037">
        <v>1.03</v>
      </c>
      <c r="AD1037">
        <v>330</v>
      </c>
      <c r="AE1037">
        <v>0.17</v>
      </c>
      <c r="AF1037">
        <v>3.0000000000000001E-3</v>
      </c>
      <c r="AG1037">
        <v>64.599999999999994</v>
      </c>
      <c r="AH1037">
        <v>4.8000000000000001E-2</v>
      </c>
      <c r="AI1037">
        <v>10.99</v>
      </c>
      <c r="AJ1037">
        <v>0.02</v>
      </c>
      <c r="AK1037">
        <v>0.23</v>
      </c>
      <c r="AL1037">
        <v>2.6</v>
      </c>
      <c r="AM1037">
        <v>0.1</v>
      </c>
      <c r="AN1037">
        <v>15.3</v>
      </c>
      <c r="AO1037">
        <v>0.02</v>
      </c>
      <c r="AP1037">
        <v>5.7</v>
      </c>
      <c r="AQ1037">
        <v>40</v>
      </c>
      <c r="AR1037">
        <v>0.04</v>
      </c>
      <c r="AS1037">
        <v>0.4</v>
      </c>
      <c r="AT1037">
        <v>24</v>
      </c>
      <c r="AU1037">
        <v>0.05</v>
      </c>
      <c r="AV1037">
        <v>63.8</v>
      </c>
      <c r="AW1037">
        <v>15</v>
      </c>
    </row>
    <row r="1038" spans="1:49" hidden="1" x14ac:dyDescent="0.3">
      <c r="A1038" t="s">
        <v>4102</v>
      </c>
      <c r="B1038" t="s">
        <v>4103</v>
      </c>
      <c r="C1038" s="1" t="str">
        <f t="shared" si="64"/>
        <v>13:0041</v>
      </c>
      <c r="D1038" s="1" t="str">
        <f t="shared" si="65"/>
        <v>13:0013</v>
      </c>
      <c r="E1038" t="s">
        <v>4104</v>
      </c>
      <c r="F1038" t="s">
        <v>4105</v>
      </c>
      <c r="H1038">
        <v>47.599208300000001</v>
      </c>
      <c r="I1038">
        <v>-67.761954700000004</v>
      </c>
      <c r="J1038" s="1" t="str">
        <f t="shared" si="66"/>
        <v>Basal till</v>
      </c>
      <c r="K1038" s="1" t="str">
        <f t="shared" si="67"/>
        <v>&lt;63 micron</v>
      </c>
      <c r="L1038">
        <v>30</v>
      </c>
      <c r="M1038">
        <v>2.42</v>
      </c>
      <c r="N1038">
        <v>6.3</v>
      </c>
      <c r="O1038">
        <v>0.7</v>
      </c>
      <c r="P1038">
        <v>1</v>
      </c>
      <c r="Q1038">
        <v>34.9</v>
      </c>
      <c r="R1038">
        <v>0.12</v>
      </c>
      <c r="S1038">
        <v>0.04</v>
      </c>
      <c r="T1038">
        <v>0.05</v>
      </c>
      <c r="U1038">
        <v>11.9</v>
      </c>
      <c r="V1038">
        <v>55.5</v>
      </c>
      <c r="W1038">
        <v>18.45</v>
      </c>
      <c r="X1038">
        <v>3.2</v>
      </c>
      <c r="Y1038">
        <v>4.8</v>
      </c>
      <c r="Z1038">
        <v>40</v>
      </c>
      <c r="AA1038">
        <v>0.06</v>
      </c>
      <c r="AB1038">
        <v>23.8</v>
      </c>
      <c r="AC1038">
        <v>0.91</v>
      </c>
      <c r="AD1038">
        <v>224</v>
      </c>
      <c r="AE1038">
        <v>0.2</v>
      </c>
      <c r="AF1038">
        <v>2E-3</v>
      </c>
      <c r="AG1038">
        <v>60.7</v>
      </c>
      <c r="AH1038">
        <v>6.2E-2</v>
      </c>
      <c r="AI1038">
        <v>9.42</v>
      </c>
      <c r="AJ1038">
        <v>0.02</v>
      </c>
      <c r="AK1038">
        <v>0.22</v>
      </c>
      <c r="AL1038">
        <v>2.7</v>
      </c>
      <c r="AM1038">
        <v>0.1</v>
      </c>
      <c r="AN1038">
        <v>5.4</v>
      </c>
      <c r="AO1038">
        <v>0.01</v>
      </c>
      <c r="AP1038">
        <v>4.9000000000000004</v>
      </c>
      <c r="AQ1038">
        <v>30</v>
      </c>
      <c r="AR1038">
        <v>0.04</v>
      </c>
      <c r="AS1038">
        <v>0.4</v>
      </c>
      <c r="AT1038">
        <v>21</v>
      </c>
      <c r="AU1038">
        <v>0.05</v>
      </c>
      <c r="AV1038">
        <v>73</v>
      </c>
      <c r="AW1038">
        <v>15</v>
      </c>
    </row>
    <row r="1039" spans="1:49" hidden="1" x14ac:dyDescent="0.3">
      <c r="A1039" t="s">
        <v>4106</v>
      </c>
      <c r="B1039" t="s">
        <v>4107</v>
      </c>
      <c r="C1039" s="1" t="str">
        <f t="shared" si="64"/>
        <v>13:0041</v>
      </c>
      <c r="D1039" s="1" t="str">
        <f t="shared" si="65"/>
        <v>13:0013</v>
      </c>
      <c r="E1039" t="s">
        <v>4108</v>
      </c>
      <c r="F1039" t="s">
        <v>4109</v>
      </c>
      <c r="H1039">
        <v>47.602725599999999</v>
      </c>
      <c r="I1039">
        <v>-67.785433299999994</v>
      </c>
      <c r="J1039" s="1" t="str">
        <f t="shared" si="66"/>
        <v>Basal till</v>
      </c>
      <c r="K1039" s="1" t="str">
        <f t="shared" si="67"/>
        <v>&lt;63 micron</v>
      </c>
      <c r="L1039">
        <v>38</v>
      </c>
      <c r="M1039">
        <v>2.2999999999999998</v>
      </c>
      <c r="N1039">
        <v>8.6999999999999993</v>
      </c>
      <c r="O1039">
        <v>1.6</v>
      </c>
      <c r="P1039">
        <v>2</v>
      </c>
      <c r="Q1039">
        <v>44.6</v>
      </c>
      <c r="R1039">
        <v>0.17</v>
      </c>
      <c r="S1039">
        <v>0.08</v>
      </c>
      <c r="T1039">
        <v>0.05</v>
      </c>
      <c r="U1039">
        <v>17.100000000000001</v>
      </c>
      <c r="V1039">
        <v>58.8</v>
      </c>
      <c r="W1039">
        <v>24.48</v>
      </c>
      <c r="X1039">
        <v>3.69</v>
      </c>
      <c r="Y1039">
        <v>5.4</v>
      </c>
      <c r="Z1039">
        <v>56</v>
      </c>
      <c r="AA1039">
        <v>0.08</v>
      </c>
      <c r="AB1039">
        <v>31.1</v>
      </c>
      <c r="AC1039">
        <v>1.01</v>
      </c>
      <c r="AD1039">
        <v>650</v>
      </c>
      <c r="AE1039">
        <v>0.21</v>
      </c>
      <c r="AF1039">
        <v>2E-3</v>
      </c>
      <c r="AG1039">
        <v>61.6</v>
      </c>
      <c r="AH1039">
        <v>6.5000000000000002E-2</v>
      </c>
      <c r="AI1039">
        <v>13.95</v>
      </c>
      <c r="AJ1039">
        <v>5.0000000000000001E-3</v>
      </c>
      <c r="AK1039">
        <v>0.37</v>
      </c>
      <c r="AL1039">
        <v>4.2</v>
      </c>
      <c r="AM1039">
        <v>0.1</v>
      </c>
      <c r="AN1039">
        <v>11.9</v>
      </c>
      <c r="AO1039">
        <v>0.03</v>
      </c>
      <c r="AP1039">
        <v>5.9</v>
      </c>
      <c r="AQ1039">
        <v>40</v>
      </c>
      <c r="AR1039">
        <v>0.04</v>
      </c>
      <c r="AS1039">
        <v>0.5</v>
      </c>
      <c r="AT1039">
        <v>23</v>
      </c>
      <c r="AU1039">
        <v>0.05</v>
      </c>
      <c r="AV1039">
        <v>71.900000000000006</v>
      </c>
      <c r="AW1039">
        <v>15</v>
      </c>
    </row>
    <row r="1040" spans="1:49" hidden="1" x14ac:dyDescent="0.3">
      <c r="A1040" t="s">
        <v>4110</v>
      </c>
      <c r="B1040" t="s">
        <v>4111</v>
      </c>
      <c r="C1040" s="1" t="str">
        <f t="shared" si="64"/>
        <v>13:0041</v>
      </c>
      <c r="D1040" s="1" t="str">
        <f t="shared" si="65"/>
        <v>13:0013</v>
      </c>
      <c r="E1040" t="s">
        <v>4112</v>
      </c>
      <c r="F1040" t="s">
        <v>4113</v>
      </c>
      <c r="H1040">
        <v>47.605545999999997</v>
      </c>
      <c r="I1040">
        <v>-67.808119199999993</v>
      </c>
      <c r="J1040" s="1" t="str">
        <f t="shared" si="66"/>
        <v>Basal till</v>
      </c>
      <c r="K1040" s="1" t="str">
        <f t="shared" si="67"/>
        <v>&lt;63 micron</v>
      </c>
      <c r="L1040">
        <v>32</v>
      </c>
      <c r="M1040">
        <v>2.35</v>
      </c>
      <c r="N1040">
        <v>6.3</v>
      </c>
      <c r="O1040">
        <v>1.2</v>
      </c>
      <c r="P1040">
        <v>2</v>
      </c>
      <c r="Q1040">
        <v>38.5</v>
      </c>
      <c r="R1040">
        <v>0.13</v>
      </c>
      <c r="S1040">
        <v>0.01</v>
      </c>
      <c r="T1040">
        <v>0.04</v>
      </c>
      <c r="U1040">
        <v>13.8</v>
      </c>
      <c r="V1040">
        <v>58.1</v>
      </c>
      <c r="W1040">
        <v>17.38</v>
      </c>
      <c r="X1040">
        <v>3.51</v>
      </c>
      <c r="Y1040">
        <v>5.6</v>
      </c>
      <c r="Z1040">
        <v>47</v>
      </c>
      <c r="AA1040">
        <v>0.06</v>
      </c>
      <c r="AB1040">
        <v>28.2</v>
      </c>
      <c r="AC1040">
        <v>0.97</v>
      </c>
      <c r="AD1040">
        <v>249</v>
      </c>
      <c r="AE1040">
        <v>0.19</v>
      </c>
      <c r="AF1040">
        <v>2E-3</v>
      </c>
      <c r="AG1040">
        <v>62.4</v>
      </c>
      <c r="AH1040">
        <v>4.5999999999999999E-2</v>
      </c>
      <c r="AI1040">
        <v>10.199999999999999</v>
      </c>
      <c r="AJ1040">
        <v>0.01</v>
      </c>
      <c r="AK1040">
        <v>0.22</v>
      </c>
      <c r="AL1040">
        <v>2.5</v>
      </c>
      <c r="AM1040">
        <v>0.1</v>
      </c>
      <c r="AN1040">
        <v>2.9</v>
      </c>
      <c r="AO1040">
        <v>0.01</v>
      </c>
      <c r="AP1040">
        <v>5.7</v>
      </c>
      <c r="AQ1040">
        <v>40</v>
      </c>
      <c r="AR1040">
        <v>0.05</v>
      </c>
      <c r="AS1040">
        <v>0.4</v>
      </c>
      <c r="AT1040">
        <v>24</v>
      </c>
      <c r="AU1040">
        <v>0.05</v>
      </c>
      <c r="AV1040">
        <v>72.599999999999994</v>
      </c>
      <c r="AW1040">
        <v>15</v>
      </c>
    </row>
    <row r="1041" spans="1:49" hidden="1" x14ac:dyDescent="0.3">
      <c r="A1041" t="s">
        <v>4114</v>
      </c>
      <c r="B1041" t="s">
        <v>4115</v>
      </c>
      <c r="C1041" s="1" t="str">
        <f t="shared" si="64"/>
        <v>13:0041</v>
      </c>
      <c r="D1041" s="1" t="str">
        <f t="shared" si="65"/>
        <v>13:0013</v>
      </c>
      <c r="E1041" t="s">
        <v>4116</v>
      </c>
      <c r="F1041" t="s">
        <v>4117</v>
      </c>
      <c r="H1041">
        <v>47.556882999999999</v>
      </c>
      <c r="I1041">
        <v>-67.8236323</v>
      </c>
      <c r="J1041" s="1" t="str">
        <f t="shared" si="66"/>
        <v>Basal till</v>
      </c>
      <c r="K1041" s="1" t="str">
        <f t="shared" si="67"/>
        <v>&lt;63 micron</v>
      </c>
      <c r="L1041">
        <v>28</v>
      </c>
      <c r="M1041">
        <v>2.2599999999999998</v>
      </c>
      <c r="N1041">
        <v>5.3</v>
      </c>
      <c r="O1041">
        <v>0.1</v>
      </c>
      <c r="P1041">
        <v>2</v>
      </c>
      <c r="Q1041">
        <v>30.9</v>
      </c>
      <c r="R1041">
        <v>0.15</v>
      </c>
      <c r="S1041">
        <v>0.03</v>
      </c>
      <c r="T1041">
        <v>7.0000000000000007E-2</v>
      </c>
      <c r="U1041">
        <v>11.3</v>
      </c>
      <c r="V1041">
        <v>51.7</v>
      </c>
      <c r="W1041">
        <v>17.89</v>
      </c>
      <c r="X1041">
        <v>3.2</v>
      </c>
      <c r="Y1041">
        <v>4.9000000000000004</v>
      </c>
      <c r="Z1041">
        <v>36</v>
      </c>
      <c r="AA1041">
        <v>0.05</v>
      </c>
      <c r="AB1041">
        <v>27.8</v>
      </c>
      <c r="AC1041">
        <v>0.88</v>
      </c>
      <c r="AD1041">
        <v>206</v>
      </c>
      <c r="AE1041">
        <v>0.24</v>
      </c>
      <c r="AF1041">
        <v>2E-3</v>
      </c>
      <c r="AG1041">
        <v>53.6</v>
      </c>
      <c r="AH1041">
        <v>4.4999999999999998E-2</v>
      </c>
      <c r="AI1041">
        <v>10.92</v>
      </c>
      <c r="AJ1041">
        <v>0.01</v>
      </c>
      <c r="AK1041">
        <v>0.26</v>
      </c>
      <c r="AL1041">
        <v>2.8</v>
      </c>
      <c r="AM1041">
        <v>0.1</v>
      </c>
      <c r="AN1041">
        <v>4.5</v>
      </c>
      <c r="AO1041">
        <v>0.02</v>
      </c>
      <c r="AP1041">
        <v>5</v>
      </c>
      <c r="AQ1041">
        <v>30</v>
      </c>
      <c r="AR1041">
        <v>0.05</v>
      </c>
      <c r="AS1041">
        <v>0.4</v>
      </c>
      <c r="AT1041">
        <v>21</v>
      </c>
      <c r="AU1041">
        <v>0.05</v>
      </c>
      <c r="AV1041">
        <v>67.900000000000006</v>
      </c>
      <c r="AW1041">
        <v>15</v>
      </c>
    </row>
    <row r="1042" spans="1:49" hidden="1" x14ac:dyDescent="0.3">
      <c r="A1042" t="s">
        <v>4118</v>
      </c>
      <c r="B1042" t="s">
        <v>4119</v>
      </c>
      <c r="C1042" s="1" t="str">
        <f t="shared" si="64"/>
        <v>13:0041</v>
      </c>
      <c r="D1042" s="1" t="str">
        <f t="shared" si="65"/>
        <v>13:0013</v>
      </c>
      <c r="E1042" t="s">
        <v>4120</v>
      </c>
      <c r="F1042" t="s">
        <v>4121</v>
      </c>
      <c r="H1042">
        <v>47.543280099999997</v>
      </c>
      <c r="I1042">
        <v>-67.832654300000002</v>
      </c>
      <c r="J1042" s="1" t="str">
        <f t="shared" si="66"/>
        <v>Basal till</v>
      </c>
      <c r="K1042" s="1" t="str">
        <f t="shared" si="67"/>
        <v>&lt;63 micron</v>
      </c>
      <c r="L1042">
        <v>37</v>
      </c>
      <c r="M1042">
        <v>2.19</v>
      </c>
      <c r="N1042">
        <v>5.6</v>
      </c>
      <c r="O1042">
        <v>0.9</v>
      </c>
      <c r="P1042">
        <v>1</v>
      </c>
      <c r="Q1042">
        <v>31.6</v>
      </c>
      <c r="R1042">
        <v>0.11</v>
      </c>
      <c r="S1042">
        <v>0.03</v>
      </c>
      <c r="T1042">
        <v>0.04</v>
      </c>
      <c r="U1042">
        <v>11.1</v>
      </c>
      <c r="V1042">
        <v>49.5</v>
      </c>
      <c r="W1042">
        <v>15.56</v>
      </c>
      <c r="X1042">
        <v>3.09</v>
      </c>
      <c r="Y1042">
        <v>4.4000000000000004</v>
      </c>
      <c r="Z1042">
        <v>35</v>
      </c>
      <c r="AA1042">
        <v>0.05</v>
      </c>
      <c r="AB1042">
        <v>24.6</v>
      </c>
      <c r="AC1042">
        <v>0.8</v>
      </c>
      <c r="AD1042">
        <v>208</v>
      </c>
      <c r="AE1042">
        <v>0.26</v>
      </c>
      <c r="AF1042">
        <v>2E-3</v>
      </c>
      <c r="AG1042">
        <v>50.6</v>
      </c>
      <c r="AH1042">
        <v>4.5999999999999999E-2</v>
      </c>
      <c r="AI1042">
        <v>9.23</v>
      </c>
      <c r="AJ1042">
        <v>0.02</v>
      </c>
      <c r="AK1042">
        <v>0.26</v>
      </c>
      <c r="AL1042">
        <v>2.6</v>
      </c>
      <c r="AM1042">
        <v>0.1</v>
      </c>
      <c r="AN1042">
        <v>4.2</v>
      </c>
      <c r="AO1042">
        <v>0.01</v>
      </c>
      <c r="AP1042">
        <v>4.7</v>
      </c>
      <c r="AQ1042">
        <v>30</v>
      </c>
      <c r="AR1042">
        <v>0.04</v>
      </c>
      <c r="AS1042">
        <v>0.4</v>
      </c>
      <c r="AT1042">
        <v>20</v>
      </c>
      <c r="AU1042">
        <v>0.05</v>
      </c>
      <c r="AV1042">
        <v>63.6</v>
      </c>
      <c r="AW1042">
        <v>15</v>
      </c>
    </row>
    <row r="1043" spans="1:49" hidden="1" x14ac:dyDescent="0.3">
      <c r="A1043" t="s">
        <v>4122</v>
      </c>
      <c r="B1043" t="s">
        <v>4123</v>
      </c>
      <c r="C1043" s="1" t="str">
        <f t="shared" si="64"/>
        <v>13:0041</v>
      </c>
      <c r="D1043" s="1" t="str">
        <f t="shared" si="65"/>
        <v>13:0013</v>
      </c>
      <c r="E1043" t="s">
        <v>4124</v>
      </c>
      <c r="F1043" t="s">
        <v>4125</v>
      </c>
      <c r="H1043">
        <v>47.572342200000001</v>
      </c>
      <c r="I1043">
        <v>-67.814085000000006</v>
      </c>
      <c r="J1043" s="1" t="str">
        <f t="shared" si="66"/>
        <v>Basal till</v>
      </c>
      <c r="K1043" s="1" t="str">
        <f t="shared" si="67"/>
        <v>&lt;63 micron</v>
      </c>
      <c r="L1043">
        <v>37</v>
      </c>
      <c r="M1043">
        <v>2.23</v>
      </c>
      <c r="N1043">
        <v>9.1</v>
      </c>
      <c r="O1043">
        <v>0.6</v>
      </c>
      <c r="P1043">
        <v>2</v>
      </c>
      <c r="Q1043">
        <v>32.299999999999997</v>
      </c>
      <c r="R1043">
        <v>0.13</v>
      </c>
      <c r="S1043">
        <v>0.03</v>
      </c>
      <c r="T1043">
        <v>0.05</v>
      </c>
      <c r="U1043">
        <v>12.5</v>
      </c>
      <c r="V1043">
        <v>56.8</v>
      </c>
      <c r="W1043">
        <v>19.760000000000002</v>
      </c>
      <c r="X1043">
        <v>3.37</v>
      </c>
      <c r="Y1043">
        <v>5</v>
      </c>
      <c r="Z1043">
        <v>38</v>
      </c>
      <c r="AA1043">
        <v>0.05</v>
      </c>
      <c r="AB1043">
        <v>22.9</v>
      </c>
      <c r="AC1043">
        <v>0.94</v>
      </c>
      <c r="AD1043">
        <v>236</v>
      </c>
      <c r="AE1043">
        <v>0.18</v>
      </c>
      <c r="AF1043">
        <v>2E-3</v>
      </c>
      <c r="AG1043">
        <v>58.6</v>
      </c>
      <c r="AH1043">
        <v>5.2999999999999999E-2</v>
      </c>
      <c r="AI1043">
        <v>10.95</v>
      </c>
      <c r="AJ1043">
        <v>0.01</v>
      </c>
      <c r="AK1043">
        <v>0.32</v>
      </c>
      <c r="AL1043">
        <v>2.6</v>
      </c>
      <c r="AM1043">
        <v>0.2</v>
      </c>
      <c r="AN1043">
        <v>4.7</v>
      </c>
      <c r="AO1043">
        <v>0.01</v>
      </c>
      <c r="AP1043">
        <v>4.5999999999999996</v>
      </c>
      <c r="AQ1043">
        <v>30</v>
      </c>
      <c r="AR1043">
        <v>0.05</v>
      </c>
      <c r="AS1043">
        <v>0.3</v>
      </c>
      <c r="AT1043">
        <v>21</v>
      </c>
      <c r="AU1043">
        <v>0.05</v>
      </c>
      <c r="AV1043">
        <v>87.4</v>
      </c>
      <c r="AW1043">
        <v>15</v>
      </c>
    </row>
    <row r="1044" spans="1:49" hidden="1" x14ac:dyDescent="0.3">
      <c r="A1044" t="s">
        <v>4126</v>
      </c>
      <c r="B1044" t="s">
        <v>4127</v>
      </c>
      <c r="C1044" s="1" t="str">
        <f t="shared" si="64"/>
        <v>13:0041</v>
      </c>
      <c r="D1044" s="1" t="str">
        <f t="shared" si="65"/>
        <v>13:0013</v>
      </c>
      <c r="E1044" t="s">
        <v>4128</v>
      </c>
      <c r="F1044" t="s">
        <v>4129</v>
      </c>
      <c r="H1044">
        <v>47.5704438</v>
      </c>
      <c r="I1044">
        <v>-67.7848769</v>
      </c>
      <c r="J1044" s="1" t="str">
        <f t="shared" si="66"/>
        <v>Basal till</v>
      </c>
      <c r="K1044" s="1" t="str">
        <f t="shared" si="67"/>
        <v>&lt;63 micron</v>
      </c>
      <c r="L1044">
        <v>16</v>
      </c>
      <c r="M1044">
        <v>2.2799999999999998</v>
      </c>
      <c r="N1044">
        <v>8.1999999999999993</v>
      </c>
      <c r="O1044">
        <v>0.4</v>
      </c>
      <c r="P1044">
        <v>3</v>
      </c>
      <c r="Q1044">
        <v>30.8</v>
      </c>
      <c r="R1044">
        <v>0.15</v>
      </c>
      <c r="S1044">
        <v>7.0000000000000007E-2</v>
      </c>
      <c r="T1044">
        <v>0.05</v>
      </c>
      <c r="U1044">
        <v>14</v>
      </c>
      <c r="V1044">
        <v>55.9</v>
      </c>
      <c r="W1044">
        <v>18.72</v>
      </c>
      <c r="X1044">
        <v>3.37</v>
      </c>
      <c r="Y1044">
        <v>5.0999999999999996</v>
      </c>
      <c r="Z1044">
        <v>32</v>
      </c>
      <c r="AA1044">
        <v>0.06</v>
      </c>
      <c r="AB1044">
        <v>27</v>
      </c>
      <c r="AC1044">
        <v>0.93</v>
      </c>
      <c r="AD1044">
        <v>248</v>
      </c>
      <c r="AE1044">
        <v>0.17</v>
      </c>
      <c r="AF1044">
        <v>2E-3</v>
      </c>
      <c r="AG1044">
        <v>57.3</v>
      </c>
      <c r="AH1044">
        <v>8.5000000000000006E-2</v>
      </c>
      <c r="AI1044">
        <v>11.86</v>
      </c>
      <c r="AJ1044">
        <v>0.01</v>
      </c>
      <c r="AK1044">
        <v>0.32</v>
      </c>
      <c r="AL1044">
        <v>3.3</v>
      </c>
      <c r="AM1044">
        <v>0.1</v>
      </c>
      <c r="AN1044">
        <v>9.4</v>
      </c>
      <c r="AO1044">
        <v>0.01</v>
      </c>
      <c r="AP1044">
        <v>5.3</v>
      </c>
      <c r="AQ1044">
        <v>20</v>
      </c>
      <c r="AR1044">
        <v>0.04</v>
      </c>
      <c r="AS1044">
        <v>0.4</v>
      </c>
      <c r="AT1044">
        <v>20</v>
      </c>
      <c r="AU1044">
        <v>0.05</v>
      </c>
      <c r="AV1044">
        <v>77.5</v>
      </c>
      <c r="AW1044">
        <v>15</v>
      </c>
    </row>
    <row r="1045" spans="1:49" hidden="1" x14ac:dyDescent="0.3">
      <c r="A1045" t="s">
        <v>4130</v>
      </c>
      <c r="B1045" t="s">
        <v>4131</v>
      </c>
      <c r="C1045" s="1" t="str">
        <f t="shared" si="64"/>
        <v>13:0041</v>
      </c>
      <c r="D1045" s="1" t="str">
        <f t="shared" si="65"/>
        <v>13:0013</v>
      </c>
      <c r="E1045" t="s">
        <v>4132</v>
      </c>
      <c r="F1045" t="s">
        <v>4133</v>
      </c>
      <c r="H1045">
        <v>47.588084100000003</v>
      </c>
      <c r="I1045">
        <v>-67.785266699999994</v>
      </c>
      <c r="J1045" s="1" t="str">
        <f t="shared" si="66"/>
        <v>Basal till</v>
      </c>
      <c r="K1045" s="1" t="str">
        <f t="shared" si="67"/>
        <v>&lt;63 micron</v>
      </c>
      <c r="L1045">
        <v>19</v>
      </c>
      <c r="M1045">
        <v>2.41</v>
      </c>
      <c r="N1045">
        <v>7.1</v>
      </c>
      <c r="O1045">
        <v>0.5</v>
      </c>
      <c r="P1045">
        <v>4</v>
      </c>
      <c r="Q1045">
        <v>33.700000000000003</v>
      </c>
      <c r="R1045">
        <v>0.16</v>
      </c>
      <c r="S1045">
        <v>0.03</v>
      </c>
      <c r="T1045">
        <v>0.04</v>
      </c>
      <c r="U1045">
        <v>12.9</v>
      </c>
      <c r="V1045">
        <v>61.2</v>
      </c>
      <c r="W1045">
        <v>22.02</v>
      </c>
      <c r="X1045">
        <v>3.62</v>
      </c>
      <c r="Y1045">
        <v>5.5</v>
      </c>
      <c r="Z1045">
        <v>39</v>
      </c>
      <c r="AA1045">
        <v>7.0000000000000007E-2</v>
      </c>
      <c r="AB1045">
        <v>25.7</v>
      </c>
      <c r="AC1045">
        <v>1.03</v>
      </c>
      <c r="AD1045">
        <v>236</v>
      </c>
      <c r="AE1045">
        <v>0.26</v>
      </c>
      <c r="AF1045">
        <v>2E-3</v>
      </c>
      <c r="AG1045">
        <v>59</v>
      </c>
      <c r="AH1045">
        <v>4.2000000000000003E-2</v>
      </c>
      <c r="AI1045">
        <v>11.13</v>
      </c>
      <c r="AJ1045">
        <v>5.0000000000000001E-3</v>
      </c>
      <c r="AK1045">
        <v>0.31</v>
      </c>
      <c r="AL1045">
        <v>3.2</v>
      </c>
      <c r="AM1045">
        <v>0.1</v>
      </c>
      <c r="AN1045">
        <v>4.0999999999999996</v>
      </c>
      <c r="AO1045">
        <v>0.02</v>
      </c>
      <c r="AP1045">
        <v>5.7</v>
      </c>
      <c r="AQ1045">
        <v>60</v>
      </c>
      <c r="AR1045">
        <v>0.06</v>
      </c>
      <c r="AS1045">
        <v>0.4</v>
      </c>
      <c r="AT1045">
        <v>24</v>
      </c>
      <c r="AU1045">
        <v>0.05</v>
      </c>
      <c r="AV1045">
        <v>67.599999999999994</v>
      </c>
      <c r="AW1045">
        <v>15</v>
      </c>
    </row>
    <row r="1046" spans="1:49" hidden="1" x14ac:dyDescent="0.3">
      <c r="A1046" t="s">
        <v>4134</v>
      </c>
      <c r="B1046" t="s">
        <v>4135</v>
      </c>
      <c r="C1046" s="1" t="str">
        <f t="shared" si="64"/>
        <v>13:0041</v>
      </c>
      <c r="D1046" s="1" t="str">
        <f t="shared" si="65"/>
        <v>13:0013</v>
      </c>
      <c r="E1046" t="s">
        <v>4136</v>
      </c>
      <c r="F1046" t="s">
        <v>4137</v>
      </c>
      <c r="H1046">
        <v>47.580623099999997</v>
      </c>
      <c r="I1046">
        <v>-67.765730899999994</v>
      </c>
      <c r="J1046" s="1" t="str">
        <f t="shared" si="66"/>
        <v>Basal till</v>
      </c>
      <c r="K1046" s="1" t="str">
        <f t="shared" si="67"/>
        <v>&lt;63 micron</v>
      </c>
      <c r="L1046">
        <v>79</v>
      </c>
      <c r="M1046">
        <v>2.48</v>
      </c>
      <c r="N1046">
        <v>5</v>
      </c>
      <c r="O1046">
        <v>0.7</v>
      </c>
      <c r="P1046">
        <v>2</v>
      </c>
      <c r="Q1046">
        <v>35.9</v>
      </c>
      <c r="R1046">
        <v>0.12</v>
      </c>
      <c r="S1046">
        <v>0.01</v>
      </c>
      <c r="T1046">
        <v>7.0000000000000007E-2</v>
      </c>
      <c r="U1046">
        <v>12.8</v>
      </c>
      <c r="V1046">
        <v>60.6</v>
      </c>
      <c r="W1046">
        <v>21.82</v>
      </c>
      <c r="X1046">
        <v>3.42</v>
      </c>
      <c r="Y1046">
        <v>5.3</v>
      </c>
      <c r="Z1046">
        <v>69</v>
      </c>
      <c r="AA1046">
        <v>0.06</v>
      </c>
      <c r="AB1046">
        <v>26.7</v>
      </c>
      <c r="AC1046">
        <v>0.99</v>
      </c>
      <c r="AD1046">
        <v>180</v>
      </c>
      <c r="AE1046">
        <v>0.21</v>
      </c>
      <c r="AF1046">
        <v>2E-3</v>
      </c>
      <c r="AG1046">
        <v>56.4</v>
      </c>
      <c r="AH1046">
        <v>6.2E-2</v>
      </c>
      <c r="AI1046">
        <v>9.09</v>
      </c>
      <c r="AJ1046">
        <v>0.01</v>
      </c>
      <c r="AK1046">
        <v>0.18</v>
      </c>
      <c r="AL1046">
        <v>3.1</v>
      </c>
      <c r="AM1046">
        <v>0.2</v>
      </c>
      <c r="AN1046">
        <v>3.5</v>
      </c>
      <c r="AO1046">
        <v>0.02</v>
      </c>
      <c r="AP1046">
        <v>5.7</v>
      </c>
      <c r="AQ1046">
        <v>30</v>
      </c>
      <c r="AR1046">
        <v>0.05</v>
      </c>
      <c r="AS1046">
        <v>0.4</v>
      </c>
      <c r="AT1046">
        <v>22</v>
      </c>
      <c r="AU1046">
        <v>0.05</v>
      </c>
      <c r="AV1046">
        <v>71.099999999999994</v>
      </c>
      <c r="AW1046">
        <v>15</v>
      </c>
    </row>
    <row r="1047" spans="1:49" hidden="1" x14ac:dyDescent="0.3">
      <c r="A1047" t="s">
        <v>4138</v>
      </c>
      <c r="B1047" t="s">
        <v>4139</v>
      </c>
      <c r="C1047" s="1" t="str">
        <f t="shared" si="64"/>
        <v>13:0041</v>
      </c>
      <c r="D1047" s="1" t="str">
        <f t="shared" si="65"/>
        <v>13:0013</v>
      </c>
      <c r="E1047" t="s">
        <v>4140</v>
      </c>
      <c r="F1047" t="s">
        <v>4141</v>
      </c>
      <c r="H1047">
        <v>47.554912399999999</v>
      </c>
      <c r="I1047">
        <v>-67.795032300000003</v>
      </c>
      <c r="J1047" s="1" t="str">
        <f t="shared" si="66"/>
        <v>Basal till</v>
      </c>
      <c r="K1047" s="1" t="str">
        <f t="shared" si="67"/>
        <v>&lt;63 micron</v>
      </c>
      <c r="L1047">
        <v>22</v>
      </c>
      <c r="M1047">
        <v>2.31</v>
      </c>
      <c r="N1047">
        <v>5.0999999999999996</v>
      </c>
      <c r="O1047">
        <v>1.8</v>
      </c>
      <c r="P1047">
        <v>1</v>
      </c>
      <c r="Q1047">
        <v>32.799999999999997</v>
      </c>
      <c r="R1047">
        <v>0.1</v>
      </c>
      <c r="S1047">
        <v>0.02</v>
      </c>
      <c r="T1047">
        <v>0.06</v>
      </c>
      <c r="U1047">
        <v>11.3</v>
      </c>
      <c r="V1047">
        <v>55</v>
      </c>
      <c r="W1047">
        <v>16.45</v>
      </c>
      <c r="X1047">
        <v>3.17</v>
      </c>
      <c r="Y1047">
        <v>5</v>
      </c>
      <c r="Z1047">
        <v>40</v>
      </c>
      <c r="AA1047">
        <v>0.05</v>
      </c>
      <c r="AB1047">
        <v>25</v>
      </c>
      <c r="AC1047">
        <v>0.94</v>
      </c>
      <c r="AD1047">
        <v>146</v>
      </c>
      <c r="AE1047">
        <v>0.22</v>
      </c>
      <c r="AF1047">
        <v>2E-3</v>
      </c>
      <c r="AG1047">
        <v>56.8</v>
      </c>
      <c r="AH1047">
        <v>5.0999999999999997E-2</v>
      </c>
      <c r="AI1047">
        <v>7.77</v>
      </c>
      <c r="AJ1047">
        <v>5.0000000000000001E-3</v>
      </c>
      <c r="AK1047">
        <v>0.18</v>
      </c>
      <c r="AL1047">
        <v>2.6</v>
      </c>
      <c r="AM1047">
        <v>0.2</v>
      </c>
      <c r="AN1047">
        <v>3.7</v>
      </c>
      <c r="AO1047">
        <v>0.01</v>
      </c>
      <c r="AP1047">
        <v>5.4</v>
      </c>
      <c r="AQ1047">
        <v>20</v>
      </c>
      <c r="AR1047">
        <v>0.04</v>
      </c>
      <c r="AS1047">
        <v>0.3</v>
      </c>
      <c r="AT1047">
        <v>20</v>
      </c>
      <c r="AU1047">
        <v>0.05</v>
      </c>
      <c r="AV1047">
        <v>81.900000000000006</v>
      </c>
      <c r="AW1047">
        <v>15</v>
      </c>
    </row>
    <row r="1048" spans="1:49" hidden="1" x14ac:dyDescent="0.3">
      <c r="A1048" t="s">
        <v>4142</v>
      </c>
      <c r="B1048" t="s">
        <v>4143</v>
      </c>
      <c r="C1048" s="1" t="str">
        <f t="shared" si="64"/>
        <v>13:0041</v>
      </c>
      <c r="D1048" s="1" t="str">
        <f t="shared" si="65"/>
        <v>13:0013</v>
      </c>
      <c r="E1048" t="s">
        <v>4144</v>
      </c>
      <c r="F1048" t="s">
        <v>4145</v>
      </c>
      <c r="H1048">
        <v>47.539203499999999</v>
      </c>
      <c r="I1048">
        <v>-67.782423199999997</v>
      </c>
      <c r="J1048" s="1" t="str">
        <f t="shared" si="66"/>
        <v>Basal till</v>
      </c>
      <c r="K1048" s="1" t="str">
        <f t="shared" si="67"/>
        <v>&lt;63 micron</v>
      </c>
      <c r="L1048">
        <v>46</v>
      </c>
      <c r="M1048">
        <v>2.23</v>
      </c>
      <c r="N1048">
        <v>7.7</v>
      </c>
      <c r="O1048">
        <v>0.1</v>
      </c>
      <c r="P1048">
        <v>1</v>
      </c>
      <c r="Q1048">
        <v>84.2</v>
      </c>
      <c r="R1048">
        <v>0.16</v>
      </c>
      <c r="S1048">
        <v>0.25</v>
      </c>
      <c r="T1048">
        <v>0.05</v>
      </c>
      <c r="U1048">
        <v>13.8</v>
      </c>
      <c r="V1048">
        <v>78.2</v>
      </c>
      <c r="W1048">
        <v>16.93</v>
      </c>
      <c r="X1048">
        <v>3.43</v>
      </c>
      <c r="Y1048">
        <v>6</v>
      </c>
      <c r="Z1048">
        <v>43</v>
      </c>
      <c r="AA1048">
        <v>0.08</v>
      </c>
      <c r="AB1048">
        <v>27.7</v>
      </c>
      <c r="AC1048">
        <v>0.89</v>
      </c>
      <c r="AD1048">
        <v>437</v>
      </c>
      <c r="AE1048">
        <v>0.21</v>
      </c>
      <c r="AF1048">
        <v>4.0000000000000001E-3</v>
      </c>
      <c r="AG1048">
        <v>55</v>
      </c>
      <c r="AH1048">
        <v>4.3999999999999997E-2</v>
      </c>
      <c r="AI1048">
        <v>11.64</v>
      </c>
      <c r="AJ1048">
        <v>0.02</v>
      </c>
      <c r="AK1048">
        <v>0.2</v>
      </c>
      <c r="AL1048">
        <v>8.4</v>
      </c>
      <c r="AM1048">
        <v>0.3</v>
      </c>
      <c r="AN1048">
        <v>63.9</v>
      </c>
      <c r="AO1048">
        <v>0.02</v>
      </c>
      <c r="AP1048">
        <v>4.7</v>
      </c>
      <c r="AQ1048">
        <v>30</v>
      </c>
      <c r="AR1048">
        <v>7.0000000000000007E-2</v>
      </c>
      <c r="AS1048">
        <v>1.8</v>
      </c>
      <c r="AT1048">
        <v>24</v>
      </c>
      <c r="AU1048">
        <v>0.05</v>
      </c>
      <c r="AV1048">
        <v>79.8</v>
      </c>
      <c r="AW1048">
        <v>7.5</v>
      </c>
    </row>
    <row r="1049" spans="1:49" hidden="1" x14ac:dyDescent="0.3">
      <c r="A1049" t="s">
        <v>4146</v>
      </c>
      <c r="B1049" t="s">
        <v>4147</v>
      </c>
      <c r="C1049" s="1" t="str">
        <f t="shared" si="64"/>
        <v>13:0041</v>
      </c>
      <c r="D1049" s="1" t="str">
        <f t="shared" si="65"/>
        <v>13:0013</v>
      </c>
      <c r="E1049" t="s">
        <v>4148</v>
      </c>
      <c r="F1049" t="s">
        <v>4149</v>
      </c>
      <c r="H1049">
        <v>47.555491199999999</v>
      </c>
      <c r="I1049">
        <v>-67.7698836</v>
      </c>
      <c r="J1049" s="1" t="str">
        <f t="shared" si="66"/>
        <v>Basal till</v>
      </c>
      <c r="K1049" s="1" t="str">
        <f t="shared" si="67"/>
        <v>&lt;63 micron</v>
      </c>
      <c r="L1049">
        <v>32</v>
      </c>
      <c r="M1049">
        <v>2.38</v>
      </c>
      <c r="N1049">
        <v>5.7</v>
      </c>
      <c r="O1049">
        <v>0.8</v>
      </c>
      <c r="P1049">
        <v>2</v>
      </c>
      <c r="Q1049">
        <v>33.700000000000003</v>
      </c>
      <c r="R1049">
        <v>0.14000000000000001</v>
      </c>
      <c r="S1049">
        <v>0.05</v>
      </c>
      <c r="T1049">
        <v>0.05</v>
      </c>
      <c r="U1049">
        <v>12.2</v>
      </c>
      <c r="V1049">
        <v>53.8</v>
      </c>
      <c r="W1049">
        <v>16.77</v>
      </c>
      <c r="X1049">
        <v>3.31</v>
      </c>
      <c r="Y1049">
        <v>5.0999999999999996</v>
      </c>
      <c r="Z1049">
        <v>33</v>
      </c>
      <c r="AA1049">
        <v>0.05</v>
      </c>
      <c r="AB1049">
        <v>25.3</v>
      </c>
      <c r="AC1049">
        <v>0.9</v>
      </c>
      <c r="AD1049">
        <v>209</v>
      </c>
      <c r="AE1049">
        <v>0.26</v>
      </c>
      <c r="AF1049">
        <v>2E-3</v>
      </c>
      <c r="AG1049">
        <v>54.1</v>
      </c>
      <c r="AH1049">
        <v>6.3E-2</v>
      </c>
      <c r="AI1049">
        <v>9.5500000000000007</v>
      </c>
      <c r="AJ1049">
        <v>0.01</v>
      </c>
      <c r="AK1049">
        <v>0.21</v>
      </c>
      <c r="AL1049">
        <v>2.8</v>
      </c>
      <c r="AM1049">
        <v>0.2</v>
      </c>
      <c r="AN1049">
        <v>5.6</v>
      </c>
      <c r="AO1049">
        <v>0.01</v>
      </c>
      <c r="AP1049">
        <v>5</v>
      </c>
      <c r="AQ1049">
        <v>20</v>
      </c>
      <c r="AR1049">
        <v>0.05</v>
      </c>
      <c r="AS1049">
        <v>0.4</v>
      </c>
      <c r="AT1049">
        <v>22</v>
      </c>
      <c r="AU1049">
        <v>0.05</v>
      </c>
      <c r="AV1049">
        <v>65.8</v>
      </c>
      <c r="AW1049">
        <v>15</v>
      </c>
    </row>
    <row r="1050" spans="1:49" hidden="1" x14ac:dyDescent="0.3">
      <c r="A1050" t="s">
        <v>4150</v>
      </c>
      <c r="B1050" t="s">
        <v>4151</v>
      </c>
      <c r="C1050" s="1" t="str">
        <f t="shared" si="64"/>
        <v>13:0041</v>
      </c>
      <c r="D1050" s="1" t="str">
        <f t="shared" si="65"/>
        <v>13:0013</v>
      </c>
      <c r="E1050" t="s">
        <v>4152</v>
      </c>
      <c r="F1050" t="s">
        <v>4153</v>
      </c>
      <c r="H1050">
        <v>47.522544199999999</v>
      </c>
      <c r="I1050">
        <v>-67.759402699999995</v>
      </c>
      <c r="J1050" s="1" t="str">
        <f t="shared" si="66"/>
        <v>Basal till</v>
      </c>
      <c r="K1050" s="1" t="str">
        <f t="shared" si="67"/>
        <v>&lt;63 micron</v>
      </c>
      <c r="L1050">
        <v>16</v>
      </c>
      <c r="M1050">
        <v>1.76</v>
      </c>
      <c r="N1050">
        <v>5.9</v>
      </c>
      <c r="O1050">
        <v>0.5</v>
      </c>
      <c r="P1050">
        <v>3</v>
      </c>
      <c r="Q1050">
        <v>61.2</v>
      </c>
      <c r="R1050">
        <v>0.14000000000000001</v>
      </c>
      <c r="S1050">
        <v>0.08</v>
      </c>
      <c r="T1050">
        <v>0.04</v>
      </c>
      <c r="U1050">
        <v>13.1</v>
      </c>
      <c r="V1050">
        <v>35</v>
      </c>
      <c r="W1050">
        <v>18.899999999999999</v>
      </c>
      <c r="X1050">
        <v>2.84</v>
      </c>
      <c r="Y1050">
        <v>4.5999999999999996</v>
      </c>
      <c r="Z1050">
        <v>77</v>
      </c>
      <c r="AA1050">
        <v>7.0000000000000007E-2</v>
      </c>
      <c r="AB1050">
        <v>26.1</v>
      </c>
      <c r="AC1050">
        <v>0.76</v>
      </c>
      <c r="AD1050">
        <v>398</v>
      </c>
      <c r="AE1050">
        <v>0.51</v>
      </c>
      <c r="AF1050">
        <v>3.0000000000000001E-3</v>
      </c>
      <c r="AG1050">
        <v>45.3</v>
      </c>
      <c r="AH1050">
        <v>5.1999999999999998E-2</v>
      </c>
      <c r="AI1050">
        <v>11.05</v>
      </c>
      <c r="AJ1050">
        <v>5.0000000000000001E-3</v>
      </c>
      <c r="AK1050">
        <v>0.28000000000000003</v>
      </c>
      <c r="AL1050">
        <v>3.4</v>
      </c>
      <c r="AM1050">
        <v>0.1</v>
      </c>
      <c r="AN1050">
        <v>7.5</v>
      </c>
      <c r="AO1050">
        <v>0.01</v>
      </c>
      <c r="AP1050">
        <v>5.5</v>
      </c>
      <c r="AQ1050">
        <v>90</v>
      </c>
      <c r="AR1050">
        <v>0.08</v>
      </c>
      <c r="AS1050">
        <v>0.6</v>
      </c>
      <c r="AT1050">
        <v>21</v>
      </c>
      <c r="AU1050">
        <v>0.05</v>
      </c>
      <c r="AV1050">
        <v>54.6</v>
      </c>
      <c r="AW1050">
        <v>15</v>
      </c>
    </row>
    <row r="1051" spans="1:49" hidden="1" x14ac:dyDescent="0.3">
      <c r="A1051" t="s">
        <v>4154</v>
      </c>
      <c r="B1051" t="s">
        <v>4155</v>
      </c>
      <c r="C1051" s="1" t="str">
        <f t="shared" si="64"/>
        <v>13:0041</v>
      </c>
      <c r="D1051" s="1" t="str">
        <f t="shared" si="65"/>
        <v>13:0013</v>
      </c>
      <c r="E1051" t="s">
        <v>4156</v>
      </c>
      <c r="F1051" t="s">
        <v>4157</v>
      </c>
      <c r="H1051">
        <v>47.503288099999999</v>
      </c>
      <c r="I1051">
        <v>-67.757731899999996</v>
      </c>
      <c r="J1051" s="1" t="str">
        <f t="shared" si="66"/>
        <v>Basal till</v>
      </c>
      <c r="K1051" s="1" t="str">
        <f t="shared" si="67"/>
        <v>&lt;63 micron</v>
      </c>
      <c r="L1051">
        <v>27</v>
      </c>
      <c r="M1051">
        <v>2.25</v>
      </c>
      <c r="N1051">
        <v>4.7</v>
      </c>
      <c r="O1051">
        <v>0.2</v>
      </c>
      <c r="P1051">
        <v>1</v>
      </c>
      <c r="Q1051">
        <v>63.1</v>
      </c>
      <c r="R1051">
        <v>0.13</v>
      </c>
      <c r="S1051">
        <v>0.01</v>
      </c>
      <c r="T1051">
        <v>7.0000000000000007E-2</v>
      </c>
      <c r="U1051">
        <v>9.1</v>
      </c>
      <c r="V1051">
        <v>39.4</v>
      </c>
      <c r="W1051">
        <v>15.47</v>
      </c>
      <c r="X1051">
        <v>3.18</v>
      </c>
      <c r="Y1051">
        <v>5</v>
      </c>
      <c r="Z1051">
        <v>45</v>
      </c>
      <c r="AA1051">
        <v>0.06</v>
      </c>
      <c r="AB1051">
        <v>25.2</v>
      </c>
      <c r="AC1051">
        <v>0.66</v>
      </c>
      <c r="AD1051">
        <v>178</v>
      </c>
      <c r="AE1051">
        <v>0.45</v>
      </c>
      <c r="AF1051">
        <v>2E-3</v>
      </c>
      <c r="AG1051">
        <v>38.299999999999997</v>
      </c>
      <c r="AH1051">
        <v>5.0999999999999997E-2</v>
      </c>
      <c r="AI1051">
        <v>8.3000000000000007</v>
      </c>
      <c r="AJ1051">
        <v>0.02</v>
      </c>
      <c r="AK1051">
        <v>0.22</v>
      </c>
      <c r="AL1051">
        <v>3.1</v>
      </c>
      <c r="AM1051">
        <v>0.3</v>
      </c>
      <c r="AN1051">
        <v>2.7</v>
      </c>
      <c r="AO1051">
        <v>0.01</v>
      </c>
      <c r="AP1051">
        <v>5.2</v>
      </c>
      <c r="AQ1051">
        <v>40</v>
      </c>
      <c r="AR1051">
        <v>0.09</v>
      </c>
      <c r="AS1051">
        <v>0.4</v>
      </c>
      <c r="AT1051">
        <v>23</v>
      </c>
      <c r="AU1051">
        <v>0.05</v>
      </c>
      <c r="AV1051">
        <v>64</v>
      </c>
      <c r="AW1051">
        <v>15</v>
      </c>
    </row>
    <row r="1052" spans="1:49" hidden="1" x14ac:dyDescent="0.3">
      <c r="A1052" t="s">
        <v>4158</v>
      </c>
      <c r="B1052" t="s">
        <v>4159</v>
      </c>
      <c r="C1052" s="1" t="str">
        <f t="shared" si="64"/>
        <v>13:0041</v>
      </c>
      <c r="D1052" s="1" t="str">
        <f t="shared" si="65"/>
        <v>13:0013</v>
      </c>
      <c r="E1052" t="s">
        <v>4156</v>
      </c>
      <c r="F1052" t="s">
        <v>4160</v>
      </c>
      <c r="H1052">
        <v>47.503288099999999</v>
      </c>
      <c r="I1052">
        <v>-67.757731899999996</v>
      </c>
      <c r="J1052" s="1" t="str">
        <f t="shared" si="66"/>
        <v>Basal till</v>
      </c>
      <c r="K1052" s="1" t="str">
        <f t="shared" si="67"/>
        <v>&lt;63 micron</v>
      </c>
      <c r="L1052">
        <v>26</v>
      </c>
      <c r="M1052">
        <v>2.33</v>
      </c>
      <c r="N1052">
        <v>5.3</v>
      </c>
      <c r="O1052">
        <v>0.1</v>
      </c>
      <c r="P1052">
        <v>2</v>
      </c>
      <c r="Q1052">
        <v>61.3</v>
      </c>
      <c r="R1052">
        <v>0.13</v>
      </c>
      <c r="S1052">
        <v>0.01</v>
      </c>
      <c r="T1052">
        <v>0.06</v>
      </c>
      <c r="U1052">
        <v>9.5</v>
      </c>
      <c r="V1052">
        <v>37.4</v>
      </c>
      <c r="W1052">
        <v>15.93</v>
      </c>
      <c r="X1052">
        <v>3.11</v>
      </c>
      <c r="Y1052">
        <v>5</v>
      </c>
      <c r="Z1052">
        <v>37</v>
      </c>
      <c r="AA1052">
        <v>0.06</v>
      </c>
      <c r="AB1052">
        <v>27.3</v>
      </c>
      <c r="AC1052">
        <v>0.65</v>
      </c>
      <c r="AD1052">
        <v>160</v>
      </c>
      <c r="AE1052">
        <v>0.43</v>
      </c>
      <c r="AF1052">
        <v>3.0000000000000001E-3</v>
      </c>
      <c r="AG1052">
        <v>40.700000000000003</v>
      </c>
      <c r="AH1052">
        <v>5.3999999999999999E-2</v>
      </c>
      <c r="AI1052">
        <v>8.36</v>
      </c>
      <c r="AJ1052">
        <v>5.0000000000000001E-3</v>
      </c>
      <c r="AK1052">
        <v>0.23</v>
      </c>
      <c r="AL1052">
        <v>2.7</v>
      </c>
      <c r="AM1052">
        <v>0.1</v>
      </c>
      <c r="AN1052">
        <v>2.6</v>
      </c>
      <c r="AO1052">
        <v>0.03</v>
      </c>
      <c r="AP1052">
        <v>5.7</v>
      </c>
      <c r="AQ1052">
        <v>20</v>
      </c>
      <c r="AR1052">
        <v>0.09</v>
      </c>
      <c r="AS1052">
        <v>0.5</v>
      </c>
      <c r="AT1052">
        <v>24</v>
      </c>
      <c r="AU1052">
        <v>0.05</v>
      </c>
      <c r="AV1052">
        <v>63.3</v>
      </c>
      <c r="AW1052">
        <v>15</v>
      </c>
    </row>
    <row r="1053" spans="1:49" hidden="1" x14ac:dyDescent="0.3">
      <c r="A1053" t="s">
        <v>4161</v>
      </c>
      <c r="B1053" t="s">
        <v>4162</v>
      </c>
      <c r="C1053" s="1" t="str">
        <f t="shared" si="64"/>
        <v>13:0041</v>
      </c>
      <c r="D1053" s="1" t="str">
        <f t="shared" si="65"/>
        <v>13:0013</v>
      </c>
      <c r="E1053" t="s">
        <v>4163</v>
      </c>
      <c r="F1053" t="s">
        <v>4164</v>
      </c>
      <c r="H1053">
        <v>47.567844399999998</v>
      </c>
      <c r="I1053">
        <v>-67.757256299999995</v>
      </c>
      <c r="J1053" s="1" t="str">
        <f t="shared" si="66"/>
        <v>Basal till</v>
      </c>
      <c r="K1053" s="1" t="str">
        <f t="shared" si="67"/>
        <v>&lt;63 micron</v>
      </c>
      <c r="L1053">
        <v>169</v>
      </c>
      <c r="M1053">
        <v>3.47</v>
      </c>
      <c r="N1053">
        <v>4</v>
      </c>
      <c r="O1053">
        <v>0.3</v>
      </c>
      <c r="P1053">
        <v>1</v>
      </c>
      <c r="Q1053">
        <v>45.9</v>
      </c>
      <c r="R1053">
        <v>0.1</v>
      </c>
      <c r="S1053">
        <v>0.02</v>
      </c>
      <c r="T1053">
        <v>0.06</v>
      </c>
      <c r="U1053">
        <v>8.3000000000000007</v>
      </c>
      <c r="V1053">
        <v>64.2</v>
      </c>
      <c r="W1053">
        <v>8.16</v>
      </c>
      <c r="X1053">
        <v>3.61</v>
      </c>
      <c r="Y1053">
        <v>5.5</v>
      </c>
      <c r="Z1053">
        <v>120</v>
      </c>
      <c r="AA1053">
        <v>0.04</v>
      </c>
      <c r="AB1053">
        <v>20</v>
      </c>
      <c r="AC1053">
        <v>0.63</v>
      </c>
      <c r="AD1053">
        <v>140</v>
      </c>
      <c r="AE1053">
        <v>0.31</v>
      </c>
      <c r="AF1053">
        <v>2E-3</v>
      </c>
      <c r="AG1053">
        <v>38.5</v>
      </c>
      <c r="AH1053">
        <v>0.128</v>
      </c>
      <c r="AI1053">
        <v>6.06</v>
      </c>
      <c r="AJ1053">
        <v>0.01</v>
      </c>
      <c r="AK1053">
        <v>0.11</v>
      </c>
      <c r="AL1053">
        <v>2.8</v>
      </c>
      <c r="AM1053">
        <v>0.5</v>
      </c>
      <c r="AN1053">
        <v>2.6</v>
      </c>
      <c r="AO1053">
        <v>0.01</v>
      </c>
      <c r="AP1053">
        <v>4.5</v>
      </c>
      <c r="AQ1053">
        <v>20</v>
      </c>
      <c r="AR1053">
        <v>0.08</v>
      </c>
      <c r="AS1053">
        <v>0.4</v>
      </c>
      <c r="AT1053">
        <v>24</v>
      </c>
      <c r="AU1053">
        <v>0.05</v>
      </c>
      <c r="AV1053">
        <v>97.1</v>
      </c>
      <c r="AW1053">
        <v>15</v>
      </c>
    </row>
    <row r="1054" spans="1:49" hidden="1" x14ac:dyDescent="0.3">
      <c r="A1054" t="s">
        <v>4165</v>
      </c>
      <c r="B1054" t="s">
        <v>4166</v>
      </c>
      <c r="C1054" s="1" t="str">
        <f t="shared" si="64"/>
        <v>13:0041</v>
      </c>
      <c r="D1054" s="1" t="str">
        <f t="shared" si="65"/>
        <v>13:0013</v>
      </c>
      <c r="E1054" t="s">
        <v>4167</v>
      </c>
      <c r="F1054" t="s">
        <v>4168</v>
      </c>
      <c r="H1054">
        <v>47.577974900000001</v>
      </c>
      <c r="I1054">
        <v>-67.725979499999994</v>
      </c>
      <c r="J1054" s="1" t="str">
        <f t="shared" si="66"/>
        <v>Basal till</v>
      </c>
      <c r="K1054" s="1" t="str">
        <f t="shared" si="67"/>
        <v>&lt;63 micron</v>
      </c>
      <c r="L1054">
        <v>46</v>
      </c>
      <c r="M1054">
        <v>2.5</v>
      </c>
      <c r="N1054">
        <v>6.1</v>
      </c>
      <c r="O1054">
        <v>0.1</v>
      </c>
      <c r="P1054">
        <v>0.5</v>
      </c>
      <c r="Q1054">
        <v>45.5</v>
      </c>
      <c r="R1054">
        <v>0.13</v>
      </c>
      <c r="S1054">
        <v>0.03</v>
      </c>
      <c r="T1054">
        <v>7.0000000000000007E-2</v>
      </c>
      <c r="U1054">
        <v>13.1</v>
      </c>
      <c r="V1054">
        <v>57.5</v>
      </c>
      <c r="W1054">
        <v>18.5</v>
      </c>
      <c r="X1054">
        <v>3.63</v>
      </c>
      <c r="Y1054">
        <v>5.4</v>
      </c>
      <c r="Z1054">
        <v>57</v>
      </c>
      <c r="AA1054">
        <v>0.06</v>
      </c>
      <c r="AB1054">
        <v>24.5</v>
      </c>
      <c r="AC1054">
        <v>0.9</v>
      </c>
      <c r="AD1054">
        <v>289</v>
      </c>
      <c r="AE1054">
        <v>0.23</v>
      </c>
      <c r="AF1054">
        <v>3.0000000000000001E-3</v>
      </c>
      <c r="AG1054">
        <v>59.5</v>
      </c>
      <c r="AH1054">
        <v>5.7000000000000002E-2</v>
      </c>
      <c r="AI1054">
        <v>9.4</v>
      </c>
      <c r="AJ1054">
        <v>5.0000000000000001E-3</v>
      </c>
      <c r="AK1054">
        <v>0.23</v>
      </c>
      <c r="AL1054">
        <v>3</v>
      </c>
      <c r="AM1054">
        <v>0.3</v>
      </c>
      <c r="AN1054">
        <v>4.5</v>
      </c>
      <c r="AO1054">
        <v>0.02</v>
      </c>
      <c r="AP1054">
        <v>5</v>
      </c>
      <c r="AQ1054">
        <v>20</v>
      </c>
      <c r="AR1054">
        <v>0.05</v>
      </c>
      <c r="AS1054">
        <v>0.4</v>
      </c>
      <c r="AT1054">
        <v>24</v>
      </c>
      <c r="AU1054">
        <v>0.05</v>
      </c>
      <c r="AV1054">
        <v>78</v>
      </c>
      <c r="AW1054">
        <v>15</v>
      </c>
    </row>
    <row r="1055" spans="1:49" hidden="1" x14ac:dyDescent="0.3">
      <c r="A1055" t="s">
        <v>4169</v>
      </c>
      <c r="B1055" t="s">
        <v>4170</v>
      </c>
      <c r="C1055" s="1" t="str">
        <f t="shared" si="64"/>
        <v>13:0041</v>
      </c>
      <c r="D1055" s="1" t="str">
        <f t="shared" si="65"/>
        <v>13:0013</v>
      </c>
      <c r="E1055" t="s">
        <v>4171</v>
      </c>
      <c r="F1055" t="s">
        <v>4172</v>
      </c>
      <c r="H1055">
        <v>47.552864999999997</v>
      </c>
      <c r="I1055">
        <v>-67.740158899999997</v>
      </c>
      <c r="J1055" s="1" t="str">
        <f t="shared" si="66"/>
        <v>Basal till</v>
      </c>
      <c r="K1055" s="1" t="str">
        <f t="shared" si="67"/>
        <v>&lt;63 micron</v>
      </c>
      <c r="L1055">
        <v>29</v>
      </c>
      <c r="M1055">
        <v>2.1</v>
      </c>
      <c r="N1055">
        <v>5.0999999999999996</v>
      </c>
      <c r="O1055">
        <v>1.1000000000000001</v>
      </c>
      <c r="P1055">
        <v>1</v>
      </c>
      <c r="Q1055">
        <v>125.9</v>
      </c>
      <c r="R1055">
        <v>0.18</v>
      </c>
      <c r="S1055">
        <v>0.05</v>
      </c>
      <c r="T1055">
        <v>0.04</v>
      </c>
      <c r="U1055">
        <v>16.2</v>
      </c>
      <c r="V1055">
        <v>44</v>
      </c>
      <c r="W1055">
        <v>25.07</v>
      </c>
      <c r="X1055">
        <v>3.38</v>
      </c>
      <c r="Y1055">
        <v>5.7</v>
      </c>
      <c r="Z1055">
        <v>58</v>
      </c>
      <c r="AA1055">
        <v>0.09</v>
      </c>
      <c r="AB1055">
        <v>28.1</v>
      </c>
      <c r="AC1055">
        <v>1.07</v>
      </c>
      <c r="AD1055">
        <v>633</v>
      </c>
      <c r="AE1055">
        <v>0.13</v>
      </c>
      <c r="AF1055">
        <v>3.0000000000000001E-3</v>
      </c>
      <c r="AG1055">
        <v>57</v>
      </c>
      <c r="AH1055">
        <v>3.9E-2</v>
      </c>
      <c r="AI1055">
        <v>12.97</v>
      </c>
      <c r="AJ1055">
        <v>5.0000000000000001E-3</v>
      </c>
      <c r="AK1055">
        <v>0.21</v>
      </c>
      <c r="AL1055">
        <v>4.7</v>
      </c>
      <c r="AM1055">
        <v>0.2</v>
      </c>
      <c r="AN1055">
        <v>4.7</v>
      </c>
      <c r="AO1055">
        <v>0.02</v>
      </c>
      <c r="AP1055">
        <v>5.4</v>
      </c>
      <c r="AQ1055">
        <v>90</v>
      </c>
      <c r="AR1055">
        <v>7.0000000000000007E-2</v>
      </c>
      <c r="AS1055">
        <v>0.4</v>
      </c>
      <c r="AT1055">
        <v>26</v>
      </c>
      <c r="AU1055">
        <v>0.05</v>
      </c>
      <c r="AV1055">
        <v>66.8</v>
      </c>
      <c r="AW1055">
        <v>15</v>
      </c>
    </row>
    <row r="1056" spans="1:49" hidden="1" x14ac:dyDescent="0.3">
      <c r="A1056" t="s">
        <v>4173</v>
      </c>
      <c r="B1056" t="s">
        <v>4174</v>
      </c>
      <c r="C1056" s="1" t="str">
        <f t="shared" si="64"/>
        <v>13:0041</v>
      </c>
      <c r="D1056" s="1" t="str">
        <f t="shared" si="65"/>
        <v>13:0013</v>
      </c>
      <c r="E1056" t="s">
        <v>4175</v>
      </c>
      <c r="F1056" t="s">
        <v>4176</v>
      </c>
      <c r="H1056">
        <v>47.550866800000001</v>
      </c>
      <c r="I1056">
        <v>-67.717372900000001</v>
      </c>
      <c r="J1056" s="1" t="str">
        <f t="shared" si="66"/>
        <v>Basal till</v>
      </c>
      <c r="K1056" s="1" t="str">
        <f t="shared" si="67"/>
        <v>&lt;63 micron</v>
      </c>
      <c r="L1056">
        <v>20</v>
      </c>
      <c r="M1056">
        <v>2.21</v>
      </c>
      <c r="N1056">
        <v>5.3</v>
      </c>
      <c r="O1056">
        <v>0.5</v>
      </c>
      <c r="P1056">
        <v>1</v>
      </c>
      <c r="Q1056">
        <v>66</v>
      </c>
      <c r="R1056">
        <v>0.18</v>
      </c>
      <c r="S1056">
        <v>0.03</v>
      </c>
      <c r="T1056">
        <v>0.03</v>
      </c>
      <c r="U1056">
        <v>15.8</v>
      </c>
      <c r="V1056">
        <v>44.4</v>
      </c>
      <c r="W1056">
        <v>21.31</v>
      </c>
      <c r="X1056">
        <v>3.61</v>
      </c>
      <c r="Y1056">
        <v>5.8</v>
      </c>
      <c r="Z1056">
        <v>32</v>
      </c>
      <c r="AA1056">
        <v>0.08</v>
      </c>
      <c r="AB1056">
        <v>23.3</v>
      </c>
      <c r="AC1056">
        <v>1.05</v>
      </c>
      <c r="AD1056">
        <v>767</v>
      </c>
      <c r="AE1056">
        <v>0.21</v>
      </c>
      <c r="AF1056">
        <v>3.0000000000000001E-3</v>
      </c>
      <c r="AG1056">
        <v>54.9</v>
      </c>
      <c r="AH1056">
        <v>1.6E-2</v>
      </c>
      <c r="AI1056">
        <v>13.67</v>
      </c>
      <c r="AJ1056">
        <v>0.01</v>
      </c>
      <c r="AK1056">
        <v>0.22</v>
      </c>
      <c r="AL1056">
        <v>3.7</v>
      </c>
      <c r="AM1056">
        <v>0.1</v>
      </c>
      <c r="AN1056">
        <v>4.3</v>
      </c>
      <c r="AO1056">
        <v>0.02</v>
      </c>
      <c r="AP1056">
        <v>5.2</v>
      </c>
      <c r="AQ1056">
        <v>50</v>
      </c>
      <c r="AR1056">
        <v>0.05</v>
      </c>
      <c r="AS1056">
        <v>0.4</v>
      </c>
      <c r="AT1056">
        <v>27</v>
      </c>
      <c r="AU1056">
        <v>0.05</v>
      </c>
      <c r="AV1056">
        <v>72</v>
      </c>
      <c r="AW1056">
        <v>15</v>
      </c>
    </row>
    <row r="1057" spans="1:49" hidden="1" x14ac:dyDescent="0.3">
      <c r="A1057" t="s">
        <v>4177</v>
      </c>
      <c r="B1057" t="s">
        <v>4178</v>
      </c>
      <c r="C1057" s="1" t="str">
        <f t="shared" si="64"/>
        <v>13:0041</v>
      </c>
      <c r="D1057" s="1" t="str">
        <f t="shared" si="65"/>
        <v>13:0013</v>
      </c>
      <c r="E1057" t="s">
        <v>4179</v>
      </c>
      <c r="F1057" t="s">
        <v>4180</v>
      </c>
      <c r="H1057">
        <v>47.563867999999999</v>
      </c>
      <c r="I1057">
        <v>-67.730216799999994</v>
      </c>
      <c r="J1057" s="1" t="str">
        <f t="shared" si="66"/>
        <v>Basal till</v>
      </c>
      <c r="K1057" s="1" t="str">
        <f t="shared" si="67"/>
        <v>&lt;63 micron</v>
      </c>
      <c r="L1057">
        <v>93</v>
      </c>
      <c r="M1057">
        <v>2.08</v>
      </c>
      <c r="N1057">
        <v>4.9000000000000004</v>
      </c>
      <c r="O1057">
        <v>2.4</v>
      </c>
      <c r="P1057">
        <v>2</v>
      </c>
      <c r="Q1057">
        <v>219</v>
      </c>
      <c r="R1057">
        <v>0.19</v>
      </c>
      <c r="S1057">
        <v>0.09</v>
      </c>
      <c r="T1057">
        <v>0.04</v>
      </c>
      <c r="U1057">
        <v>16.2</v>
      </c>
      <c r="V1057">
        <v>44.2</v>
      </c>
      <c r="W1057">
        <v>30.36</v>
      </c>
      <c r="X1057">
        <v>3.48</v>
      </c>
      <c r="Y1057">
        <v>5.8</v>
      </c>
      <c r="Z1057">
        <v>66</v>
      </c>
      <c r="AA1057">
        <v>0.09</v>
      </c>
      <c r="AB1057">
        <v>21.7</v>
      </c>
      <c r="AC1057">
        <v>0.96</v>
      </c>
      <c r="AD1057">
        <v>960</v>
      </c>
      <c r="AE1057">
        <v>0.41</v>
      </c>
      <c r="AF1057">
        <v>4.0000000000000001E-3</v>
      </c>
      <c r="AG1057">
        <v>60.4</v>
      </c>
      <c r="AH1057">
        <v>4.3999999999999997E-2</v>
      </c>
      <c r="AI1057">
        <v>9.94</v>
      </c>
      <c r="AJ1057">
        <v>0.01</v>
      </c>
      <c r="AK1057">
        <v>0.24</v>
      </c>
      <c r="AL1057">
        <v>4.5</v>
      </c>
      <c r="AM1057">
        <v>0.4</v>
      </c>
      <c r="AN1057">
        <v>7.2</v>
      </c>
      <c r="AO1057">
        <v>0.03</v>
      </c>
      <c r="AP1057">
        <v>4.4000000000000004</v>
      </c>
      <c r="AQ1057">
        <v>40</v>
      </c>
      <c r="AR1057">
        <v>0.05</v>
      </c>
      <c r="AS1057">
        <v>0.6</v>
      </c>
      <c r="AT1057">
        <v>27</v>
      </c>
      <c r="AU1057">
        <v>0.05</v>
      </c>
      <c r="AV1057">
        <v>69.900000000000006</v>
      </c>
      <c r="AW1057">
        <v>15</v>
      </c>
    </row>
    <row r="1058" spans="1:49" hidden="1" x14ac:dyDescent="0.3">
      <c r="A1058" t="s">
        <v>4181</v>
      </c>
      <c r="B1058" t="s">
        <v>4182</v>
      </c>
      <c r="C1058" s="1" t="str">
        <f t="shared" si="64"/>
        <v>13:0041</v>
      </c>
      <c r="D1058" s="1" t="str">
        <f t="shared" si="65"/>
        <v>13:0013</v>
      </c>
      <c r="E1058" t="s">
        <v>4183</v>
      </c>
      <c r="F1058" t="s">
        <v>4184</v>
      </c>
      <c r="H1058">
        <v>47.537925700000002</v>
      </c>
      <c r="I1058">
        <v>-67.749804900000001</v>
      </c>
      <c r="J1058" s="1" t="str">
        <f t="shared" si="66"/>
        <v>Basal till</v>
      </c>
      <c r="K1058" s="1" t="str">
        <f t="shared" si="67"/>
        <v>&lt;63 micron</v>
      </c>
      <c r="L1058">
        <v>42</v>
      </c>
      <c r="M1058">
        <v>1.79</v>
      </c>
      <c r="N1058">
        <v>5.8</v>
      </c>
      <c r="O1058">
        <v>6.1</v>
      </c>
      <c r="P1058">
        <v>3</v>
      </c>
      <c r="Q1058">
        <v>54.8</v>
      </c>
      <c r="R1058">
        <v>0.15</v>
      </c>
      <c r="S1058">
        <v>0.05</v>
      </c>
      <c r="T1058">
        <v>0.05</v>
      </c>
      <c r="U1058">
        <v>10.9</v>
      </c>
      <c r="V1058">
        <v>34.700000000000003</v>
      </c>
      <c r="W1058">
        <v>17</v>
      </c>
      <c r="X1058">
        <v>2.78</v>
      </c>
      <c r="Y1058">
        <v>4.5999999999999996</v>
      </c>
      <c r="Z1058">
        <v>53</v>
      </c>
      <c r="AA1058">
        <v>0.06</v>
      </c>
      <c r="AB1058">
        <v>22.3</v>
      </c>
      <c r="AC1058">
        <v>0.73</v>
      </c>
      <c r="AD1058">
        <v>261</v>
      </c>
      <c r="AE1058">
        <v>0.25</v>
      </c>
      <c r="AF1058">
        <v>3.0000000000000001E-3</v>
      </c>
      <c r="AG1058">
        <v>43.2</v>
      </c>
      <c r="AH1058">
        <v>5.0999999999999997E-2</v>
      </c>
      <c r="AI1058">
        <v>8.9700000000000006</v>
      </c>
      <c r="AJ1058">
        <v>5.0000000000000001E-3</v>
      </c>
      <c r="AK1058">
        <v>0.2</v>
      </c>
      <c r="AL1058">
        <v>2.9</v>
      </c>
      <c r="AM1058">
        <v>0.3</v>
      </c>
      <c r="AN1058">
        <v>5</v>
      </c>
      <c r="AO1058">
        <v>0.01</v>
      </c>
      <c r="AP1058">
        <v>4.5</v>
      </c>
      <c r="AQ1058">
        <v>40</v>
      </c>
      <c r="AR1058">
        <v>0.05</v>
      </c>
      <c r="AS1058">
        <v>0.5</v>
      </c>
      <c r="AT1058">
        <v>23</v>
      </c>
      <c r="AU1058">
        <v>0.05</v>
      </c>
      <c r="AV1058">
        <v>49.2</v>
      </c>
      <c r="AW1058">
        <v>15</v>
      </c>
    </row>
    <row r="1059" spans="1:49" hidden="1" x14ac:dyDescent="0.3">
      <c r="A1059" t="s">
        <v>4185</v>
      </c>
      <c r="B1059" t="s">
        <v>4186</v>
      </c>
      <c r="C1059" s="1" t="str">
        <f t="shared" si="64"/>
        <v>13:0041</v>
      </c>
      <c r="D1059" s="1" t="str">
        <f t="shared" si="65"/>
        <v>13:0013</v>
      </c>
      <c r="E1059" t="s">
        <v>4187</v>
      </c>
      <c r="F1059" t="s">
        <v>4188</v>
      </c>
      <c r="H1059">
        <v>47.5233931</v>
      </c>
      <c r="I1059">
        <v>-67.784051099999999</v>
      </c>
      <c r="J1059" s="1" t="str">
        <f t="shared" si="66"/>
        <v>Basal till</v>
      </c>
      <c r="K1059" s="1" t="str">
        <f t="shared" si="67"/>
        <v>&lt;63 micron</v>
      </c>
      <c r="L1059">
        <v>43</v>
      </c>
      <c r="M1059">
        <v>2.15</v>
      </c>
      <c r="N1059">
        <v>4.5</v>
      </c>
      <c r="O1059">
        <v>0.5</v>
      </c>
      <c r="P1059">
        <v>1</v>
      </c>
      <c r="Q1059">
        <v>46.7</v>
      </c>
      <c r="R1059">
        <v>0.09</v>
      </c>
      <c r="S1059">
        <v>0.03</v>
      </c>
      <c r="T1059">
        <v>0.04</v>
      </c>
      <c r="U1059">
        <v>8.4</v>
      </c>
      <c r="V1059">
        <v>36.200000000000003</v>
      </c>
      <c r="W1059">
        <v>9.93</v>
      </c>
      <c r="X1059">
        <v>2.75</v>
      </c>
      <c r="Y1059">
        <v>4.5999999999999996</v>
      </c>
      <c r="Z1059">
        <v>51</v>
      </c>
      <c r="AA1059">
        <v>0.05</v>
      </c>
      <c r="AB1059">
        <v>17.100000000000001</v>
      </c>
      <c r="AC1059">
        <v>0.62</v>
      </c>
      <c r="AD1059">
        <v>147</v>
      </c>
      <c r="AE1059">
        <v>0.23</v>
      </c>
      <c r="AF1059">
        <v>2E-3</v>
      </c>
      <c r="AG1059">
        <v>40.5</v>
      </c>
      <c r="AH1059">
        <v>5.8000000000000003E-2</v>
      </c>
      <c r="AI1059">
        <v>5.6</v>
      </c>
      <c r="AJ1059">
        <v>0.01</v>
      </c>
      <c r="AK1059">
        <v>0.16</v>
      </c>
      <c r="AL1059">
        <v>2.2999999999999998</v>
      </c>
      <c r="AM1059">
        <v>0.2</v>
      </c>
      <c r="AN1059">
        <v>3.4</v>
      </c>
      <c r="AO1059">
        <v>0.01</v>
      </c>
      <c r="AP1059">
        <v>4.2</v>
      </c>
      <c r="AQ1059">
        <v>30</v>
      </c>
      <c r="AR1059">
        <v>7.0000000000000007E-2</v>
      </c>
      <c r="AS1059">
        <v>0.4</v>
      </c>
      <c r="AT1059">
        <v>22</v>
      </c>
      <c r="AU1059">
        <v>0.05</v>
      </c>
      <c r="AV1059">
        <v>56.7</v>
      </c>
      <c r="AW1059">
        <v>15</v>
      </c>
    </row>
    <row r="1060" spans="1:49" hidden="1" x14ac:dyDescent="0.3">
      <c r="A1060" t="s">
        <v>4189</v>
      </c>
      <c r="B1060" t="s">
        <v>4190</v>
      </c>
      <c r="C1060" s="1" t="str">
        <f t="shared" si="64"/>
        <v>13:0041</v>
      </c>
      <c r="D1060" s="1" t="str">
        <f t="shared" si="65"/>
        <v>13:0013</v>
      </c>
      <c r="E1060" t="s">
        <v>4191</v>
      </c>
      <c r="F1060" t="s">
        <v>4192</v>
      </c>
      <c r="H1060">
        <v>47.503918200000001</v>
      </c>
      <c r="I1060">
        <v>-67.782070899999994</v>
      </c>
      <c r="J1060" s="1" t="str">
        <f t="shared" si="66"/>
        <v>Basal till</v>
      </c>
      <c r="K1060" s="1" t="str">
        <f t="shared" si="67"/>
        <v>&lt;63 micron</v>
      </c>
      <c r="L1060">
        <v>65</v>
      </c>
      <c r="M1060">
        <v>2.2999999999999998</v>
      </c>
      <c r="N1060">
        <v>3.4</v>
      </c>
      <c r="O1060">
        <v>0.2</v>
      </c>
      <c r="P1060">
        <v>1</v>
      </c>
      <c r="Q1060">
        <v>47.4</v>
      </c>
      <c r="R1060">
        <v>0.08</v>
      </c>
      <c r="S1060">
        <v>0.01</v>
      </c>
      <c r="T1060">
        <v>0.06</v>
      </c>
      <c r="U1060">
        <v>9.1</v>
      </c>
      <c r="V1060">
        <v>38.5</v>
      </c>
      <c r="W1060">
        <v>11.37</v>
      </c>
      <c r="X1060">
        <v>2.52</v>
      </c>
      <c r="Y1060">
        <v>4.5999999999999996</v>
      </c>
      <c r="Z1060">
        <v>52</v>
      </c>
      <c r="AA1060">
        <v>0.05</v>
      </c>
      <c r="AB1060">
        <v>19.5</v>
      </c>
      <c r="AC1060">
        <v>0.59</v>
      </c>
      <c r="AD1060">
        <v>119</v>
      </c>
      <c r="AE1060">
        <v>0.21</v>
      </c>
      <c r="AF1060">
        <v>2E-3</v>
      </c>
      <c r="AG1060">
        <v>41</v>
      </c>
      <c r="AH1060">
        <v>4.5999999999999999E-2</v>
      </c>
      <c r="AI1060">
        <v>5.0599999999999996</v>
      </c>
      <c r="AJ1060">
        <v>0.01</v>
      </c>
      <c r="AK1060">
        <v>0.11</v>
      </c>
      <c r="AL1060">
        <v>2.4</v>
      </c>
      <c r="AM1060">
        <v>0.3</v>
      </c>
      <c r="AN1060">
        <v>2.9</v>
      </c>
      <c r="AO1060">
        <v>0.01</v>
      </c>
      <c r="AP1060">
        <v>5.2</v>
      </c>
      <c r="AQ1060">
        <v>20</v>
      </c>
      <c r="AR1060">
        <v>7.0000000000000007E-2</v>
      </c>
      <c r="AS1060">
        <v>0.4</v>
      </c>
      <c r="AT1060">
        <v>20</v>
      </c>
      <c r="AU1060">
        <v>0.05</v>
      </c>
      <c r="AV1060">
        <v>52.5</v>
      </c>
      <c r="AW1060">
        <v>15</v>
      </c>
    </row>
    <row r="1061" spans="1:49" hidden="1" x14ac:dyDescent="0.3">
      <c r="A1061" t="s">
        <v>4193</v>
      </c>
      <c r="B1061" t="s">
        <v>4194</v>
      </c>
      <c r="C1061" s="1" t="str">
        <f t="shared" si="64"/>
        <v>13:0041</v>
      </c>
      <c r="D1061" s="1" t="str">
        <f t="shared" si="65"/>
        <v>13:0013</v>
      </c>
      <c r="E1061" t="s">
        <v>4195</v>
      </c>
      <c r="F1061" t="s">
        <v>4196</v>
      </c>
      <c r="H1061">
        <v>47.507852900000003</v>
      </c>
      <c r="I1061">
        <v>-67.733308300000004</v>
      </c>
      <c r="J1061" s="1" t="str">
        <f t="shared" si="66"/>
        <v>Basal till</v>
      </c>
      <c r="K1061" s="1" t="str">
        <f t="shared" si="67"/>
        <v>&lt;63 micron</v>
      </c>
      <c r="L1061">
        <v>124</v>
      </c>
      <c r="M1061">
        <v>2.94</v>
      </c>
      <c r="N1061">
        <v>4.7</v>
      </c>
      <c r="O1061">
        <v>0.1</v>
      </c>
      <c r="P1061">
        <v>3</v>
      </c>
      <c r="Q1061">
        <v>200.2</v>
      </c>
      <c r="R1061">
        <v>0.18</v>
      </c>
      <c r="S1061">
        <v>0.15</v>
      </c>
      <c r="T1061">
        <v>0.08</v>
      </c>
      <c r="U1061">
        <v>14.3</v>
      </c>
      <c r="V1061">
        <v>47.1</v>
      </c>
      <c r="W1061">
        <v>23.9</v>
      </c>
      <c r="X1061">
        <v>3.56</v>
      </c>
      <c r="Y1061">
        <v>7.1</v>
      </c>
      <c r="Z1061">
        <v>69</v>
      </c>
      <c r="AA1061">
        <v>0.14000000000000001</v>
      </c>
      <c r="AB1061">
        <v>25.6</v>
      </c>
      <c r="AC1061">
        <v>1</v>
      </c>
      <c r="AD1061">
        <v>451</v>
      </c>
      <c r="AE1061">
        <v>0.4</v>
      </c>
      <c r="AF1061">
        <v>4.0000000000000001E-3</v>
      </c>
      <c r="AG1061">
        <v>55.2</v>
      </c>
      <c r="AH1061">
        <v>7.5999999999999998E-2</v>
      </c>
      <c r="AI1061">
        <v>12.09</v>
      </c>
      <c r="AJ1061">
        <v>0.02</v>
      </c>
      <c r="AK1061">
        <v>0.17</v>
      </c>
      <c r="AL1061">
        <v>4.3</v>
      </c>
      <c r="AM1061">
        <v>0.4</v>
      </c>
      <c r="AN1061">
        <v>9.8000000000000007</v>
      </c>
      <c r="AO1061">
        <v>0.03</v>
      </c>
      <c r="AP1061">
        <v>4.7</v>
      </c>
      <c r="AQ1061">
        <v>60</v>
      </c>
      <c r="AR1061">
        <v>0.11</v>
      </c>
      <c r="AS1061">
        <v>0.5</v>
      </c>
      <c r="AT1061">
        <v>31</v>
      </c>
      <c r="AU1061">
        <v>0.05</v>
      </c>
      <c r="AV1061">
        <v>63.7</v>
      </c>
      <c r="AW1061">
        <v>15</v>
      </c>
    </row>
    <row r="1062" spans="1:49" hidden="1" x14ac:dyDescent="0.3">
      <c r="A1062" t="s">
        <v>4197</v>
      </c>
      <c r="B1062" t="s">
        <v>4198</v>
      </c>
      <c r="C1062" s="1" t="str">
        <f t="shared" si="64"/>
        <v>13:0041</v>
      </c>
      <c r="D1062" s="1" t="str">
        <f t="shared" si="65"/>
        <v>13:0013</v>
      </c>
      <c r="E1062" t="s">
        <v>4199</v>
      </c>
      <c r="F1062" t="s">
        <v>4200</v>
      </c>
      <c r="H1062">
        <v>47.534266199999998</v>
      </c>
      <c r="I1062">
        <v>-67.727955499999993</v>
      </c>
      <c r="J1062" s="1" t="str">
        <f t="shared" si="66"/>
        <v>Basal till</v>
      </c>
      <c r="K1062" s="1" t="str">
        <f t="shared" si="67"/>
        <v>&lt;63 micron</v>
      </c>
      <c r="L1062">
        <v>91</v>
      </c>
      <c r="M1062">
        <v>2.14</v>
      </c>
      <c r="N1062">
        <v>5.6</v>
      </c>
      <c r="O1062">
        <v>0.1</v>
      </c>
      <c r="P1062">
        <v>3</v>
      </c>
      <c r="Q1062">
        <v>59.4</v>
      </c>
      <c r="R1062">
        <v>0.12</v>
      </c>
      <c r="S1062">
        <v>0.02</v>
      </c>
      <c r="T1062">
        <v>0.12</v>
      </c>
      <c r="U1062">
        <v>9.8000000000000007</v>
      </c>
      <c r="V1062">
        <v>28.5</v>
      </c>
      <c r="W1062">
        <v>18.420000000000002</v>
      </c>
      <c r="X1062">
        <v>2.52</v>
      </c>
      <c r="Y1062">
        <v>4.2</v>
      </c>
      <c r="Z1062">
        <v>45</v>
      </c>
      <c r="AA1062">
        <v>7.0000000000000007E-2</v>
      </c>
      <c r="AB1062">
        <v>18.3</v>
      </c>
      <c r="AC1062">
        <v>0.69</v>
      </c>
      <c r="AD1062">
        <v>266</v>
      </c>
      <c r="AE1062">
        <v>1.0900000000000001</v>
      </c>
      <c r="AF1062">
        <v>2E-3</v>
      </c>
      <c r="AG1062">
        <v>41.5</v>
      </c>
      <c r="AH1062">
        <v>4.3999999999999997E-2</v>
      </c>
      <c r="AI1062">
        <v>9.4700000000000006</v>
      </c>
      <c r="AJ1062">
        <v>5.0000000000000001E-3</v>
      </c>
      <c r="AK1062">
        <v>0.21</v>
      </c>
      <c r="AL1062">
        <v>2.2999999999999998</v>
      </c>
      <c r="AM1062">
        <v>0.4</v>
      </c>
      <c r="AN1062">
        <v>2.9</v>
      </c>
      <c r="AO1062">
        <v>0.02</v>
      </c>
      <c r="AP1062">
        <v>4.4000000000000004</v>
      </c>
      <c r="AQ1062">
        <v>30</v>
      </c>
      <c r="AR1062">
        <v>0.14000000000000001</v>
      </c>
      <c r="AS1062">
        <v>0.5</v>
      </c>
      <c r="AT1062">
        <v>21</v>
      </c>
      <c r="AU1062">
        <v>0.05</v>
      </c>
      <c r="AV1062">
        <v>70.7</v>
      </c>
      <c r="AW1062">
        <v>15</v>
      </c>
    </row>
    <row r="1063" spans="1:49" hidden="1" x14ac:dyDescent="0.3">
      <c r="A1063" t="s">
        <v>4201</v>
      </c>
      <c r="B1063" t="s">
        <v>4202</v>
      </c>
      <c r="C1063" s="1" t="str">
        <f t="shared" si="64"/>
        <v>13:0041</v>
      </c>
      <c r="D1063" s="1" t="str">
        <f t="shared" si="65"/>
        <v>13:0013</v>
      </c>
      <c r="E1063" t="s">
        <v>4203</v>
      </c>
      <c r="F1063" t="s">
        <v>4204</v>
      </c>
      <c r="H1063">
        <v>47.521595099999999</v>
      </c>
      <c r="I1063">
        <v>-67.726986600000004</v>
      </c>
      <c r="J1063" s="1" t="str">
        <f t="shared" si="66"/>
        <v>Basal till</v>
      </c>
      <c r="K1063" s="1" t="str">
        <f t="shared" si="67"/>
        <v>&lt;63 micron</v>
      </c>
      <c r="L1063">
        <v>34</v>
      </c>
      <c r="M1063">
        <v>2.42</v>
      </c>
      <c r="N1063">
        <v>5.2</v>
      </c>
      <c r="O1063">
        <v>0.5</v>
      </c>
      <c r="P1063">
        <v>3</v>
      </c>
      <c r="Q1063">
        <v>77.5</v>
      </c>
      <c r="R1063">
        <v>0.21</v>
      </c>
      <c r="S1063">
        <v>0.05</v>
      </c>
      <c r="T1063">
        <v>0.05</v>
      </c>
      <c r="U1063">
        <v>13.9</v>
      </c>
      <c r="V1063">
        <v>40.5</v>
      </c>
      <c r="W1063">
        <v>22.64</v>
      </c>
      <c r="X1063">
        <v>3.53</v>
      </c>
      <c r="Y1063">
        <v>5.7</v>
      </c>
      <c r="Z1063">
        <v>49</v>
      </c>
      <c r="AA1063">
        <v>0.11</v>
      </c>
      <c r="AB1063">
        <v>28</v>
      </c>
      <c r="AC1063">
        <v>0.97</v>
      </c>
      <c r="AD1063">
        <v>365</v>
      </c>
      <c r="AE1063">
        <v>0.33</v>
      </c>
      <c r="AF1063">
        <v>3.0000000000000001E-3</v>
      </c>
      <c r="AG1063">
        <v>48.4</v>
      </c>
      <c r="AH1063">
        <v>5.8000000000000003E-2</v>
      </c>
      <c r="AI1063">
        <v>13.66</v>
      </c>
      <c r="AJ1063">
        <v>5.0000000000000001E-3</v>
      </c>
      <c r="AK1063">
        <v>0.19</v>
      </c>
      <c r="AL1063">
        <v>3.9</v>
      </c>
      <c r="AM1063">
        <v>0.3</v>
      </c>
      <c r="AN1063">
        <v>5.3</v>
      </c>
      <c r="AO1063">
        <v>0.02</v>
      </c>
      <c r="AP1063">
        <v>5.3</v>
      </c>
      <c r="AQ1063">
        <v>60</v>
      </c>
      <c r="AR1063">
        <v>0.09</v>
      </c>
      <c r="AS1063">
        <v>0.5</v>
      </c>
      <c r="AT1063">
        <v>26</v>
      </c>
      <c r="AU1063">
        <v>0.05</v>
      </c>
      <c r="AV1063">
        <v>52.3</v>
      </c>
      <c r="AW1063">
        <v>15</v>
      </c>
    </row>
    <row r="1064" spans="1:49" hidden="1" x14ac:dyDescent="0.3">
      <c r="A1064" t="s">
        <v>4205</v>
      </c>
      <c r="B1064" t="s">
        <v>4206</v>
      </c>
      <c r="C1064" s="1" t="str">
        <f t="shared" si="64"/>
        <v>13:0041</v>
      </c>
      <c r="D1064" s="1" t="str">
        <f t="shared" si="65"/>
        <v>13:0013</v>
      </c>
      <c r="E1064" t="s">
        <v>4207</v>
      </c>
      <c r="F1064" t="s">
        <v>4208</v>
      </c>
      <c r="H1064">
        <v>47.550380599999997</v>
      </c>
      <c r="I1064">
        <v>-67.695016199999998</v>
      </c>
      <c r="J1064" s="1" t="str">
        <f t="shared" si="66"/>
        <v>Basal till</v>
      </c>
      <c r="K1064" s="1" t="str">
        <f t="shared" si="67"/>
        <v>&lt;63 micron</v>
      </c>
      <c r="L1064">
        <v>50</v>
      </c>
      <c r="M1064">
        <v>2.14</v>
      </c>
      <c r="N1064">
        <v>3.2</v>
      </c>
      <c r="O1064">
        <v>0.1</v>
      </c>
      <c r="P1064">
        <v>3</v>
      </c>
      <c r="Q1064">
        <v>80.2</v>
      </c>
      <c r="R1064">
        <v>0.16</v>
      </c>
      <c r="S1064">
        <v>0.16</v>
      </c>
      <c r="T1064">
        <v>0.05</v>
      </c>
      <c r="U1064">
        <v>10.6</v>
      </c>
      <c r="V1064">
        <v>33.9</v>
      </c>
      <c r="W1064">
        <v>14.18</v>
      </c>
      <c r="X1064">
        <v>2.77</v>
      </c>
      <c r="Y1064">
        <v>5.0999999999999996</v>
      </c>
      <c r="Z1064">
        <v>41</v>
      </c>
      <c r="AA1064">
        <v>0.1</v>
      </c>
      <c r="AB1064">
        <v>29</v>
      </c>
      <c r="AC1064">
        <v>0.89</v>
      </c>
      <c r="AD1064">
        <v>321</v>
      </c>
      <c r="AE1064">
        <v>0.37</v>
      </c>
      <c r="AF1064">
        <v>3.0000000000000001E-3</v>
      </c>
      <c r="AG1064">
        <v>39.200000000000003</v>
      </c>
      <c r="AH1064">
        <v>5.3999999999999999E-2</v>
      </c>
      <c r="AI1064">
        <v>9.24</v>
      </c>
      <c r="AJ1064">
        <v>5.0000000000000001E-3</v>
      </c>
      <c r="AK1064">
        <v>0.15</v>
      </c>
      <c r="AL1064">
        <v>3</v>
      </c>
      <c r="AM1064">
        <v>0.3</v>
      </c>
      <c r="AN1064">
        <v>12.4</v>
      </c>
      <c r="AO1064">
        <v>0.01</v>
      </c>
      <c r="AP1064">
        <v>4.8</v>
      </c>
      <c r="AQ1064">
        <v>50</v>
      </c>
      <c r="AR1064">
        <v>0.09</v>
      </c>
      <c r="AS1064">
        <v>0.6</v>
      </c>
      <c r="AT1064">
        <v>21</v>
      </c>
      <c r="AU1064">
        <v>0.05</v>
      </c>
      <c r="AV1064">
        <v>49.6</v>
      </c>
      <c r="AW1064">
        <v>15</v>
      </c>
    </row>
    <row r="1065" spans="1:49" hidden="1" x14ac:dyDescent="0.3">
      <c r="A1065" t="s">
        <v>4209</v>
      </c>
      <c r="B1065" t="s">
        <v>4210</v>
      </c>
      <c r="C1065" s="1" t="str">
        <f t="shared" si="64"/>
        <v>13:0041</v>
      </c>
      <c r="D1065" s="1" t="str">
        <f t="shared" si="65"/>
        <v>13:0013</v>
      </c>
      <c r="E1065" t="s">
        <v>4211</v>
      </c>
      <c r="F1065" t="s">
        <v>4212</v>
      </c>
      <c r="H1065">
        <v>47.534175699999999</v>
      </c>
      <c r="I1065">
        <v>-67.706991200000004</v>
      </c>
      <c r="J1065" s="1" t="str">
        <f t="shared" si="66"/>
        <v>Basal till</v>
      </c>
      <c r="K1065" s="1" t="str">
        <f t="shared" si="67"/>
        <v>&lt;63 micron</v>
      </c>
      <c r="L1065">
        <v>34</v>
      </c>
      <c r="M1065">
        <v>2.46</v>
      </c>
      <c r="N1065">
        <v>2.8</v>
      </c>
      <c r="O1065">
        <v>0.5</v>
      </c>
      <c r="P1065">
        <v>4</v>
      </c>
      <c r="Q1065">
        <v>56.9</v>
      </c>
      <c r="R1065">
        <v>0.12</v>
      </c>
      <c r="S1065">
        <v>0.03</v>
      </c>
      <c r="T1065">
        <v>0.06</v>
      </c>
      <c r="U1065">
        <v>10.5</v>
      </c>
      <c r="V1065">
        <v>39.1</v>
      </c>
      <c r="W1065">
        <v>14.57</v>
      </c>
      <c r="X1065">
        <v>2.71</v>
      </c>
      <c r="Y1065">
        <v>5.4</v>
      </c>
      <c r="Z1065">
        <v>45</v>
      </c>
      <c r="AA1065">
        <v>7.0000000000000007E-2</v>
      </c>
      <c r="AB1065">
        <v>22.6</v>
      </c>
      <c r="AC1065">
        <v>1.03</v>
      </c>
      <c r="AD1065">
        <v>186</v>
      </c>
      <c r="AE1065">
        <v>0.3</v>
      </c>
      <c r="AF1065">
        <v>2E-3</v>
      </c>
      <c r="AG1065">
        <v>39.299999999999997</v>
      </c>
      <c r="AH1065">
        <v>5.0999999999999997E-2</v>
      </c>
      <c r="AI1065">
        <v>8.76</v>
      </c>
      <c r="AJ1065">
        <v>0.01</v>
      </c>
      <c r="AK1065">
        <v>0.14000000000000001</v>
      </c>
      <c r="AL1065">
        <v>2.6</v>
      </c>
      <c r="AM1065">
        <v>0.2</v>
      </c>
      <c r="AN1065">
        <v>3</v>
      </c>
      <c r="AO1065">
        <v>0.01</v>
      </c>
      <c r="AP1065">
        <v>5.0999999999999996</v>
      </c>
      <c r="AQ1065">
        <v>120</v>
      </c>
      <c r="AR1065">
        <v>0.08</v>
      </c>
      <c r="AS1065">
        <v>0.4</v>
      </c>
      <c r="AT1065">
        <v>24</v>
      </c>
      <c r="AU1065">
        <v>0.05</v>
      </c>
      <c r="AV1065">
        <v>57.7</v>
      </c>
      <c r="AW1065">
        <v>15</v>
      </c>
    </row>
    <row r="1066" spans="1:49" hidden="1" x14ac:dyDescent="0.3">
      <c r="A1066" t="s">
        <v>4213</v>
      </c>
      <c r="B1066" t="s">
        <v>4214</v>
      </c>
      <c r="C1066" s="1" t="str">
        <f t="shared" si="64"/>
        <v>13:0041</v>
      </c>
      <c r="D1066" s="1" t="str">
        <f t="shared" si="65"/>
        <v>13:0013</v>
      </c>
      <c r="E1066" t="s">
        <v>4215</v>
      </c>
      <c r="F1066" t="s">
        <v>4216</v>
      </c>
      <c r="H1066">
        <v>47.540945299999997</v>
      </c>
      <c r="I1066">
        <v>-67.675716300000005</v>
      </c>
      <c r="J1066" s="1" t="str">
        <f t="shared" si="66"/>
        <v>Basal till</v>
      </c>
      <c r="K1066" s="1" t="str">
        <f t="shared" si="67"/>
        <v>&lt;63 micron</v>
      </c>
      <c r="L1066">
        <v>136</v>
      </c>
      <c r="M1066">
        <v>2.11</v>
      </c>
      <c r="N1066">
        <v>4.0999999999999996</v>
      </c>
      <c r="O1066">
        <v>0.8</v>
      </c>
      <c r="P1066">
        <v>1</v>
      </c>
      <c r="Q1066">
        <v>187.3</v>
      </c>
      <c r="R1066">
        <v>0.15</v>
      </c>
      <c r="S1066">
        <v>0.24</v>
      </c>
      <c r="T1066">
        <v>0.13</v>
      </c>
      <c r="U1066">
        <v>13</v>
      </c>
      <c r="V1066">
        <v>52.1</v>
      </c>
      <c r="W1066">
        <v>19.84</v>
      </c>
      <c r="X1066">
        <v>2.93</v>
      </c>
      <c r="Y1066">
        <v>5.8</v>
      </c>
      <c r="Z1066">
        <v>82</v>
      </c>
      <c r="AA1066">
        <v>0.1</v>
      </c>
      <c r="AB1066">
        <v>40.799999999999997</v>
      </c>
      <c r="AC1066">
        <v>0.96</v>
      </c>
      <c r="AD1066">
        <v>684</v>
      </c>
      <c r="AE1066">
        <v>0.87</v>
      </c>
      <c r="AF1066">
        <v>3.0000000000000001E-3</v>
      </c>
      <c r="AG1066">
        <v>47.7</v>
      </c>
      <c r="AH1066">
        <v>4.7E-2</v>
      </c>
      <c r="AI1066">
        <v>10.38</v>
      </c>
      <c r="AJ1066">
        <v>0.01</v>
      </c>
      <c r="AK1066">
        <v>0.23</v>
      </c>
      <c r="AL1066">
        <v>9.4</v>
      </c>
      <c r="AM1066">
        <v>0.5</v>
      </c>
      <c r="AN1066">
        <v>19.5</v>
      </c>
      <c r="AO1066">
        <v>0.01</v>
      </c>
      <c r="AP1066">
        <v>4.5</v>
      </c>
      <c r="AQ1066">
        <v>5</v>
      </c>
      <c r="AR1066">
        <v>0.18</v>
      </c>
      <c r="AS1066">
        <v>2.8</v>
      </c>
      <c r="AT1066">
        <v>25</v>
      </c>
      <c r="AU1066">
        <v>0.05</v>
      </c>
      <c r="AV1066">
        <v>82.5</v>
      </c>
      <c r="AW1066">
        <v>15</v>
      </c>
    </row>
    <row r="1067" spans="1:49" hidden="1" x14ac:dyDescent="0.3">
      <c r="A1067" t="s">
        <v>4217</v>
      </c>
      <c r="B1067" t="s">
        <v>4218</v>
      </c>
      <c r="C1067" s="1" t="str">
        <f t="shared" si="64"/>
        <v>13:0041</v>
      </c>
      <c r="D1067" s="1" t="str">
        <f t="shared" si="65"/>
        <v>13:0013</v>
      </c>
      <c r="E1067" t="s">
        <v>4219</v>
      </c>
      <c r="F1067" t="s">
        <v>4220</v>
      </c>
      <c r="H1067">
        <v>47.516559700000002</v>
      </c>
      <c r="I1067">
        <v>-67.704807400000007</v>
      </c>
      <c r="J1067" s="1" t="str">
        <f t="shared" si="66"/>
        <v>Basal till</v>
      </c>
      <c r="K1067" s="1" t="str">
        <f t="shared" si="67"/>
        <v>&lt;63 micron</v>
      </c>
      <c r="L1067">
        <v>94</v>
      </c>
      <c r="M1067">
        <v>1.82</v>
      </c>
      <c r="N1067">
        <v>3.4</v>
      </c>
      <c r="O1067">
        <v>0.4</v>
      </c>
      <c r="P1067">
        <v>2</v>
      </c>
      <c r="Q1067">
        <v>79</v>
      </c>
      <c r="R1067">
        <v>0.12</v>
      </c>
      <c r="S1067">
        <v>0.21</v>
      </c>
      <c r="T1067">
        <v>0.09</v>
      </c>
      <c r="U1067">
        <v>8.5</v>
      </c>
      <c r="V1067">
        <v>31.8</v>
      </c>
      <c r="W1067">
        <v>11.5</v>
      </c>
      <c r="X1067">
        <v>2.76</v>
      </c>
      <c r="Y1067">
        <v>5.5</v>
      </c>
      <c r="Z1067">
        <v>32</v>
      </c>
      <c r="AA1067">
        <v>7.0000000000000007E-2</v>
      </c>
      <c r="AB1067">
        <v>21.5</v>
      </c>
      <c r="AC1067">
        <v>0.73</v>
      </c>
      <c r="AD1067">
        <v>180</v>
      </c>
      <c r="AE1067">
        <v>0.51</v>
      </c>
      <c r="AF1067">
        <v>3.0000000000000001E-3</v>
      </c>
      <c r="AG1067">
        <v>32.4</v>
      </c>
      <c r="AH1067">
        <v>5.6000000000000001E-2</v>
      </c>
      <c r="AI1067">
        <v>7.27</v>
      </c>
      <c r="AJ1067">
        <v>0.01</v>
      </c>
      <c r="AK1067">
        <v>0.15</v>
      </c>
      <c r="AL1067">
        <v>2</v>
      </c>
      <c r="AM1067">
        <v>0.1</v>
      </c>
      <c r="AN1067">
        <v>14.8</v>
      </c>
      <c r="AO1067">
        <v>0.01</v>
      </c>
      <c r="AP1067">
        <v>2.7</v>
      </c>
      <c r="AQ1067">
        <v>120</v>
      </c>
      <c r="AR1067">
        <v>0.08</v>
      </c>
      <c r="AS1067">
        <v>0.4</v>
      </c>
      <c r="AT1067">
        <v>25</v>
      </c>
      <c r="AU1067">
        <v>0.05</v>
      </c>
      <c r="AV1067">
        <v>47.5</v>
      </c>
      <c r="AW1067">
        <v>15</v>
      </c>
    </row>
    <row r="1068" spans="1:49" hidden="1" x14ac:dyDescent="0.3">
      <c r="A1068" t="s">
        <v>4221</v>
      </c>
      <c r="B1068" t="s">
        <v>4222</v>
      </c>
      <c r="C1068" s="1" t="str">
        <f t="shared" si="64"/>
        <v>13:0041</v>
      </c>
      <c r="D1068" s="1" t="str">
        <f t="shared" si="65"/>
        <v>13:0013</v>
      </c>
      <c r="E1068" t="s">
        <v>4223</v>
      </c>
      <c r="F1068" t="s">
        <v>4224</v>
      </c>
      <c r="H1068">
        <v>47.500803900000001</v>
      </c>
      <c r="I1068">
        <v>-67.704809999999995</v>
      </c>
      <c r="J1068" s="1" t="str">
        <f t="shared" si="66"/>
        <v>Basal till</v>
      </c>
      <c r="K1068" s="1" t="str">
        <f t="shared" si="67"/>
        <v>&lt;63 micron</v>
      </c>
      <c r="L1068">
        <v>48</v>
      </c>
      <c r="M1068">
        <v>2.02</v>
      </c>
      <c r="N1068">
        <v>5.3</v>
      </c>
      <c r="O1068">
        <v>0.1</v>
      </c>
      <c r="P1068">
        <v>2</v>
      </c>
      <c r="Q1068">
        <v>80.8</v>
      </c>
      <c r="R1068">
        <v>0.14000000000000001</v>
      </c>
      <c r="S1068">
        <v>0.11</v>
      </c>
      <c r="T1068">
        <v>0.1</v>
      </c>
      <c r="U1068">
        <v>13.1</v>
      </c>
      <c r="V1068">
        <v>35</v>
      </c>
      <c r="W1068">
        <v>17.579999999999998</v>
      </c>
      <c r="X1068">
        <v>2.72</v>
      </c>
      <c r="Y1068">
        <v>5.2</v>
      </c>
      <c r="Z1068">
        <v>41</v>
      </c>
      <c r="AA1068">
        <v>0.1</v>
      </c>
      <c r="AB1068">
        <v>26.3</v>
      </c>
      <c r="AC1068">
        <v>0.76</v>
      </c>
      <c r="AD1068">
        <v>412</v>
      </c>
      <c r="AE1068">
        <v>0.88</v>
      </c>
      <c r="AF1068">
        <v>3.0000000000000001E-3</v>
      </c>
      <c r="AG1068">
        <v>37.5</v>
      </c>
      <c r="AH1068">
        <v>5.8000000000000003E-2</v>
      </c>
      <c r="AI1068">
        <v>12.99</v>
      </c>
      <c r="AJ1068">
        <v>0.01</v>
      </c>
      <c r="AK1068">
        <v>0.25</v>
      </c>
      <c r="AL1068">
        <v>2.9</v>
      </c>
      <c r="AM1068">
        <v>0.1</v>
      </c>
      <c r="AN1068">
        <v>7.5</v>
      </c>
      <c r="AO1068">
        <v>0.02</v>
      </c>
      <c r="AP1068">
        <v>4.8</v>
      </c>
      <c r="AQ1068">
        <v>150</v>
      </c>
      <c r="AR1068">
        <v>0.14000000000000001</v>
      </c>
      <c r="AS1068">
        <v>0.6</v>
      </c>
      <c r="AT1068">
        <v>25</v>
      </c>
      <c r="AU1068">
        <v>0.05</v>
      </c>
      <c r="AV1068">
        <v>53.5</v>
      </c>
      <c r="AW1068">
        <v>15</v>
      </c>
    </row>
    <row r="1069" spans="1:49" hidden="1" x14ac:dyDescent="0.3">
      <c r="A1069" t="s">
        <v>4225</v>
      </c>
      <c r="B1069" t="s">
        <v>4226</v>
      </c>
      <c r="C1069" s="1" t="str">
        <f t="shared" si="64"/>
        <v>13:0041</v>
      </c>
      <c r="D1069" s="1" t="str">
        <f t="shared" si="65"/>
        <v>13:0013</v>
      </c>
      <c r="E1069" t="s">
        <v>4227</v>
      </c>
      <c r="F1069" t="s">
        <v>4228</v>
      </c>
      <c r="H1069">
        <v>47.5272231</v>
      </c>
      <c r="I1069">
        <v>-67.681176600000001</v>
      </c>
      <c r="J1069" s="1" t="str">
        <f t="shared" si="66"/>
        <v>Basal till</v>
      </c>
      <c r="K1069" s="1" t="str">
        <f t="shared" si="67"/>
        <v>&lt;63 micron</v>
      </c>
      <c r="L1069">
        <v>42</v>
      </c>
      <c r="M1069">
        <v>1.27</v>
      </c>
      <c r="N1069">
        <v>10.7</v>
      </c>
      <c r="O1069">
        <v>1.5</v>
      </c>
      <c r="P1069">
        <v>3</v>
      </c>
      <c r="Q1069">
        <v>83.6</v>
      </c>
      <c r="R1069">
        <v>0.22</v>
      </c>
      <c r="S1069">
        <v>0.06</v>
      </c>
      <c r="T1069">
        <v>0.1</v>
      </c>
      <c r="U1069">
        <v>16.2</v>
      </c>
      <c r="V1069">
        <v>16.899999999999999</v>
      </c>
      <c r="W1069">
        <v>36.17</v>
      </c>
      <c r="X1069">
        <v>3.21</v>
      </c>
      <c r="Y1069">
        <v>2.7</v>
      </c>
      <c r="Z1069">
        <v>88</v>
      </c>
      <c r="AA1069">
        <v>0.08</v>
      </c>
      <c r="AB1069">
        <v>36.4</v>
      </c>
      <c r="AC1069">
        <v>0.41</v>
      </c>
      <c r="AD1069">
        <v>467</v>
      </c>
      <c r="AE1069">
        <v>4.17</v>
      </c>
      <c r="AF1069">
        <v>3.0000000000000001E-3</v>
      </c>
      <c r="AG1069">
        <v>44.7</v>
      </c>
      <c r="AH1069">
        <v>3.1E-2</v>
      </c>
      <c r="AI1069">
        <v>21.33</v>
      </c>
      <c r="AJ1069">
        <v>0.01</v>
      </c>
      <c r="AK1069">
        <v>0.47</v>
      </c>
      <c r="AL1069">
        <v>4.5999999999999996</v>
      </c>
      <c r="AM1069">
        <v>0.3</v>
      </c>
      <c r="AN1069">
        <v>7.5</v>
      </c>
      <c r="AO1069">
        <v>0.02</v>
      </c>
      <c r="AP1069">
        <v>5.5</v>
      </c>
      <c r="AQ1069">
        <v>140</v>
      </c>
      <c r="AR1069">
        <v>0.14000000000000001</v>
      </c>
      <c r="AS1069">
        <v>0.9</v>
      </c>
      <c r="AT1069">
        <v>19</v>
      </c>
      <c r="AU1069">
        <v>0.05</v>
      </c>
      <c r="AV1069">
        <v>64.900000000000006</v>
      </c>
      <c r="AW1069">
        <v>15</v>
      </c>
    </row>
    <row r="1070" spans="1:49" hidden="1" x14ac:dyDescent="0.3">
      <c r="A1070" t="s">
        <v>4229</v>
      </c>
      <c r="B1070" t="s">
        <v>4230</v>
      </c>
      <c r="C1070" s="1" t="str">
        <f t="shared" si="64"/>
        <v>13:0041</v>
      </c>
      <c r="D1070" s="1" t="str">
        <f t="shared" si="65"/>
        <v>13:0013</v>
      </c>
      <c r="E1070" t="s">
        <v>4231</v>
      </c>
      <c r="F1070" t="s">
        <v>4232</v>
      </c>
      <c r="H1070">
        <v>47.533447700000004</v>
      </c>
      <c r="I1070">
        <v>-67.659270300000003</v>
      </c>
      <c r="J1070" s="1" t="str">
        <f t="shared" si="66"/>
        <v>Basal till</v>
      </c>
      <c r="K1070" s="1" t="str">
        <f t="shared" si="67"/>
        <v>&lt;63 micron</v>
      </c>
      <c r="L1070">
        <v>66</v>
      </c>
      <c r="M1070">
        <v>1.27</v>
      </c>
      <c r="N1070">
        <v>15.1</v>
      </c>
      <c r="O1070">
        <v>1.5</v>
      </c>
      <c r="P1070">
        <v>1</v>
      </c>
      <c r="Q1070">
        <v>122.9</v>
      </c>
      <c r="R1070">
        <v>0.23</v>
      </c>
      <c r="S1070">
        <v>0.3</v>
      </c>
      <c r="T1070">
        <v>0.17</v>
      </c>
      <c r="U1070">
        <v>17.3</v>
      </c>
      <c r="V1070">
        <v>15.4</v>
      </c>
      <c r="W1070">
        <v>35.04</v>
      </c>
      <c r="X1070">
        <v>3.5</v>
      </c>
      <c r="Y1070">
        <v>2.6</v>
      </c>
      <c r="Z1070">
        <v>191</v>
      </c>
      <c r="AA1070">
        <v>0.06</v>
      </c>
      <c r="AB1070">
        <v>29.8</v>
      </c>
      <c r="AC1070">
        <v>0.34</v>
      </c>
      <c r="AD1070">
        <v>287</v>
      </c>
      <c r="AE1070">
        <v>5.57</v>
      </c>
      <c r="AF1070">
        <v>3.0000000000000001E-3</v>
      </c>
      <c r="AG1070">
        <v>40.9</v>
      </c>
      <c r="AH1070">
        <v>2.7E-2</v>
      </c>
      <c r="AI1070">
        <v>23.79</v>
      </c>
      <c r="AJ1070">
        <v>5.0000000000000001E-3</v>
      </c>
      <c r="AK1070">
        <v>0.57999999999999996</v>
      </c>
      <c r="AL1070">
        <v>4.5999999999999996</v>
      </c>
      <c r="AM1070">
        <v>0.3</v>
      </c>
      <c r="AN1070">
        <v>35.1</v>
      </c>
      <c r="AO1070">
        <v>0.03</v>
      </c>
      <c r="AP1070">
        <v>5.4</v>
      </c>
      <c r="AQ1070">
        <v>10</v>
      </c>
      <c r="AR1070">
        <v>0.2</v>
      </c>
      <c r="AS1070">
        <v>1.2</v>
      </c>
      <c r="AT1070">
        <v>18</v>
      </c>
      <c r="AU1070">
        <v>0.05</v>
      </c>
      <c r="AV1070">
        <v>79.900000000000006</v>
      </c>
      <c r="AW1070">
        <v>15</v>
      </c>
    </row>
    <row r="1071" spans="1:49" hidden="1" x14ac:dyDescent="0.3">
      <c r="A1071" t="s">
        <v>4233</v>
      </c>
      <c r="B1071" t="s">
        <v>4234</v>
      </c>
      <c r="C1071" s="1" t="str">
        <f t="shared" si="64"/>
        <v>13:0041</v>
      </c>
      <c r="D1071" s="1" t="str">
        <f t="shared" si="65"/>
        <v>13:0013</v>
      </c>
      <c r="E1071" t="s">
        <v>4235</v>
      </c>
      <c r="F1071" t="s">
        <v>4236</v>
      </c>
      <c r="H1071">
        <v>47.525529200000001</v>
      </c>
      <c r="I1071">
        <v>-67.646240700000007</v>
      </c>
      <c r="J1071" s="1" t="str">
        <f t="shared" si="66"/>
        <v>Basal till</v>
      </c>
      <c r="K1071" s="1" t="str">
        <f t="shared" si="67"/>
        <v>&lt;63 micron</v>
      </c>
      <c r="L1071">
        <v>13</v>
      </c>
      <c r="M1071">
        <v>1.91</v>
      </c>
      <c r="N1071">
        <v>3.7</v>
      </c>
      <c r="O1071">
        <v>0.6</v>
      </c>
      <c r="P1071">
        <v>1</v>
      </c>
      <c r="Q1071">
        <v>52.1</v>
      </c>
      <c r="R1071">
        <v>0.11</v>
      </c>
      <c r="S1071">
        <v>0.02</v>
      </c>
      <c r="T1071">
        <v>0.04</v>
      </c>
      <c r="U1071">
        <v>9.5</v>
      </c>
      <c r="V1071">
        <v>35.200000000000003</v>
      </c>
      <c r="W1071">
        <v>15.01</v>
      </c>
      <c r="X1071">
        <v>2.68</v>
      </c>
      <c r="Y1071">
        <v>5</v>
      </c>
      <c r="Z1071">
        <v>34</v>
      </c>
      <c r="AA1071">
        <v>7.0000000000000007E-2</v>
      </c>
      <c r="AB1071">
        <v>24.4</v>
      </c>
      <c r="AC1071">
        <v>0.71</v>
      </c>
      <c r="AD1071">
        <v>254</v>
      </c>
      <c r="AE1071">
        <v>0.41</v>
      </c>
      <c r="AF1071">
        <v>3.0000000000000001E-3</v>
      </c>
      <c r="AG1071">
        <v>38.4</v>
      </c>
      <c r="AH1071">
        <v>2.5999999999999999E-2</v>
      </c>
      <c r="AI1071">
        <v>7.24</v>
      </c>
      <c r="AJ1071">
        <v>5.0000000000000001E-3</v>
      </c>
      <c r="AK1071">
        <v>0.14000000000000001</v>
      </c>
      <c r="AL1071">
        <v>2.5</v>
      </c>
      <c r="AM1071">
        <v>0.1</v>
      </c>
      <c r="AN1071">
        <v>3.1</v>
      </c>
      <c r="AO1071">
        <v>0.01</v>
      </c>
      <c r="AP1071">
        <v>4.2</v>
      </c>
      <c r="AQ1071">
        <v>90</v>
      </c>
      <c r="AR1071">
        <v>7.0000000000000007E-2</v>
      </c>
      <c r="AS1071">
        <v>0.4</v>
      </c>
      <c r="AT1071">
        <v>24</v>
      </c>
      <c r="AU1071">
        <v>0.05</v>
      </c>
      <c r="AV1071">
        <v>59.9</v>
      </c>
      <c r="AW1071">
        <v>15</v>
      </c>
    </row>
    <row r="1072" spans="1:49" hidden="1" x14ac:dyDescent="0.3">
      <c r="A1072" t="s">
        <v>4237</v>
      </c>
      <c r="B1072" t="s">
        <v>4238</v>
      </c>
      <c r="C1072" s="1" t="str">
        <f t="shared" si="64"/>
        <v>13:0041</v>
      </c>
      <c r="D1072" s="1" t="str">
        <f t="shared" si="65"/>
        <v>13:0013</v>
      </c>
      <c r="E1072" t="s">
        <v>4235</v>
      </c>
      <c r="F1072" t="s">
        <v>4239</v>
      </c>
      <c r="H1072">
        <v>47.525529200000001</v>
      </c>
      <c r="I1072">
        <v>-67.646240700000007</v>
      </c>
      <c r="J1072" s="1" t="str">
        <f t="shared" si="66"/>
        <v>Basal till</v>
      </c>
      <c r="K1072" s="1" t="str">
        <f t="shared" si="67"/>
        <v>&lt;63 micron</v>
      </c>
      <c r="L1072">
        <v>13</v>
      </c>
      <c r="M1072">
        <v>1.76</v>
      </c>
      <c r="N1072">
        <v>3.9</v>
      </c>
      <c r="O1072">
        <v>0.3</v>
      </c>
      <c r="P1072">
        <v>1</v>
      </c>
      <c r="Q1072">
        <v>49.6</v>
      </c>
      <c r="R1072">
        <v>0.1</v>
      </c>
      <c r="S1072">
        <v>0.01</v>
      </c>
      <c r="T1072">
        <v>0.04</v>
      </c>
      <c r="U1072">
        <v>8.9</v>
      </c>
      <c r="V1072">
        <v>32.6</v>
      </c>
      <c r="W1072">
        <v>13.67</v>
      </c>
      <c r="X1072">
        <v>2.4700000000000002</v>
      </c>
      <c r="Y1072">
        <v>4.7</v>
      </c>
      <c r="Z1072">
        <v>33</v>
      </c>
      <c r="AA1072">
        <v>0.06</v>
      </c>
      <c r="AB1072">
        <v>24.3</v>
      </c>
      <c r="AC1072">
        <v>0.66</v>
      </c>
      <c r="AD1072">
        <v>229</v>
      </c>
      <c r="AE1072">
        <v>0.37</v>
      </c>
      <c r="AF1072">
        <v>2E-3</v>
      </c>
      <c r="AG1072">
        <v>36.700000000000003</v>
      </c>
      <c r="AH1072">
        <v>2.5000000000000001E-2</v>
      </c>
      <c r="AI1072">
        <v>6.95</v>
      </c>
      <c r="AJ1072">
        <v>5.0000000000000001E-3</v>
      </c>
      <c r="AK1072">
        <v>0.14000000000000001</v>
      </c>
      <c r="AL1072">
        <v>2.2999999999999998</v>
      </c>
      <c r="AM1072">
        <v>0.1</v>
      </c>
      <c r="AN1072">
        <v>2.8</v>
      </c>
      <c r="AO1072">
        <v>0.01</v>
      </c>
      <c r="AP1072">
        <v>4.3</v>
      </c>
      <c r="AQ1072">
        <v>100</v>
      </c>
      <c r="AR1072">
        <v>0.06</v>
      </c>
      <c r="AS1072">
        <v>0.4</v>
      </c>
      <c r="AT1072">
        <v>22</v>
      </c>
      <c r="AU1072">
        <v>0.05</v>
      </c>
      <c r="AV1072">
        <v>58.3</v>
      </c>
      <c r="AW1072">
        <v>15</v>
      </c>
    </row>
    <row r="1073" spans="1:49" hidden="1" x14ac:dyDescent="0.3">
      <c r="A1073" t="s">
        <v>4240</v>
      </c>
      <c r="B1073" t="s">
        <v>4241</v>
      </c>
      <c r="C1073" s="1" t="str">
        <f t="shared" si="64"/>
        <v>13:0041</v>
      </c>
      <c r="D1073" s="1" t="str">
        <f t="shared" si="65"/>
        <v>13:0013</v>
      </c>
      <c r="E1073" t="s">
        <v>4235</v>
      </c>
      <c r="F1073" t="s">
        <v>4242</v>
      </c>
      <c r="H1073">
        <v>47.525529200000001</v>
      </c>
      <c r="I1073">
        <v>-67.646240700000007</v>
      </c>
      <c r="J1073" s="1" t="str">
        <f t="shared" si="66"/>
        <v>Basal till</v>
      </c>
      <c r="K1073" s="1" t="str">
        <f t="shared" si="67"/>
        <v>&lt;63 micron</v>
      </c>
      <c r="L1073">
        <v>13</v>
      </c>
      <c r="M1073">
        <v>1.88</v>
      </c>
      <c r="N1073">
        <v>4.0999999999999996</v>
      </c>
      <c r="O1073">
        <v>0.1</v>
      </c>
      <c r="P1073">
        <v>1</v>
      </c>
      <c r="Q1073">
        <v>50.5</v>
      </c>
      <c r="R1073">
        <v>0.1</v>
      </c>
      <c r="S1073">
        <v>0.02</v>
      </c>
      <c r="T1073">
        <v>0.04</v>
      </c>
      <c r="U1073">
        <v>9.4</v>
      </c>
      <c r="V1073">
        <v>34.299999999999997</v>
      </c>
      <c r="W1073">
        <v>14.32</v>
      </c>
      <c r="X1073">
        <v>2.61</v>
      </c>
      <c r="Y1073">
        <v>5.2</v>
      </c>
      <c r="Z1073">
        <v>34</v>
      </c>
      <c r="AA1073">
        <v>7.0000000000000007E-2</v>
      </c>
      <c r="AB1073">
        <v>22.8</v>
      </c>
      <c r="AC1073">
        <v>0.69</v>
      </c>
      <c r="AD1073">
        <v>243</v>
      </c>
      <c r="AE1073">
        <v>0.45</v>
      </c>
      <c r="AF1073">
        <v>3.0000000000000001E-3</v>
      </c>
      <c r="AG1073">
        <v>39.4</v>
      </c>
      <c r="AH1073">
        <v>2.7E-2</v>
      </c>
      <c r="AI1073">
        <v>6.97</v>
      </c>
      <c r="AJ1073">
        <v>5.0000000000000001E-3</v>
      </c>
      <c r="AK1073">
        <v>0.14000000000000001</v>
      </c>
      <c r="AL1073">
        <v>2.4</v>
      </c>
      <c r="AM1073">
        <v>0.1</v>
      </c>
      <c r="AN1073">
        <v>3.1</v>
      </c>
      <c r="AO1073">
        <v>0.02</v>
      </c>
      <c r="AP1073">
        <v>4</v>
      </c>
      <c r="AQ1073">
        <v>100</v>
      </c>
      <c r="AR1073">
        <v>0.06</v>
      </c>
      <c r="AS1073">
        <v>0.4</v>
      </c>
      <c r="AT1073">
        <v>22</v>
      </c>
      <c r="AU1073">
        <v>0.05</v>
      </c>
      <c r="AV1073">
        <v>66.8</v>
      </c>
      <c r="AW1073">
        <v>15</v>
      </c>
    </row>
    <row r="1074" spans="1:49" hidden="1" x14ac:dyDescent="0.3">
      <c r="A1074" t="s">
        <v>4243</v>
      </c>
      <c r="B1074" t="s">
        <v>4244</v>
      </c>
      <c r="C1074" s="1" t="str">
        <f t="shared" si="64"/>
        <v>13:0041</v>
      </c>
      <c r="D1074" s="1" t="str">
        <f t="shared" si="65"/>
        <v>13:0013</v>
      </c>
      <c r="E1074" t="s">
        <v>4245</v>
      </c>
      <c r="F1074" t="s">
        <v>4246</v>
      </c>
      <c r="H1074">
        <v>47.5152839</v>
      </c>
      <c r="I1074">
        <v>-67.665736600000002</v>
      </c>
      <c r="J1074" s="1" t="str">
        <f t="shared" si="66"/>
        <v>Basal till</v>
      </c>
      <c r="K1074" s="1" t="str">
        <f t="shared" si="67"/>
        <v>&lt;63 micron</v>
      </c>
      <c r="L1074">
        <v>23</v>
      </c>
      <c r="M1074">
        <v>1.48</v>
      </c>
      <c r="N1074">
        <v>36.5</v>
      </c>
      <c r="O1074">
        <v>1.1000000000000001</v>
      </c>
      <c r="P1074">
        <v>1</v>
      </c>
      <c r="Q1074">
        <v>66.599999999999994</v>
      </c>
      <c r="R1074">
        <v>0.27</v>
      </c>
      <c r="S1074">
        <v>0.82</v>
      </c>
      <c r="T1074">
        <v>0.04</v>
      </c>
      <c r="U1074">
        <v>23.7</v>
      </c>
      <c r="V1074">
        <v>26.4</v>
      </c>
      <c r="W1074">
        <v>30.62</v>
      </c>
      <c r="X1074">
        <v>5.9</v>
      </c>
      <c r="Y1074">
        <v>3.2</v>
      </c>
      <c r="Z1074">
        <v>193</v>
      </c>
      <c r="AA1074">
        <v>7.0000000000000007E-2</v>
      </c>
      <c r="AB1074">
        <v>18.399999999999999</v>
      </c>
      <c r="AC1074">
        <v>0.42</v>
      </c>
      <c r="AD1074">
        <v>673</v>
      </c>
      <c r="AE1074">
        <v>0.33</v>
      </c>
      <c r="AF1074">
        <v>2E-3</v>
      </c>
      <c r="AG1074">
        <v>59.7</v>
      </c>
      <c r="AH1074">
        <v>2.1000000000000001E-2</v>
      </c>
      <c r="AI1074">
        <v>26.69</v>
      </c>
      <c r="AJ1074">
        <v>5.0000000000000001E-3</v>
      </c>
      <c r="AK1074">
        <v>0.4</v>
      </c>
      <c r="AL1074">
        <v>16.899999999999999</v>
      </c>
      <c r="AM1074">
        <v>0.6</v>
      </c>
      <c r="AN1074">
        <v>45.6</v>
      </c>
      <c r="AO1074">
        <v>0.04</v>
      </c>
      <c r="AP1074">
        <v>5.9</v>
      </c>
      <c r="AQ1074">
        <v>100</v>
      </c>
      <c r="AR1074">
        <v>7.0000000000000007E-2</v>
      </c>
      <c r="AS1074">
        <v>0.5</v>
      </c>
      <c r="AT1074">
        <v>25</v>
      </c>
      <c r="AU1074">
        <v>0.05</v>
      </c>
      <c r="AV1074">
        <v>100.8</v>
      </c>
      <c r="AW1074">
        <v>15</v>
      </c>
    </row>
    <row r="1075" spans="1:49" hidden="1" x14ac:dyDescent="0.3">
      <c r="A1075" t="s">
        <v>4247</v>
      </c>
      <c r="B1075" t="s">
        <v>4248</v>
      </c>
      <c r="C1075" s="1" t="str">
        <f t="shared" si="64"/>
        <v>13:0041</v>
      </c>
      <c r="D1075" s="1" t="str">
        <f t="shared" si="65"/>
        <v>13:0013</v>
      </c>
      <c r="E1075" t="s">
        <v>4249</v>
      </c>
      <c r="F1075" t="s">
        <v>4250</v>
      </c>
      <c r="H1075">
        <v>47.501360499999997</v>
      </c>
      <c r="I1075">
        <v>-67.682581400000004</v>
      </c>
      <c r="J1075" s="1" t="str">
        <f t="shared" si="66"/>
        <v>Basal till</v>
      </c>
      <c r="K1075" s="1" t="str">
        <f t="shared" si="67"/>
        <v>&lt;63 micron</v>
      </c>
      <c r="L1075">
        <v>17</v>
      </c>
      <c r="M1075">
        <v>1.54</v>
      </c>
      <c r="N1075">
        <v>17.2</v>
      </c>
      <c r="O1075">
        <v>0.3</v>
      </c>
      <c r="P1075">
        <v>1</v>
      </c>
      <c r="Q1075">
        <v>69</v>
      </c>
      <c r="R1075">
        <v>0.19</v>
      </c>
      <c r="S1075">
        <v>0.03</v>
      </c>
      <c r="T1075">
        <v>0.04</v>
      </c>
      <c r="U1075">
        <v>19.100000000000001</v>
      </c>
      <c r="V1075">
        <v>33</v>
      </c>
      <c r="W1075">
        <v>27.57</v>
      </c>
      <c r="X1075">
        <v>4.2</v>
      </c>
      <c r="Y1075">
        <v>3.4</v>
      </c>
      <c r="Z1075">
        <v>137</v>
      </c>
      <c r="AA1075">
        <v>7.0000000000000007E-2</v>
      </c>
      <c r="AB1075">
        <v>12</v>
      </c>
      <c r="AC1075">
        <v>0.47</v>
      </c>
      <c r="AD1075">
        <v>831</v>
      </c>
      <c r="AE1075">
        <v>0.37</v>
      </c>
      <c r="AF1075">
        <v>3.0000000000000001E-3</v>
      </c>
      <c r="AG1075">
        <v>70.3</v>
      </c>
      <c r="AH1075">
        <v>2.1999999999999999E-2</v>
      </c>
      <c r="AI1075">
        <v>16.190000000000001</v>
      </c>
      <c r="AJ1075">
        <v>5.0000000000000001E-3</v>
      </c>
      <c r="AK1075">
        <v>0.18</v>
      </c>
      <c r="AL1075">
        <v>5.7</v>
      </c>
      <c r="AM1075">
        <v>0.2</v>
      </c>
      <c r="AN1075">
        <v>8.8000000000000007</v>
      </c>
      <c r="AO1075">
        <v>0.02</v>
      </c>
      <c r="AP1075">
        <v>4.0999999999999996</v>
      </c>
      <c r="AQ1075">
        <v>10</v>
      </c>
      <c r="AR1075">
        <v>7.0000000000000007E-2</v>
      </c>
      <c r="AS1075">
        <v>0.4</v>
      </c>
      <c r="AT1075">
        <v>31</v>
      </c>
      <c r="AU1075">
        <v>0.05</v>
      </c>
      <c r="AV1075">
        <v>76.599999999999994</v>
      </c>
      <c r="AW1075">
        <v>15</v>
      </c>
    </row>
    <row r="1076" spans="1:49" hidden="1" x14ac:dyDescent="0.3">
      <c r="A1076" t="s">
        <v>4251</v>
      </c>
      <c r="B1076" t="s">
        <v>4252</v>
      </c>
      <c r="C1076" s="1" t="str">
        <f t="shared" si="64"/>
        <v>13:0041</v>
      </c>
      <c r="D1076" s="1" t="str">
        <f t="shared" si="65"/>
        <v>13:0013</v>
      </c>
      <c r="E1076" t="s">
        <v>4253</v>
      </c>
      <c r="F1076" t="s">
        <v>4254</v>
      </c>
      <c r="H1076">
        <v>47.525963699999998</v>
      </c>
      <c r="I1076">
        <v>-67.621533200000002</v>
      </c>
      <c r="J1076" s="1" t="str">
        <f t="shared" si="66"/>
        <v>Basal till</v>
      </c>
      <c r="K1076" s="1" t="str">
        <f t="shared" si="67"/>
        <v>&lt;63 micron</v>
      </c>
      <c r="L1076">
        <v>43</v>
      </c>
      <c r="M1076">
        <v>2.5</v>
      </c>
      <c r="N1076">
        <v>7.9</v>
      </c>
      <c r="O1076">
        <v>0.8</v>
      </c>
      <c r="P1076">
        <v>2</v>
      </c>
      <c r="Q1076">
        <v>78</v>
      </c>
      <c r="R1076">
        <v>0.16</v>
      </c>
      <c r="S1076">
        <v>0.01</v>
      </c>
      <c r="T1076">
        <v>0.08</v>
      </c>
      <c r="U1076">
        <v>16.100000000000001</v>
      </c>
      <c r="V1076">
        <v>48.4</v>
      </c>
      <c r="W1076">
        <v>23.81</v>
      </c>
      <c r="X1076">
        <v>3.71</v>
      </c>
      <c r="Y1076">
        <v>6</v>
      </c>
      <c r="Z1076">
        <v>39</v>
      </c>
      <c r="AA1076">
        <v>0.09</v>
      </c>
      <c r="AB1076">
        <v>25.9</v>
      </c>
      <c r="AC1076">
        <v>1</v>
      </c>
      <c r="AD1076">
        <v>452</v>
      </c>
      <c r="AE1076">
        <v>0.39</v>
      </c>
      <c r="AF1076">
        <v>3.0000000000000001E-3</v>
      </c>
      <c r="AG1076">
        <v>60.3</v>
      </c>
      <c r="AH1076">
        <v>2.8000000000000001E-2</v>
      </c>
      <c r="AI1076">
        <v>13.9</v>
      </c>
      <c r="AJ1076">
        <v>5.0000000000000001E-3</v>
      </c>
      <c r="AK1076">
        <v>0.27</v>
      </c>
      <c r="AL1076">
        <v>3</v>
      </c>
      <c r="AM1076">
        <v>0.1</v>
      </c>
      <c r="AN1076">
        <v>3.8</v>
      </c>
      <c r="AO1076">
        <v>0.02</v>
      </c>
      <c r="AP1076">
        <v>5</v>
      </c>
      <c r="AQ1076">
        <v>130</v>
      </c>
      <c r="AR1076">
        <v>7.0000000000000007E-2</v>
      </c>
      <c r="AS1076">
        <v>0.4</v>
      </c>
      <c r="AT1076">
        <v>31</v>
      </c>
      <c r="AU1076">
        <v>0.05</v>
      </c>
      <c r="AV1076">
        <v>75.900000000000006</v>
      </c>
      <c r="AW1076">
        <v>15</v>
      </c>
    </row>
    <row r="1077" spans="1:49" hidden="1" x14ac:dyDescent="0.3">
      <c r="A1077" t="s">
        <v>4255</v>
      </c>
      <c r="B1077" t="s">
        <v>4256</v>
      </c>
      <c r="C1077" s="1" t="str">
        <f t="shared" si="64"/>
        <v>13:0041</v>
      </c>
      <c r="D1077" s="1" t="str">
        <f t="shared" si="65"/>
        <v>13:0013</v>
      </c>
      <c r="E1077" t="s">
        <v>4257</v>
      </c>
      <c r="F1077" t="s">
        <v>4258</v>
      </c>
      <c r="H1077">
        <v>47.500451499999997</v>
      </c>
      <c r="I1077">
        <v>-67.659274199999999</v>
      </c>
      <c r="J1077" s="1" t="str">
        <f t="shared" si="66"/>
        <v>Basal till</v>
      </c>
      <c r="K1077" s="1" t="str">
        <f t="shared" si="67"/>
        <v>&lt;63 micron</v>
      </c>
      <c r="L1077">
        <v>22</v>
      </c>
      <c r="M1077">
        <v>2.33</v>
      </c>
      <c r="N1077">
        <v>11.8</v>
      </c>
      <c r="O1077">
        <v>0.9</v>
      </c>
      <c r="P1077">
        <v>1</v>
      </c>
      <c r="Q1077">
        <v>89</v>
      </c>
      <c r="R1077">
        <v>0.24</v>
      </c>
      <c r="S1077">
        <v>0.1</v>
      </c>
      <c r="T1077">
        <v>0.04</v>
      </c>
      <c r="U1077">
        <v>25.7</v>
      </c>
      <c r="V1077">
        <v>45.3</v>
      </c>
      <c r="W1077">
        <v>39.35</v>
      </c>
      <c r="X1077">
        <v>3.78</v>
      </c>
      <c r="Y1077">
        <v>6.4</v>
      </c>
      <c r="Z1077">
        <v>64</v>
      </c>
      <c r="AA1077">
        <v>0.08</v>
      </c>
      <c r="AB1077">
        <v>14.9</v>
      </c>
      <c r="AC1077">
        <v>1.17</v>
      </c>
      <c r="AD1077">
        <v>1096</v>
      </c>
      <c r="AE1077">
        <v>0.32</v>
      </c>
      <c r="AF1077">
        <v>3.0000000000000001E-3</v>
      </c>
      <c r="AG1077">
        <v>59.2</v>
      </c>
      <c r="AH1077">
        <v>4.9000000000000002E-2</v>
      </c>
      <c r="AI1077">
        <v>28.84</v>
      </c>
      <c r="AJ1077">
        <v>0.01</v>
      </c>
      <c r="AK1077">
        <v>0.22</v>
      </c>
      <c r="AL1077">
        <v>6</v>
      </c>
      <c r="AM1077">
        <v>0.2</v>
      </c>
      <c r="AN1077">
        <v>9.3000000000000007</v>
      </c>
      <c r="AO1077">
        <v>0.06</v>
      </c>
      <c r="AP1077">
        <v>4.7</v>
      </c>
      <c r="AQ1077">
        <v>20</v>
      </c>
      <c r="AR1077">
        <v>0.05</v>
      </c>
      <c r="AS1077">
        <v>0.4</v>
      </c>
      <c r="AT1077">
        <v>34</v>
      </c>
      <c r="AU1077">
        <v>0.05</v>
      </c>
      <c r="AV1077">
        <v>71.400000000000006</v>
      </c>
      <c r="AW1077">
        <v>15</v>
      </c>
    </row>
    <row r="1078" spans="1:49" hidden="1" x14ac:dyDescent="0.3">
      <c r="A1078" t="s">
        <v>4259</v>
      </c>
      <c r="B1078" t="s">
        <v>4260</v>
      </c>
      <c r="C1078" s="1" t="str">
        <f t="shared" si="64"/>
        <v>13:0041</v>
      </c>
      <c r="D1078" s="1" t="str">
        <f t="shared" si="65"/>
        <v>13:0013</v>
      </c>
      <c r="E1078" t="s">
        <v>4261</v>
      </c>
      <c r="F1078" t="s">
        <v>4262</v>
      </c>
      <c r="H1078">
        <v>47.511594500000001</v>
      </c>
      <c r="I1078">
        <v>-67.6178721</v>
      </c>
      <c r="J1078" s="1" t="str">
        <f t="shared" si="66"/>
        <v>Basal till</v>
      </c>
      <c r="K1078" s="1" t="str">
        <f t="shared" si="67"/>
        <v>&lt;63 micron</v>
      </c>
      <c r="L1078">
        <v>29</v>
      </c>
      <c r="M1078">
        <v>1.9</v>
      </c>
      <c r="N1078">
        <v>10.8</v>
      </c>
      <c r="O1078">
        <v>1.8</v>
      </c>
      <c r="P1078">
        <v>1</v>
      </c>
      <c r="Q1078">
        <v>183.9</v>
      </c>
      <c r="R1078">
        <v>0.28999999999999998</v>
      </c>
      <c r="S1078">
        <v>0.22</v>
      </c>
      <c r="T1078">
        <v>0.05</v>
      </c>
      <c r="U1078">
        <v>30.7</v>
      </c>
      <c r="V1078">
        <v>38.700000000000003</v>
      </c>
      <c r="W1078">
        <v>46.92</v>
      </c>
      <c r="X1078">
        <v>3.95</v>
      </c>
      <c r="Y1078">
        <v>5.9</v>
      </c>
      <c r="Z1078">
        <v>74</v>
      </c>
      <c r="AA1078">
        <v>0.1</v>
      </c>
      <c r="AB1078">
        <v>29.7</v>
      </c>
      <c r="AC1078">
        <v>0.87</v>
      </c>
      <c r="AD1078">
        <v>1107</v>
      </c>
      <c r="AE1078">
        <v>0.38</v>
      </c>
      <c r="AF1078">
        <v>5.0000000000000001E-3</v>
      </c>
      <c r="AG1078">
        <v>67.900000000000006</v>
      </c>
      <c r="AH1078">
        <v>4.7E-2</v>
      </c>
      <c r="AI1078">
        <v>25.37</v>
      </c>
      <c r="AJ1078">
        <v>0.01</v>
      </c>
      <c r="AK1078">
        <v>0.25</v>
      </c>
      <c r="AL1078">
        <v>7.5</v>
      </c>
      <c r="AM1078">
        <v>0.05</v>
      </c>
      <c r="AN1078">
        <v>21.3</v>
      </c>
      <c r="AO1078">
        <v>0.04</v>
      </c>
      <c r="AP1078">
        <v>6.1</v>
      </c>
      <c r="AQ1078">
        <v>110</v>
      </c>
      <c r="AR1078">
        <v>0.08</v>
      </c>
      <c r="AS1078">
        <v>0.4</v>
      </c>
      <c r="AT1078">
        <v>39</v>
      </c>
      <c r="AU1078">
        <v>0.05</v>
      </c>
      <c r="AV1078">
        <v>81.8</v>
      </c>
      <c r="AW1078">
        <v>7.5</v>
      </c>
    </row>
    <row r="1079" spans="1:49" hidden="1" x14ac:dyDescent="0.3">
      <c r="A1079" t="s">
        <v>4263</v>
      </c>
      <c r="B1079" t="s">
        <v>4264</v>
      </c>
      <c r="C1079" s="1" t="str">
        <f t="shared" si="64"/>
        <v>13:0041</v>
      </c>
      <c r="D1079" s="1" t="str">
        <f t="shared" si="65"/>
        <v>13:0013</v>
      </c>
      <c r="E1079" t="s">
        <v>4265</v>
      </c>
      <c r="F1079" t="s">
        <v>4266</v>
      </c>
      <c r="H1079">
        <v>47.506633800000003</v>
      </c>
      <c r="I1079">
        <v>-67.634920899999997</v>
      </c>
      <c r="J1079" s="1" t="str">
        <f t="shared" si="66"/>
        <v>Basal till</v>
      </c>
      <c r="K1079" s="1" t="str">
        <f t="shared" si="67"/>
        <v>&lt;63 micron</v>
      </c>
      <c r="L1079">
        <v>21</v>
      </c>
      <c r="M1079">
        <v>1.63</v>
      </c>
      <c r="N1079">
        <v>5.2</v>
      </c>
      <c r="O1079">
        <v>0.3</v>
      </c>
      <c r="P1079">
        <v>1</v>
      </c>
      <c r="Q1079">
        <v>67.900000000000006</v>
      </c>
      <c r="R1079">
        <v>0.17</v>
      </c>
      <c r="S1079">
        <v>0.02</v>
      </c>
      <c r="T1079">
        <v>0.02</v>
      </c>
      <c r="U1079">
        <v>7.8</v>
      </c>
      <c r="V1079">
        <v>12.9</v>
      </c>
      <c r="W1079">
        <v>14.5</v>
      </c>
      <c r="X1079">
        <v>1.96</v>
      </c>
      <c r="Y1079">
        <v>3.9</v>
      </c>
      <c r="Z1079">
        <v>39</v>
      </c>
      <c r="AA1079">
        <v>0.09</v>
      </c>
      <c r="AB1079">
        <v>73.2</v>
      </c>
      <c r="AC1079">
        <v>0.51</v>
      </c>
      <c r="AD1079">
        <v>420</v>
      </c>
      <c r="AE1079">
        <v>1.19</v>
      </c>
      <c r="AF1079">
        <v>2E-3</v>
      </c>
      <c r="AG1079">
        <v>18.100000000000001</v>
      </c>
      <c r="AH1079">
        <v>2.3E-2</v>
      </c>
      <c r="AI1079">
        <v>20.72</v>
      </c>
      <c r="AJ1079">
        <v>0.01</v>
      </c>
      <c r="AK1079">
        <v>0.37</v>
      </c>
      <c r="AL1079">
        <v>1.6</v>
      </c>
      <c r="AM1079">
        <v>0.1</v>
      </c>
      <c r="AN1079">
        <v>4.4000000000000004</v>
      </c>
      <c r="AO1079">
        <v>0.02</v>
      </c>
      <c r="AP1079">
        <v>8.1</v>
      </c>
      <c r="AQ1079">
        <v>50</v>
      </c>
      <c r="AR1079">
        <v>0.06</v>
      </c>
      <c r="AS1079">
        <v>0.4</v>
      </c>
      <c r="AT1079">
        <v>14</v>
      </c>
      <c r="AU1079">
        <v>0.05</v>
      </c>
      <c r="AV1079">
        <v>58</v>
      </c>
      <c r="AW1079">
        <v>15</v>
      </c>
    </row>
    <row r="1080" spans="1:49" hidden="1" x14ac:dyDescent="0.3">
      <c r="A1080" t="s">
        <v>4267</v>
      </c>
      <c r="B1080" t="s">
        <v>4268</v>
      </c>
      <c r="C1080" s="1" t="str">
        <f t="shared" si="64"/>
        <v>13:0041</v>
      </c>
      <c r="D1080" s="1" t="str">
        <f t="shared" si="65"/>
        <v>13:0013</v>
      </c>
      <c r="E1080" t="s">
        <v>4269</v>
      </c>
      <c r="F1080" t="s">
        <v>4270</v>
      </c>
      <c r="H1080">
        <v>47.503162099999997</v>
      </c>
      <c r="I1080">
        <v>-67.593368100000006</v>
      </c>
      <c r="J1080" s="1" t="str">
        <f t="shared" si="66"/>
        <v>Basal till</v>
      </c>
      <c r="K1080" s="1" t="str">
        <f t="shared" si="67"/>
        <v>&lt;63 micron</v>
      </c>
      <c r="L1080">
        <v>18</v>
      </c>
      <c r="M1080">
        <v>2.37</v>
      </c>
      <c r="N1080">
        <v>5.4</v>
      </c>
      <c r="O1080">
        <v>0.6</v>
      </c>
      <c r="P1080">
        <v>1</v>
      </c>
      <c r="Q1080">
        <v>118.8</v>
      </c>
      <c r="R1080">
        <v>0.18</v>
      </c>
      <c r="S1080">
        <v>0.13</v>
      </c>
      <c r="T1080">
        <v>0.03</v>
      </c>
      <c r="U1080">
        <v>14.6</v>
      </c>
      <c r="V1080">
        <v>52.7</v>
      </c>
      <c r="W1080">
        <v>19.399999999999999</v>
      </c>
      <c r="X1080">
        <v>3.78</v>
      </c>
      <c r="Y1080">
        <v>7</v>
      </c>
      <c r="Z1080">
        <v>33</v>
      </c>
      <c r="AA1080">
        <v>0.09</v>
      </c>
      <c r="AB1080">
        <v>21.5</v>
      </c>
      <c r="AC1080">
        <v>1.18</v>
      </c>
      <c r="AD1080">
        <v>546</v>
      </c>
      <c r="AE1080">
        <v>1.18</v>
      </c>
      <c r="AF1080">
        <v>4.0000000000000001E-3</v>
      </c>
      <c r="AG1080">
        <v>58.1</v>
      </c>
      <c r="AH1080">
        <v>2.1000000000000001E-2</v>
      </c>
      <c r="AI1080">
        <v>11.1</v>
      </c>
      <c r="AJ1080">
        <v>0.01</v>
      </c>
      <c r="AK1080">
        <v>0.17</v>
      </c>
      <c r="AL1080">
        <v>3</v>
      </c>
      <c r="AM1080">
        <v>0.1</v>
      </c>
      <c r="AN1080">
        <v>15.7</v>
      </c>
      <c r="AO1080">
        <v>0.03</v>
      </c>
      <c r="AP1080">
        <v>4.2</v>
      </c>
      <c r="AQ1080">
        <v>50</v>
      </c>
      <c r="AR1080">
        <v>7.0000000000000007E-2</v>
      </c>
      <c r="AS1080">
        <v>0.6</v>
      </c>
      <c r="AT1080">
        <v>39</v>
      </c>
      <c r="AU1080">
        <v>0.05</v>
      </c>
      <c r="AV1080">
        <v>68.400000000000006</v>
      </c>
      <c r="AW1080">
        <v>15</v>
      </c>
    </row>
    <row r="1081" spans="1:49" hidden="1" x14ac:dyDescent="0.3">
      <c r="A1081" t="s">
        <v>4271</v>
      </c>
      <c r="B1081" t="s">
        <v>4272</v>
      </c>
      <c r="C1081" s="1" t="str">
        <f t="shared" si="64"/>
        <v>13:0041</v>
      </c>
      <c r="D1081" s="1" t="str">
        <f t="shared" si="65"/>
        <v>13:0013</v>
      </c>
      <c r="E1081" t="s">
        <v>4273</v>
      </c>
      <c r="F1081" t="s">
        <v>4274</v>
      </c>
      <c r="H1081">
        <v>47.537036200000003</v>
      </c>
      <c r="I1081">
        <v>-67.612234000000001</v>
      </c>
      <c r="J1081" s="1" t="str">
        <f t="shared" si="66"/>
        <v>Basal till</v>
      </c>
      <c r="K1081" s="1" t="str">
        <f t="shared" si="67"/>
        <v>&lt;63 micron</v>
      </c>
      <c r="L1081">
        <v>38</v>
      </c>
      <c r="M1081">
        <v>1.66</v>
      </c>
      <c r="N1081">
        <v>7.3</v>
      </c>
      <c r="O1081">
        <v>0.7</v>
      </c>
      <c r="P1081">
        <v>1</v>
      </c>
      <c r="Q1081">
        <v>111.1</v>
      </c>
      <c r="R1081">
        <v>0.15</v>
      </c>
      <c r="S1081">
        <v>0.11</v>
      </c>
      <c r="T1081">
        <v>0.03</v>
      </c>
      <c r="U1081">
        <v>13.8</v>
      </c>
      <c r="V1081">
        <v>35.299999999999997</v>
      </c>
      <c r="W1081">
        <v>22.42</v>
      </c>
      <c r="X1081">
        <v>3.21</v>
      </c>
      <c r="Y1081">
        <v>4.7</v>
      </c>
      <c r="Z1081">
        <v>51</v>
      </c>
      <c r="AA1081">
        <v>7.0000000000000007E-2</v>
      </c>
      <c r="AB1081">
        <v>20.3</v>
      </c>
      <c r="AC1081">
        <v>0.78</v>
      </c>
      <c r="AD1081">
        <v>551</v>
      </c>
      <c r="AE1081">
        <v>0.51</v>
      </c>
      <c r="AF1081">
        <v>3.0000000000000001E-3</v>
      </c>
      <c r="AG1081">
        <v>42.7</v>
      </c>
      <c r="AH1081">
        <v>3.2000000000000001E-2</v>
      </c>
      <c r="AI1081">
        <v>11.98</v>
      </c>
      <c r="AJ1081">
        <v>5.0000000000000001E-3</v>
      </c>
      <c r="AK1081">
        <v>0.21</v>
      </c>
      <c r="AL1081">
        <v>3.8</v>
      </c>
      <c r="AM1081">
        <v>0.2</v>
      </c>
      <c r="AN1081">
        <v>10.9</v>
      </c>
      <c r="AO1081">
        <v>0.02</v>
      </c>
      <c r="AP1081">
        <v>3.5</v>
      </c>
      <c r="AQ1081">
        <v>40</v>
      </c>
      <c r="AR1081">
        <v>0.05</v>
      </c>
      <c r="AS1081">
        <v>0.5</v>
      </c>
      <c r="AT1081">
        <v>27</v>
      </c>
      <c r="AU1081">
        <v>0.05</v>
      </c>
      <c r="AV1081">
        <v>61.2</v>
      </c>
      <c r="AW1081">
        <v>15</v>
      </c>
    </row>
    <row r="1082" spans="1:49" hidden="1" x14ac:dyDescent="0.3">
      <c r="A1082" t="s">
        <v>4275</v>
      </c>
      <c r="B1082" t="s">
        <v>4276</v>
      </c>
      <c r="C1082" s="1" t="str">
        <f t="shared" si="64"/>
        <v>13:0041</v>
      </c>
      <c r="D1082" s="1" t="str">
        <f t="shared" si="65"/>
        <v>13:0013</v>
      </c>
      <c r="E1082" t="s">
        <v>4277</v>
      </c>
      <c r="F1082" t="s">
        <v>4278</v>
      </c>
      <c r="H1082">
        <v>47.531476599999998</v>
      </c>
      <c r="I1082">
        <v>-67.610108800000006</v>
      </c>
      <c r="J1082" s="1" t="str">
        <f t="shared" si="66"/>
        <v>Basal till</v>
      </c>
      <c r="K1082" s="1" t="str">
        <f t="shared" si="67"/>
        <v>&lt;63 micron</v>
      </c>
      <c r="L1082">
        <v>53</v>
      </c>
      <c r="M1082">
        <v>2.02</v>
      </c>
      <c r="N1082">
        <v>5.5</v>
      </c>
      <c r="O1082">
        <v>0.1</v>
      </c>
      <c r="P1082">
        <v>1</v>
      </c>
      <c r="Q1082">
        <v>155.69999999999999</v>
      </c>
      <c r="R1082">
        <v>0.16</v>
      </c>
      <c r="S1082">
        <v>0.21</v>
      </c>
      <c r="T1082">
        <v>0.06</v>
      </c>
      <c r="U1082">
        <v>9.6999999999999993</v>
      </c>
      <c r="V1082">
        <v>33.799999999999997</v>
      </c>
      <c r="W1082">
        <v>14.26</v>
      </c>
      <c r="X1082">
        <v>3.38</v>
      </c>
      <c r="Y1082">
        <v>6.3</v>
      </c>
      <c r="Z1082">
        <v>53</v>
      </c>
      <c r="AA1082">
        <v>0.1</v>
      </c>
      <c r="AB1082">
        <v>23.3</v>
      </c>
      <c r="AC1082">
        <v>0.69</v>
      </c>
      <c r="AD1082">
        <v>288</v>
      </c>
      <c r="AE1082">
        <v>0.48</v>
      </c>
      <c r="AF1082">
        <v>4.0000000000000001E-3</v>
      </c>
      <c r="AG1082">
        <v>36.299999999999997</v>
      </c>
      <c r="AH1082">
        <v>7.0000000000000007E-2</v>
      </c>
      <c r="AI1082">
        <v>8.99</v>
      </c>
      <c r="AJ1082">
        <v>0.02</v>
      </c>
      <c r="AK1082">
        <v>0.14000000000000001</v>
      </c>
      <c r="AL1082">
        <v>2.8</v>
      </c>
      <c r="AM1082">
        <v>0.1</v>
      </c>
      <c r="AN1082">
        <v>19</v>
      </c>
      <c r="AO1082">
        <v>0.03</v>
      </c>
      <c r="AP1082">
        <v>3.2</v>
      </c>
      <c r="AQ1082">
        <v>30</v>
      </c>
      <c r="AR1082">
        <v>0.06</v>
      </c>
      <c r="AS1082">
        <v>0.5</v>
      </c>
      <c r="AT1082">
        <v>33</v>
      </c>
      <c r="AU1082">
        <v>0.05</v>
      </c>
      <c r="AV1082">
        <v>95.5</v>
      </c>
      <c r="AW1082">
        <v>15</v>
      </c>
    </row>
    <row r="1083" spans="1:49" hidden="1" x14ac:dyDescent="0.3">
      <c r="A1083" t="s">
        <v>4279</v>
      </c>
      <c r="B1083" t="s">
        <v>4280</v>
      </c>
      <c r="C1083" s="1" t="str">
        <f t="shared" si="64"/>
        <v>13:0041</v>
      </c>
      <c r="D1083" s="1" t="str">
        <f t="shared" si="65"/>
        <v>13:0013</v>
      </c>
      <c r="E1083" t="s">
        <v>4281</v>
      </c>
      <c r="F1083" t="s">
        <v>4282</v>
      </c>
      <c r="H1083">
        <v>47.515309000000002</v>
      </c>
      <c r="I1083">
        <v>-67.582351399999993</v>
      </c>
      <c r="J1083" s="1" t="str">
        <f t="shared" si="66"/>
        <v>Basal till</v>
      </c>
      <c r="K1083" s="1" t="str">
        <f t="shared" si="67"/>
        <v>&lt;63 micron</v>
      </c>
      <c r="L1083">
        <v>18</v>
      </c>
      <c r="M1083">
        <v>1.63</v>
      </c>
      <c r="N1083">
        <v>4.8</v>
      </c>
      <c r="O1083">
        <v>0.7</v>
      </c>
      <c r="P1083">
        <v>2</v>
      </c>
      <c r="Q1083">
        <v>40.200000000000003</v>
      </c>
      <c r="R1083">
        <v>0.17</v>
      </c>
      <c r="S1083">
        <v>0.03</v>
      </c>
      <c r="T1083">
        <v>0.02</v>
      </c>
      <c r="U1083">
        <v>8</v>
      </c>
      <c r="V1083">
        <v>29.6</v>
      </c>
      <c r="W1083">
        <v>13.63</v>
      </c>
      <c r="X1083">
        <v>2.5299999999999998</v>
      </c>
      <c r="Y1083">
        <v>4.8</v>
      </c>
      <c r="Z1083">
        <v>46</v>
      </c>
      <c r="AA1083">
        <v>7.0000000000000007E-2</v>
      </c>
      <c r="AB1083">
        <v>12.7</v>
      </c>
      <c r="AC1083">
        <v>0.49</v>
      </c>
      <c r="AD1083">
        <v>221</v>
      </c>
      <c r="AE1083">
        <v>0.26</v>
      </c>
      <c r="AF1083">
        <v>3.0000000000000001E-3</v>
      </c>
      <c r="AG1083">
        <v>30.2</v>
      </c>
      <c r="AH1083">
        <v>2.1999999999999999E-2</v>
      </c>
      <c r="AI1083">
        <v>9.77</v>
      </c>
      <c r="AJ1083">
        <v>5.0000000000000001E-3</v>
      </c>
      <c r="AK1083">
        <v>0.12</v>
      </c>
      <c r="AL1083">
        <v>2.2000000000000002</v>
      </c>
      <c r="AM1083">
        <v>0.1</v>
      </c>
      <c r="AN1083">
        <v>5.9</v>
      </c>
      <c r="AO1083">
        <v>0.02</v>
      </c>
      <c r="AP1083">
        <v>2.7</v>
      </c>
      <c r="AQ1083">
        <v>5</v>
      </c>
      <c r="AR1083">
        <v>7.0000000000000007E-2</v>
      </c>
      <c r="AS1083">
        <v>0.3</v>
      </c>
      <c r="AT1083">
        <v>28</v>
      </c>
      <c r="AU1083">
        <v>0.05</v>
      </c>
      <c r="AV1083">
        <v>52.8</v>
      </c>
      <c r="AW1083">
        <v>15</v>
      </c>
    </row>
    <row r="1084" spans="1:49" hidden="1" x14ac:dyDescent="0.3">
      <c r="A1084" t="s">
        <v>4283</v>
      </c>
      <c r="B1084" t="s">
        <v>4284</v>
      </c>
      <c r="C1084" s="1" t="str">
        <f t="shared" si="64"/>
        <v>13:0041</v>
      </c>
      <c r="D1084" s="1" t="str">
        <f t="shared" si="65"/>
        <v>13:0013</v>
      </c>
      <c r="E1084" t="s">
        <v>4285</v>
      </c>
      <c r="F1084" t="s">
        <v>4286</v>
      </c>
      <c r="H1084">
        <v>47.526866300000002</v>
      </c>
      <c r="I1084">
        <v>-67.571770599999994</v>
      </c>
      <c r="J1084" s="1" t="str">
        <f t="shared" si="66"/>
        <v>Basal till</v>
      </c>
      <c r="K1084" s="1" t="str">
        <f t="shared" si="67"/>
        <v>&lt;63 micron</v>
      </c>
      <c r="L1084">
        <v>84</v>
      </c>
      <c r="M1084">
        <v>2.2799999999999998</v>
      </c>
      <c r="N1084">
        <v>8.3000000000000007</v>
      </c>
      <c r="O1084">
        <v>0.6</v>
      </c>
      <c r="P1084">
        <v>2</v>
      </c>
      <c r="Q1084">
        <v>49.4</v>
      </c>
      <c r="R1084">
        <v>0.23</v>
      </c>
      <c r="S1084">
        <v>0.03</v>
      </c>
      <c r="T1084">
        <v>0.03</v>
      </c>
      <c r="U1084">
        <v>14.7</v>
      </c>
      <c r="V1084">
        <v>37.5</v>
      </c>
      <c r="W1084">
        <v>26.2</v>
      </c>
      <c r="X1084">
        <v>3.49</v>
      </c>
      <c r="Y1084">
        <v>6.2</v>
      </c>
      <c r="Z1084">
        <v>53</v>
      </c>
      <c r="AA1084">
        <v>0.09</v>
      </c>
      <c r="AB1084">
        <v>28.1</v>
      </c>
      <c r="AC1084">
        <v>0.84</v>
      </c>
      <c r="AD1084">
        <v>566</v>
      </c>
      <c r="AE1084">
        <v>0.56000000000000005</v>
      </c>
      <c r="AF1084">
        <v>3.0000000000000001E-3</v>
      </c>
      <c r="AG1084">
        <v>45.4</v>
      </c>
      <c r="AH1084">
        <v>0.04</v>
      </c>
      <c r="AI1084">
        <v>17.07</v>
      </c>
      <c r="AJ1084">
        <v>0.02</v>
      </c>
      <c r="AK1084">
        <v>0.31</v>
      </c>
      <c r="AL1084">
        <v>3.6</v>
      </c>
      <c r="AM1084">
        <v>0.3</v>
      </c>
      <c r="AN1084">
        <v>4.3</v>
      </c>
      <c r="AO1084">
        <v>0.03</v>
      </c>
      <c r="AP1084">
        <v>4.9000000000000004</v>
      </c>
      <c r="AQ1084">
        <v>10</v>
      </c>
      <c r="AR1084">
        <v>7.0000000000000007E-2</v>
      </c>
      <c r="AS1084">
        <v>0.4</v>
      </c>
      <c r="AT1084">
        <v>40</v>
      </c>
      <c r="AU1084">
        <v>0.05</v>
      </c>
      <c r="AV1084">
        <v>74.400000000000006</v>
      </c>
      <c r="AW1084">
        <v>15</v>
      </c>
    </row>
    <row r="1085" spans="1:49" hidden="1" x14ac:dyDescent="0.3">
      <c r="A1085" t="s">
        <v>4287</v>
      </c>
      <c r="B1085" t="s">
        <v>4288</v>
      </c>
      <c r="C1085" s="1" t="str">
        <f t="shared" si="64"/>
        <v>13:0041</v>
      </c>
      <c r="D1085" s="1" t="str">
        <f t="shared" si="65"/>
        <v>13:0013</v>
      </c>
      <c r="E1085" t="s">
        <v>4289</v>
      </c>
      <c r="F1085" t="s">
        <v>4290</v>
      </c>
      <c r="H1085">
        <v>47.532709199999999</v>
      </c>
      <c r="I1085">
        <v>-67.590199699999999</v>
      </c>
      <c r="J1085" s="1" t="str">
        <f t="shared" si="66"/>
        <v>Basal till</v>
      </c>
      <c r="K1085" s="1" t="str">
        <f t="shared" si="67"/>
        <v>&lt;63 micron</v>
      </c>
      <c r="L1085">
        <v>37</v>
      </c>
      <c r="M1085">
        <v>1.86</v>
      </c>
      <c r="N1085">
        <v>8.1</v>
      </c>
      <c r="O1085">
        <v>0.4</v>
      </c>
      <c r="P1085">
        <v>1</v>
      </c>
      <c r="Q1085">
        <v>173.5</v>
      </c>
      <c r="R1085">
        <v>0.18</v>
      </c>
      <c r="S1085">
        <v>0.22</v>
      </c>
      <c r="T1085">
        <v>0.05</v>
      </c>
      <c r="U1085">
        <v>15.6</v>
      </c>
      <c r="V1085">
        <v>43.6</v>
      </c>
      <c r="W1085">
        <v>25.74</v>
      </c>
      <c r="X1085">
        <v>3.42</v>
      </c>
      <c r="Y1085">
        <v>5.2</v>
      </c>
      <c r="Z1085">
        <v>60</v>
      </c>
      <c r="AA1085">
        <v>0.08</v>
      </c>
      <c r="AB1085">
        <v>30.8</v>
      </c>
      <c r="AC1085">
        <v>0.92</v>
      </c>
      <c r="AD1085">
        <v>664</v>
      </c>
      <c r="AE1085">
        <v>0.3</v>
      </c>
      <c r="AF1085">
        <v>4.0000000000000001E-3</v>
      </c>
      <c r="AG1085">
        <v>60.4</v>
      </c>
      <c r="AH1085">
        <v>4.1000000000000002E-2</v>
      </c>
      <c r="AI1085">
        <v>14.17</v>
      </c>
      <c r="AJ1085">
        <v>0.01</v>
      </c>
      <c r="AK1085">
        <v>0.28000000000000003</v>
      </c>
      <c r="AL1085">
        <v>6.9</v>
      </c>
      <c r="AM1085">
        <v>0.2</v>
      </c>
      <c r="AN1085">
        <v>21.8</v>
      </c>
      <c r="AO1085">
        <v>0.04</v>
      </c>
      <c r="AP1085">
        <v>5.3</v>
      </c>
      <c r="AQ1085">
        <v>100</v>
      </c>
      <c r="AR1085">
        <v>0.06</v>
      </c>
      <c r="AS1085">
        <v>0.7</v>
      </c>
      <c r="AT1085">
        <v>34</v>
      </c>
      <c r="AU1085">
        <v>0.05</v>
      </c>
      <c r="AV1085">
        <v>64.599999999999994</v>
      </c>
      <c r="AW1085">
        <v>15</v>
      </c>
    </row>
    <row r="1086" spans="1:49" hidden="1" x14ac:dyDescent="0.3">
      <c r="A1086" t="s">
        <v>4291</v>
      </c>
      <c r="B1086" t="s">
        <v>4292</v>
      </c>
      <c r="C1086" s="1" t="str">
        <f t="shared" si="64"/>
        <v>13:0041</v>
      </c>
      <c r="D1086" s="1" t="str">
        <f t="shared" si="65"/>
        <v>13:0013</v>
      </c>
      <c r="E1086" t="s">
        <v>4293</v>
      </c>
      <c r="F1086" t="s">
        <v>4294</v>
      </c>
      <c r="H1086">
        <v>47.564281100000002</v>
      </c>
      <c r="I1086">
        <v>-67.707593099999997</v>
      </c>
      <c r="J1086" s="1" t="str">
        <f t="shared" si="66"/>
        <v>Basal till</v>
      </c>
      <c r="K1086" s="1" t="str">
        <f t="shared" si="67"/>
        <v>&lt;63 micron</v>
      </c>
      <c r="L1086">
        <v>63</v>
      </c>
      <c r="M1086">
        <v>1.76</v>
      </c>
      <c r="N1086">
        <v>2.4</v>
      </c>
      <c r="O1086">
        <v>0.6</v>
      </c>
      <c r="P1086">
        <v>1</v>
      </c>
      <c r="Q1086">
        <v>185.6</v>
      </c>
      <c r="R1086">
        <v>0.12</v>
      </c>
      <c r="S1086">
        <v>0.43</v>
      </c>
      <c r="T1086">
        <v>0.11</v>
      </c>
      <c r="U1086">
        <v>10.5</v>
      </c>
      <c r="V1086">
        <v>33</v>
      </c>
      <c r="W1086">
        <v>15.53</v>
      </c>
      <c r="X1086">
        <v>2.65</v>
      </c>
      <c r="Y1086">
        <v>5</v>
      </c>
      <c r="Z1086">
        <v>130</v>
      </c>
      <c r="AA1086">
        <v>0.1</v>
      </c>
      <c r="AB1086">
        <v>25.3</v>
      </c>
      <c r="AC1086">
        <v>0.78</v>
      </c>
      <c r="AD1086">
        <v>491</v>
      </c>
      <c r="AE1086">
        <v>0.23</v>
      </c>
      <c r="AF1086">
        <v>3.0000000000000001E-3</v>
      </c>
      <c r="AG1086">
        <v>37.799999999999997</v>
      </c>
      <c r="AH1086">
        <v>6.8000000000000005E-2</v>
      </c>
      <c r="AI1086">
        <v>8.89</v>
      </c>
      <c r="AJ1086">
        <v>0.03</v>
      </c>
      <c r="AK1086">
        <v>0.16</v>
      </c>
      <c r="AL1086">
        <v>4.8</v>
      </c>
      <c r="AM1086">
        <v>0.3</v>
      </c>
      <c r="AN1086">
        <v>28.9</v>
      </c>
      <c r="AO1086">
        <v>0.02</v>
      </c>
      <c r="AP1086">
        <v>3</v>
      </c>
      <c r="AQ1086">
        <v>110</v>
      </c>
      <c r="AR1086">
        <v>7.0000000000000007E-2</v>
      </c>
      <c r="AS1086">
        <v>1.4</v>
      </c>
      <c r="AT1086">
        <v>25</v>
      </c>
      <c r="AU1086">
        <v>0.05</v>
      </c>
      <c r="AV1086">
        <v>73.2</v>
      </c>
      <c r="AW1086">
        <v>15</v>
      </c>
    </row>
    <row r="1087" spans="1:49" hidden="1" x14ac:dyDescent="0.3">
      <c r="A1087" t="s">
        <v>4295</v>
      </c>
      <c r="B1087" t="s">
        <v>4296</v>
      </c>
      <c r="C1087" s="1" t="str">
        <f t="shared" si="64"/>
        <v>13:0041</v>
      </c>
      <c r="D1087" s="1" t="str">
        <f t="shared" si="65"/>
        <v>13:0013</v>
      </c>
      <c r="E1087" t="s">
        <v>4297</v>
      </c>
      <c r="F1087" t="s">
        <v>4298</v>
      </c>
      <c r="H1087">
        <v>47.510134200000003</v>
      </c>
      <c r="I1087">
        <v>-67.559183000000004</v>
      </c>
      <c r="J1087" s="1" t="str">
        <f t="shared" si="66"/>
        <v>Basal till</v>
      </c>
      <c r="K1087" s="1" t="str">
        <f t="shared" si="67"/>
        <v>&lt;63 micron</v>
      </c>
      <c r="L1087">
        <v>41</v>
      </c>
      <c r="M1087">
        <v>2.06</v>
      </c>
      <c r="N1087">
        <v>6.8</v>
      </c>
      <c r="O1087">
        <v>1.2</v>
      </c>
      <c r="P1087">
        <v>1</v>
      </c>
      <c r="Q1087">
        <v>29.7</v>
      </c>
      <c r="R1087">
        <v>0.16</v>
      </c>
      <c r="S1087">
        <v>0.04</v>
      </c>
      <c r="T1087">
        <v>0.1</v>
      </c>
      <c r="U1087">
        <v>16.3</v>
      </c>
      <c r="V1087">
        <v>38.5</v>
      </c>
      <c r="W1087">
        <v>24.61</v>
      </c>
      <c r="X1087">
        <v>3.1</v>
      </c>
      <c r="Y1087">
        <v>5.2</v>
      </c>
      <c r="Z1087">
        <v>31</v>
      </c>
      <c r="AA1087">
        <v>0.06</v>
      </c>
      <c r="AB1087">
        <v>24.1</v>
      </c>
      <c r="AC1087">
        <v>0.97</v>
      </c>
      <c r="AD1087">
        <v>443</v>
      </c>
      <c r="AE1087">
        <v>0.37</v>
      </c>
      <c r="AF1087">
        <v>3.0000000000000001E-3</v>
      </c>
      <c r="AG1087">
        <v>55.9</v>
      </c>
      <c r="AH1087">
        <v>3.7999999999999999E-2</v>
      </c>
      <c r="AI1087">
        <v>19.559999999999999</v>
      </c>
      <c r="AJ1087">
        <v>0.01</v>
      </c>
      <c r="AK1087">
        <v>0.31</v>
      </c>
      <c r="AL1087">
        <v>2.9</v>
      </c>
      <c r="AM1087">
        <v>0.1</v>
      </c>
      <c r="AN1087">
        <v>4.5999999999999996</v>
      </c>
      <c r="AO1087">
        <v>0.02</v>
      </c>
      <c r="AP1087">
        <v>4</v>
      </c>
      <c r="AQ1087">
        <v>210</v>
      </c>
      <c r="AR1087">
        <v>0.06</v>
      </c>
      <c r="AS1087">
        <v>0.4</v>
      </c>
      <c r="AT1087">
        <v>32</v>
      </c>
      <c r="AU1087">
        <v>0.05</v>
      </c>
      <c r="AV1087">
        <v>57.4</v>
      </c>
      <c r="AW1087">
        <v>15</v>
      </c>
    </row>
    <row r="1088" spans="1:49" hidden="1" x14ac:dyDescent="0.3">
      <c r="A1088" t="s">
        <v>4299</v>
      </c>
      <c r="B1088" t="s">
        <v>4300</v>
      </c>
      <c r="C1088" s="1" t="str">
        <f t="shared" si="64"/>
        <v>13:0041</v>
      </c>
      <c r="D1088" s="1" t="str">
        <f t="shared" si="65"/>
        <v>13:0013</v>
      </c>
      <c r="E1088" t="s">
        <v>4297</v>
      </c>
      <c r="F1088" t="s">
        <v>4301</v>
      </c>
      <c r="H1088">
        <v>47.510134200000003</v>
      </c>
      <c r="I1088">
        <v>-67.559183000000004</v>
      </c>
      <c r="J1088" s="1" t="str">
        <f t="shared" si="66"/>
        <v>Basal till</v>
      </c>
      <c r="K1088" s="1" t="str">
        <f t="shared" si="67"/>
        <v>&lt;63 micron</v>
      </c>
      <c r="L1088">
        <v>37</v>
      </c>
      <c r="M1088">
        <v>1.98</v>
      </c>
      <c r="N1088">
        <v>6.9</v>
      </c>
      <c r="O1088">
        <v>1.1000000000000001</v>
      </c>
      <c r="P1088">
        <v>3</v>
      </c>
      <c r="Q1088">
        <v>24.8</v>
      </c>
      <c r="R1088">
        <v>0.14000000000000001</v>
      </c>
      <c r="S1088">
        <v>0.04</v>
      </c>
      <c r="T1088">
        <v>7.0000000000000007E-2</v>
      </c>
      <c r="U1088">
        <v>15.9</v>
      </c>
      <c r="V1088">
        <v>42.3</v>
      </c>
      <c r="W1088">
        <v>22.66</v>
      </c>
      <c r="X1088">
        <v>3.02</v>
      </c>
      <c r="Y1088">
        <v>5</v>
      </c>
      <c r="Z1088">
        <v>32</v>
      </c>
      <c r="AA1088">
        <v>0.05</v>
      </c>
      <c r="AB1088">
        <v>21.7</v>
      </c>
      <c r="AC1088">
        <v>0.92</v>
      </c>
      <c r="AD1088">
        <v>429</v>
      </c>
      <c r="AE1088">
        <v>0.37</v>
      </c>
      <c r="AF1088">
        <v>3.0000000000000001E-3</v>
      </c>
      <c r="AG1088">
        <v>54.6</v>
      </c>
      <c r="AH1088">
        <v>3.9E-2</v>
      </c>
      <c r="AI1088">
        <v>16.559999999999999</v>
      </c>
      <c r="AJ1088">
        <v>5.0000000000000001E-3</v>
      </c>
      <c r="AK1088">
        <v>0.28000000000000003</v>
      </c>
      <c r="AL1088">
        <v>2.6</v>
      </c>
      <c r="AM1088">
        <v>0.05</v>
      </c>
      <c r="AN1088">
        <v>3.9</v>
      </c>
      <c r="AO1088">
        <v>0.02</v>
      </c>
      <c r="AP1088">
        <v>3.6</v>
      </c>
      <c r="AQ1088">
        <v>160</v>
      </c>
      <c r="AR1088">
        <v>0.05</v>
      </c>
      <c r="AS1088">
        <v>0.4</v>
      </c>
      <c r="AT1088">
        <v>29</v>
      </c>
      <c r="AU1088">
        <v>0.05</v>
      </c>
      <c r="AV1088">
        <v>60.3</v>
      </c>
      <c r="AW1088">
        <v>15</v>
      </c>
    </row>
    <row r="1089" spans="1:49" hidden="1" x14ac:dyDescent="0.3">
      <c r="A1089" t="s">
        <v>4302</v>
      </c>
      <c r="B1089" t="s">
        <v>4303</v>
      </c>
      <c r="C1089" s="1" t="str">
        <f t="shared" si="64"/>
        <v>13:0041</v>
      </c>
      <c r="D1089" s="1" t="str">
        <f t="shared" si="65"/>
        <v>13:0013</v>
      </c>
      <c r="E1089" t="s">
        <v>4304</v>
      </c>
      <c r="F1089" t="s">
        <v>4305</v>
      </c>
      <c r="H1089">
        <v>47.502366600000002</v>
      </c>
      <c r="I1089">
        <v>-67.5062803</v>
      </c>
      <c r="J1089" s="1" t="str">
        <f t="shared" si="66"/>
        <v>Basal till</v>
      </c>
      <c r="K1089" s="1" t="str">
        <f t="shared" si="67"/>
        <v>&lt;63 micron</v>
      </c>
      <c r="L1089">
        <v>26</v>
      </c>
      <c r="M1089">
        <v>2.11</v>
      </c>
      <c r="N1089">
        <v>6.5</v>
      </c>
      <c r="O1089">
        <v>0.2</v>
      </c>
      <c r="P1089">
        <v>3</v>
      </c>
      <c r="Q1089">
        <v>77</v>
      </c>
      <c r="R1089">
        <v>0.21</v>
      </c>
      <c r="S1089">
        <v>0.39</v>
      </c>
      <c r="T1089">
        <v>0.1</v>
      </c>
      <c r="U1089">
        <v>17.8</v>
      </c>
      <c r="V1089">
        <v>40.4</v>
      </c>
      <c r="W1089">
        <v>23.02</v>
      </c>
      <c r="X1089">
        <v>4.01</v>
      </c>
      <c r="Y1089">
        <v>4.4000000000000004</v>
      </c>
      <c r="Z1089">
        <v>100</v>
      </c>
      <c r="AA1089">
        <v>0.09</v>
      </c>
      <c r="AB1089">
        <v>30</v>
      </c>
      <c r="AC1089">
        <v>0.71</v>
      </c>
      <c r="AD1089">
        <v>709</v>
      </c>
      <c r="AE1089">
        <v>0.25</v>
      </c>
      <c r="AF1089">
        <v>3.0000000000000001E-3</v>
      </c>
      <c r="AG1089">
        <v>70.099999999999994</v>
      </c>
      <c r="AH1089">
        <v>4.4999999999999998E-2</v>
      </c>
      <c r="AI1089">
        <v>18.059999999999999</v>
      </c>
      <c r="AJ1089">
        <v>0.02</v>
      </c>
      <c r="AK1089">
        <v>0.2</v>
      </c>
      <c r="AL1089">
        <v>7.7</v>
      </c>
      <c r="AM1089">
        <v>0.4</v>
      </c>
      <c r="AN1089">
        <v>23.5</v>
      </c>
      <c r="AO1089">
        <v>0.02</v>
      </c>
      <c r="AP1089">
        <v>5.6</v>
      </c>
      <c r="AQ1089">
        <v>5</v>
      </c>
      <c r="AR1089">
        <v>0.08</v>
      </c>
      <c r="AS1089">
        <v>0.4</v>
      </c>
      <c r="AT1089">
        <v>27</v>
      </c>
      <c r="AU1089">
        <v>0.05</v>
      </c>
      <c r="AV1089">
        <v>67.7</v>
      </c>
      <c r="AW1089">
        <v>15</v>
      </c>
    </row>
    <row r="1090" spans="1:49" hidden="1" x14ac:dyDescent="0.3">
      <c r="A1090" t="s">
        <v>4306</v>
      </c>
      <c r="B1090" t="s">
        <v>4307</v>
      </c>
      <c r="C1090" s="1" t="str">
        <f t="shared" ref="C1090:C1153" si="68">HYPERLINK("http://geochem.nrcan.gc.ca/cdogs/content/bdl/bdl130041_e.htm", "13:0041")</f>
        <v>13:0041</v>
      </c>
      <c r="D1090" s="1" t="str">
        <f t="shared" ref="D1090:D1153" si="69">HYPERLINK("http://geochem.nrcan.gc.ca/cdogs/content/svy/svy130013_e.htm", "13:0013")</f>
        <v>13:0013</v>
      </c>
      <c r="E1090" t="s">
        <v>4304</v>
      </c>
      <c r="F1090" t="s">
        <v>4308</v>
      </c>
      <c r="H1090">
        <v>47.502366600000002</v>
      </c>
      <c r="I1090">
        <v>-67.5062803</v>
      </c>
      <c r="J1090" s="1" t="str">
        <f t="shared" ref="J1090:J1153" si="70">HYPERLINK("http://geochem.nrcan.gc.ca/cdogs/content/kwd/kwd020045_e.htm", "Basal till")</f>
        <v>Basal till</v>
      </c>
      <c r="K1090" s="1" t="str">
        <f t="shared" ref="K1090:K1153" si="71">HYPERLINK("http://geochem.nrcan.gc.ca/cdogs/content/kwd/kwd080004_e.htm", "&lt;63 micron")</f>
        <v>&lt;63 micron</v>
      </c>
      <c r="L1090">
        <v>22</v>
      </c>
      <c r="M1090">
        <v>1.97</v>
      </c>
      <c r="N1090">
        <v>6.2</v>
      </c>
      <c r="O1090">
        <v>0.9</v>
      </c>
      <c r="P1090">
        <v>2</v>
      </c>
      <c r="Q1090">
        <v>70.8</v>
      </c>
      <c r="R1090">
        <v>0.19</v>
      </c>
      <c r="S1090">
        <v>0.42</v>
      </c>
      <c r="T1090">
        <v>0.08</v>
      </c>
      <c r="U1090">
        <v>17.399999999999999</v>
      </c>
      <c r="V1090">
        <v>39.299999999999997</v>
      </c>
      <c r="W1090">
        <v>21.57</v>
      </c>
      <c r="X1090">
        <v>3.89</v>
      </c>
      <c r="Y1090">
        <v>3.9</v>
      </c>
      <c r="Z1090">
        <v>103</v>
      </c>
      <c r="AA1090">
        <v>0.09</v>
      </c>
      <c r="AB1090">
        <v>30.1</v>
      </c>
      <c r="AC1090">
        <v>0.7</v>
      </c>
      <c r="AD1090">
        <v>718</v>
      </c>
      <c r="AE1090">
        <v>0.22</v>
      </c>
      <c r="AF1090">
        <v>3.0000000000000001E-3</v>
      </c>
      <c r="AG1090">
        <v>67.3</v>
      </c>
      <c r="AH1090">
        <v>4.5999999999999999E-2</v>
      </c>
      <c r="AI1090">
        <v>16.489999999999998</v>
      </c>
      <c r="AJ1090">
        <v>0.03</v>
      </c>
      <c r="AK1090">
        <v>0.19</v>
      </c>
      <c r="AL1090">
        <v>7.7</v>
      </c>
      <c r="AM1090">
        <v>0.3</v>
      </c>
      <c r="AN1090">
        <v>24</v>
      </c>
      <c r="AO1090">
        <v>0.01</v>
      </c>
      <c r="AP1090">
        <v>5.3</v>
      </c>
      <c r="AQ1090">
        <v>5</v>
      </c>
      <c r="AR1090">
        <v>7.0000000000000007E-2</v>
      </c>
      <c r="AS1090">
        <v>0.3</v>
      </c>
      <c r="AT1090">
        <v>27</v>
      </c>
      <c r="AU1090">
        <v>0.05</v>
      </c>
      <c r="AV1090">
        <v>64.8</v>
      </c>
      <c r="AW1090">
        <v>15</v>
      </c>
    </row>
    <row r="1091" spans="1:49" hidden="1" x14ac:dyDescent="0.3">
      <c r="A1091" t="s">
        <v>4309</v>
      </c>
      <c r="B1091" t="s">
        <v>4310</v>
      </c>
      <c r="C1091" s="1" t="str">
        <f t="shared" si="68"/>
        <v>13:0041</v>
      </c>
      <c r="D1091" s="1" t="str">
        <f t="shared" si="69"/>
        <v>13:0013</v>
      </c>
      <c r="E1091" t="s">
        <v>4311</v>
      </c>
      <c r="F1091" t="s">
        <v>4312</v>
      </c>
      <c r="H1091">
        <v>47.505988799999997</v>
      </c>
      <c r="I1091">
        <v>-67.530333400000004</v>
      </c>
      <c r="J1091" s="1" t="str">
        <f t="shared" si="70"/>
        <v>Basal till</v>
      </c>
      <c r="K1091" s="1" t="str">
        <f t="shared" si="71"/>
        <v>&lt;63 micron</v>
      </c>
      <c r="L1091">
        <v>44</v>
      </c>
      <c r="M1091">
        <v>2.68</v>
      </c>
      <c r="N1091">
        <v>3.7</v>
      </c>
      <c r="O1091">
        <v>0.2</v>
      </c>
      <c r="P1091">
        <v>4</v>
      </c>
      <c r="Q1091">
        <v>51.5</v>
      </c>
      <c r="R1091">
        <v>0.18</v>
      </c>
      <c r="S1091">
        <v>1.35</v>
      </c>
      <c r="T1091">
        <v>7.0000000000000007E-2</v>
      </c>
      <c r="U1091">
        <v>21.4</v>
      </c>
      <c r="V1091">
        <v>61.2</v>
      </c>
      <c r="W1091">
        <v>25.94</v>
      </c>
      <c r="X1091">
        <v>4.13</v>
      </c>
      <c r="Y1091">
        <v>7</v>
      </c>
      <c r="Z1091">
        <v>56</v>
      </c>
      <c r="AA1091">
        <v>0.11</v>
      </c>
      <c r="AB1091">
        <v>23.8</v>
      </c>
      <c r="AC1091">
        <v>1.59</v>
      </c>
      <c r="AD1091">
        <v>664</v>
      </c>
      <c r="AE1091">
        <v>0.13</v>
      </c>
      <c r="AF1091">
        <v>4.0000000000000001E-3</v>
      </c>
      <c r="AG1091">
        <v>97.9</v>
      </c>
      <c r="AH1091">
        <v>4.2000000000000003E-2</v>
      </c>
      <c r="AI1091">
        <v>14.67</v>
      </c>
      <c r="AJ1091">
        <v>0.03</v>
      </c>
      <c r="AK1091">
        <v>0.09</v>
      </c>
      <c r="AL1091">
        <v>9.8000000000000007</v>
      </c>
      <c r="AM1091">
        <v>0.3</v>
      </c>
      <c r="AN1091">
        <v>44.4</v>
      </c>
      <c r="AO1091">
        <v>0.02</v>
      </c>
      <c r="AP1091">
        <v>5.3</v>
      </c>
      <c r="AQ1091">
        <v>30</v>
      </c>
      <c r="AR1091">
        <v>0.09</v>
      </c>
      <c r="AS1091">
        <v>0.3</v>
      </c>
      <c r="AT1091">
        <v>37</v>
      </c>
      <c r="AU1091">
        <v>0.05</v>
      </c>
      <c r="AV1091">
        <v>74.8</v>
      </c>
      <c r="AW1091">
        <v>15</v>
      </c>
    </row>
    <row r="1092" spans="1:49" hidden="1" x14ac:dyDescent="0.3">
      <c r="A1092" t="s">
        <v>4313</v>
      </c>
      <c r="B1092" t="s">
        <v>4314</v>
      </c>
      <c r="C1092" s="1" t="str">
        <f t="shared" si="68"/>
        <v>13:0041</v>
      </c>
      <c r="D1092" s="1" t="str">
        <f t="shared" si="69"/>
        <v>13:0013</v>
      </c>
      <c r="E1092" t="s">
        <v>4315</v>
      </c>
      <c r="F1092" t="s">
        <v>4316</v>
      </c>
      <c r="H1092">
        <v>47.689649199999998</v>
      </c>
      <c r="I1092">
        <v>-67.655844400000007</v>
      </c>
      <c r="J1092" s="1" t="str">
        <f t="shared" si="70"/>
        <v>Basal till</v>
      </c>
      <c r="K1092" s="1" t="str">
        <f t="shared" si="71"/>
        <v>&lt;63 micron</v>
      </c>
      <c r="L1092">
        <v>23</v>
      </c>
      <c r="M1092">
        <v>2.62</v>
      </c>
      <c r="N1092">
        <v>9.3000000000000007</v>
      </c>
      <c r="O1092">
        <v>1.4</v>
      </c>
      <c r="P1092">
        <v>1</v>
      </c>
      <c r="Q1092">
        <v>44.1</v>
      </c>
      <c r="R1092">
        <v>0.17</v>
      </c>
      <c r="S1092">
        <v>0.03</v>
      </c>
      <c r="T1092">
        <v>0.06</v>
      </c>
      <c r="U1092">
        <v>17.7</v>
      </c>
      <c r="V1092">
        <v>60.3</v>
      </c>
      <c r="W1092">
        <v>27.35</v>
      </c>
      <c r="X1092">
        <v>3.92</v>
      </c>
      <c r="Y1092">
        <v>5.9</v>
      </c>
      <c r="Z1092">
        <v>65</v>
      </c>
      <c r="AA1092">
        <v>0.08</v>
      </c>
      <c r="AB1092">
        <v>37</v>
      </c>
      <c r="AC1092">
        <v>1.08</v>
      </c>
      <c r="AD1092">
        <v>382</v>
      </c>
      <c r="AE1092">
        <v>0.46</v>
      </c>
      <c r="AF1092">
        <v>3.0000000000000001E-3</v>
      </c>
      <c r="AG1092">
        <v>70.2</v>
      </c>
      <c r="AH1092">
        <v>6.2E-2</v>
      </c>
      <c r="AI1092">
        <v>13.6</v>
      </c>
      <c r="AJ1092">
        <v>0.01</v>
      </c>
      <c r="AK1092">
        <v>0.33</v>
      </c>
      <c r="AL1092">
        <v>3.4</v>
      </c>
      <c r="AM1092">
        <v>0.1</v>
      </c>
      <c r="AN1092">
        <v>5.2</v>
      </c>
      <c r="AO1092">
        <v>0.02</v>
      </c>
      <c r="AP1092">
        <v>7.7</v>
      </c>
      <c r="AQ1092">
        <v>5</v>
      </c>
      <c r="AR1092">
        <v>0.05</v>
      </c>
      <c r="AS1092">
        <v>0.5</v>
      </c>
      <c r="AT1092">
        <v>27</v>
      </c>
      <c r="AU1092">
        <v>0.05</v>
      </c>
      <c r="AV1092">
        <v>73.599999999999994</v>
      </c>
      <c r="AW1092">
        <v>15</v>
      </c>
    </row>
    <row r="1093" spans="1:49" hidden="1" x14ac:dyDescent="0.3">
      <c r="A1093" t="s">
        <v>4317</v>
      </c>
      <c r="B1093" t="s">
        <v>4318</v>
      </c>
      <c r="C1093" s="1" t="str">
        <f t="shared" si="68"/>
        <v>13:0041</v>
      </c>
      <c r="D1093" s="1" t="str">
        <f t="shared" si="69"/>
        <v>13:0013</v>
      </c>
      <c r="E1093" t="s">
        <v>4319</v>
      </c>
      <c r="F1093" t="s">
        <v>4320</v>
      </c>
      <c r="H1093">
        <v>47.7126959</v>
      </c>
      <c r="I1093">
        <v>-67.693501600000005</v>
      </c>
      <c r="J1093" s="1" t="str">
        <f t="shared" si="70"/>
        <v>Basal till</v>
      </c>
      <c r="K1093" s="1" t="str">
        <f t="shared" si="71"/>
        <v>&lt;63 micron</v>
      </c>
      <c r="L1093">
        <v>17</v>
      </c>
      <c r="M1093">
        <v>2.2000000000000002</v>
      </c>
      <c r="N1093">
        <v>11.6</v>
      </c>
      <c r="O1093">
        <v>2.1</v>
      </c>
      <c r="P1093">
        <v>0.5</v>
      </c>
      <c r="Q1093">
        <v>43</v>
      </c>
      <c r="R1093">
        <v>0.17</v>
      </c>
      <c r="S1093">
        <v>0.01</v>
      </c>
      <c r="T1093">
        <v>0.05</v>
      </c>
      <c r="U1093">
        <v>13.4</v>
      </c>
      <c r="V1093">
        <v>47.6</v>
      </c>
      <c r="W1093">
        <v>26.34</v>
      </c>
      <c r="X1093">
        <v>3.63</v>
      </c>
      <c r="Y1093">
        <v>4.7</v>
      </c>
      <c r="Z1093">
        <v>64</v>
      </c>
      <c r="AA1093">
        <v>0.06</v>
      </c>
      <c r="AB1093">
        <v>32.9</v>
      </c>
      <c r="AC1093">
        <v>0.68</v>
      </c>
      <c r="AD1093">
        <v>228</v>
      </c>
      <c r="AE1093">
        <v>0.47</v>
      </c>
      <c r="AF1093">
        <v>2E-3</v>
      </c>
      <c r="AG1093">
        <v>63.1</v>
      </c>
      <c r="AH1093">
        <v>0.03</v>
      </c>
      <c r="AI1093">
        <v>13.22</v>
      </c>
      <c r="AJ1093">
        <v>0.02</v>
      </c>
      <c r="AK1093">
        <v>0.61</v>
      </c>
      <c r="AL1093">
        <v>4.0999999999999996</v>
      </c>
      <c r="AM1093">
        <v>0.2</v>
      </c>
      <c r="AN1093">
        <v>3.6</v>
      </c>
      <c r="AO1093">
        <v>0.01</v>
      </c>
      <c r="AP1093">
        <v>6.7</v>
      </c>
      <c r="AQ1093">
        <v>5</v>
      </c>
      <c r="AR1093">
        <v>0.06</v>
      </c>
      <c r="AS1093">
        <v>0.9</v>
      </c>
      <c r="AT1093">
        <v>23</v>
      </c>
      <c r="AU1093">
        <v>0.05</v>
      </c>
      <c r="AV1093">
        <v>69.400000000000006</v>
      </c>
      <c r="AW1093">
        <v>15</v>
      </c>
    </row>
    <row r="1094" spans="1:49" hidden="1" x14ac:dyDescent="0.3">
      <c r="A1094" t="s">
        <v>4321</v>
      </c>
      <c r="B1094" t="s">
        <v>4322</v>
      </c>
      <c r="C1094" s="1" t="str">
        <f t="shared" si="68"/>
        <v>13:0041</v>
      </c>
      <c r="D1094" s="1" t="str">
        <f t="shared" si="69"/>
        <v>13:0013</v>
      </c>
      <c r="E1094" t="s">
        <v>4323</v>
      </c>
      <c r="F1094" t="s">
        <v>4324</v>
      </c>
      <c r="H1094">
        <v>47.727862100000003</v>
      </c>
      <c r="I1094">
        <v>-67.7018573</v>
      </c>
      <c r="J1094" s="1" t="str">
        <f t="shared" si="70"/>
        <v>Basal till</v>
      </c>
      <c r="K1094" s="1" t="str">
        <f t="shared" si="71"/>
        <v>&lt;63 micron</v>
      </c>
      <c r="L1094">
        <v>12</v>
      </c>
      <c r="M1094">
        <v>2.41</v>
      </c>
      <c r="N1094">
        <v>9</v>
      </c>
      <c r="O1094">
        <v>1.2</v>
      </c>
      <c r="P1094">
        <v>0.5</v>
      </c>
      <c r="Q1094">
        <v>49.3</v>
      </c>
      <c r="R1094">
        <v>0.16</v>
      </c>
      <c r="S1094">
        <v>0.01</v>
      </c>
      <c r="T1094">
        <v>0.06</v>
      </c>
      <c r="U1094">
        <v>15.2</v>
      </c>
      <c r="V1094">
        <v>52.1</v>
      </c>
      <c r="W1094">
        <v>22.3</v>
      </c>
      <c r="X1094">
        <v>3.43</v>
      </c>
      <c r="Y1094">
        <v>5.2</v>
      </c>
      <c r="Z1094">
        <v>48</v>
      </c>
      <c r="AA1094">
        <v>0.05</v>
      </c>
      <c r="AB1094">
        <v>33.799999999999997</v>
      </c>
      <c r="AC1094">
        <v>0.85</v>
      </c>
      <c r="AD1094">
        <v>249</v>
      </c>
      <c r="AE1094">
        <v>0.28999999999999998</v>
      </c>
      <c r="AF1094">
        <v>3.0000000000000001E-3</v>
      </c>
      <c r="AG1094">
        <v>58.9</v>
      </c>
      <c r="AH1094">
        <v>2.8000000000000001E-2</v>
      </c>
      <c r="AI1094">
        <v>15.1</v>
      </c>
      <c r="AJ1094">
        <v>5.0000000000000001E-3</v>
      </c>
      <c r="AK1094">
        <v>0.3</v>
      </c>
      <c r="AL1094">
        <v>3</v>
      </c>
      <c r="AM1094">
        <v>0.1</v>
      </c>
      <c r="AN1094">
        <v>3</v>
      </c>
      <c r="AO1094">
        <v>0.01</v>
      </c>
      <c r="AP1094">
        <v>7.1</v>
      </c>
      <c r="AQ1094">
        <v>5</v>
      </c>
      <c r="AR1094">
        <v>0.08</v>
      </c>
      <c r="AS1094">
        <v>0.6</v>
      </c>
      <c r="AT1094">
        <v>25</v>
      </c>
      <c r="AU1094">
        <v>0.05</v>
      </c>
      <c r="AV1094">
        <v>65.099999999999994</v>
      </c>
      <c r="AW1094">
        <v>15</v>
      </c>
    </row>
    <row r="1095" spans="1:49" hidden="1" x14ac:dyDescent="0.3">
      <c r="A1095" t="s">
        <v>4325</v>
      </c>
      <c r="B1095" t="s">
        <v>4326</v>
      </c>
      <c r="C1095" s="1" t="str">
        <f t="shared" si="68"/>
        <v>13:0041</v>
      </c>
      <c r="D1095" s="1" t="str">
        <f t="shared" si="69"/>
        <v>13:0013</v>
      </c>
      <c r="E1095" t="s">
        <v>4327</v>
      </c>
      <c r="F1095" t="s">
        <v>4328</v>
      </c>
      <c r="H1095">
        <v>47.714275399999998</v>
      </c>
      <c r="I1095">
        <v>-67.734886200000005</v>
      </c>
      <c r="J1095" s="1" t="str">
        <f t="shared" si="70"/>
        <v>Basal till</v>
      </c>
      <c r="K1095" s="1" t="str">
        <f t="shared" si="71"/>
        <v>&lt;63 micron</v>
      </c>
      <c r="L1095">
        <v>15</v>
      </c>
      <c r="M1095">
        <v>3</v>
      </c>
      <c r="N1095">
        <v>5.4</v>
      </c>
      <c r="O1095">
        <v>0.4</v>
      </c>
      <c r="P1095">
        <v>2</v>
      </c>
      <c r="Q1095">
        <v>46.6</v>
      </c>
      <c r="R1095">
        <v>0.12</v>
      </c>
      <c r="S1095">
        <v>0.01</v>
      </c>
      <c r="T1095">
        <v>0.06</v>
      </c>
      <c r="U1095">
        <v>12.7</v>
      </c>
      <c r="V1095">
        <v>52.8</v>
      </c>
      <c r="W1095">
        <v>23.7</v>
      </c>
      <c r="X1095">
        <v>3.26</v>
      </c>
      <c r="Y1095">
        <v>5.4</v>
      </c>
      <c r="Z1095">
        <v>51</v>
      </c>
      <c r="AA1095">
        <v>0.05</v>
      </c>
      <c r="AB1095">
        <v>30.4</v>
      </c>
      <c r="AC1095">
        <v>0.86</v>
      </c>
      <c r="AD1095">
        <v>214</v>
      </c>
      <c r="AE1095">
        <v>0.28000000000000003</v>
      </c>
      <c r="AF1095">
        <v>3.0000000000000001E-3</v>
      </c>
      <c r="AG1095">
        <v>62.5</v>
      </c>
      <c r="AH1095">
        <v>4.7E-2</v>
      </c>
      <c r="AI1095">
        <v>11.69</v>
      </c>
      <c r="AJ1095">
        <v>0.03</v>
      </c>
      <c r="AK1095">
        <v>0.23</v>
      </c>
      <c r="AL1095">
        <v>3.1</v>
      </c>
      <c r="AM1095">
        <v>0.3</v>
      </c>
      <c r="AN1095">
        <v>2.9</v>
      </c>
      <c r="AO1095">
        <v>0.01</v>
      </c>
      <c r="AP1095">
        <v>6.3</v>
      </c>
      <c r="AQ1095">
        <v>30</v>
      </c>
      <c r="AR1095">
        <v>0.08</v>
      </c>
      <c r="AS1095">
        <v>0.5</v>
      </c>
      <c r="AT1095">
        <v>27</v>
      </c>
      <c r="AU1095">
        <v>0.05</v>
      </c>
      <c r="AV1095">
        <v>83.2</v>
      </c>
      <c r="AW1095">
        <v>15</v>
      </c>
    </row>
    <row r="1096" spans="1:49" hidden="1" x14ac:dyDescent="0.3">
      <c r="A1096" t="s">
        <v>4329</v>
      </c>
      <c r="B1096" t="s">
        <v>4330</v>
      </c>
      <c r="C1096" s="1" t="str">
        <f t="shared" si="68"/>
        <v>13:0041</v>
      </c>
      <c r="D1096" s="1" t="str">
        <f t="shared" si="69"/>
        <v>13:0013</v>
      </c>
      <c r="E1096" t="s">
        <v>4331</v>
      </c>
      <c r="F1096" t="s">
        <v>4332</v>
      </c>
      <c r="H1096">
        <v>47.729762600000001</v>
      </c>
      <c r="I1096">
        <v>-67.730990300000002</v>
      </c>
      <c r="J1096" s="1" t="str">
        <f t="shared" si="70"/>
        <v>Basal till</v>
      </c>
      <c r="K1096" s="1" t="str">
        <f t="shared" si="71"/>
        <v>&lt;63 micron</v>
      </c>
      <c r="L1096">
        <v>37</v>
      </c>
      <c r="M1096">
        <v>3.34</v>
      </c>
      <c r="N1096">
        <v>6.9</v>
      </c>
      <c r="O1096">
        <v>1.1000000000000001</v>
      </c>
      <c r="P1096">
        <v>1</v>
      </c>
      <c r="Q1096">
        <v>51.9</v>
      </c>
      <c r="R1096">
        <v>0.14000000000000001</v>
      </c>
      <c r="S1096">
        <v>0.02</v>
      </c>
      <c r="T1096">
        <v>7.0000000000000007E-2</v>
      </c>
      <c r="U1096">
        <v>13.5</v>
      </c>
      <c r="V1096">
        <v>53.7</v>
      </c>
      <c r="W1096">
        <v>24.69</v>
      </c>
      <c r="X1096">
        <v>3.44</v>
      </c>
      <c r="Y1096">
        <v>4.8</v>
      </c>
      <c r="Z1096">
        <v>141</v>
      </c>
      <c r="AA1096">
        <v>0.05</v>
      </c>
      <c r="AB1096">
        <v>28.1</v>
      </c>
      <c r="AC1096">
        <v>0.79</v>
      </c>
      <c r="AD1096">
        <v>231</v>
      </c>
      <c r="AE1096">
        <v>0.36</v>
      </c>
      <c r="AF1096">
        <v>2E-3</v>
      </c>
      <c r="AG1096">
        <v>59</v>
      </c>
      <c r="AH1096">
        <v>4.3999999999999997E-2</v>
      </c>
      <c r="AI1096">
        <v>16.239999999999998</v>
      </c>
      <c r="AJ1096">
        <v>0.01</v>
      </c>
      <c r="AK1096">
        <v>0.33</v>
      </c>
      <c r="AL1096">
        <v>3.6</v>
      </c>
      <c r="AM1096">
        <v>0.4</v>
      </c>
      <c r="AN1096">
        <v>3.6</v>
      </c>
      <c r="AO1096">
        <v>0.01</v>
      </c>
      <c r="AP1096">
        <v>6.2</v>
      </c>
      <c r="AQ1096">
        <v>5</v>
      </c>
      <c r="AR1096">
        <v>0.11</v>
      </c>
      <c r="AS1096">
        <v>0.8</v>
      </c>
      <c r="AT1096">
        <v>28</v>
      </c>
      <c r="AU1096">
        <v>0.05</v>
      </c>
      <c r="AV1096">
        <v>62.4</v>
      </c>
      <c r="AW1096">
        <v>15</v>
      </c>
    </row>
    <row r="1097" spans="1:49" hidden="1" x14ac:dyDescent="0.3">
      <c r="A1097" t="s">
        <v>4333</v>
      </c>
      <c r="B1097" t="s">
        <v>4334</v>
      </c>
      <c r="C1097" s="1" t="str">
        <f t="shared" si="68"/>
        <v>13:0041</v>
      </c>
      <c r="D1097" s="1" t="str">
        <f t="shared" si="69"/>
        <v>13:0013</v>
      </c>
      <c r="E1097" t="s">
        <v>4335</v>
      </c>
      <c r="F1097" t="s">
        <v>4336</v>
      </c>
      <c r="H1097">
        <v>47.739718400000001</v>
      </c>
      <c r="I1097">
        <v>-67.782876999999999</v>
      </c>
      <c r="J1097" s="1" t="str">
        <f t="shared" si="70"/>
        <v>Basal till</v>
      </c>
      <c r="K1097" s="1" t="str">
        <f t="shared" si="71"/>
        <v>&lt;63 micron</v>
      </c>
      <c r="L1097">
        <v>19</v>
      </c>
      <c r="M1097">
        <v>3.13</v>
      </c>
      <c r="N1097">
        <v>10.9</v>
      </c>
      <c r="O1097">
        <v>0.6</v>
      </c>
      <c r="P1097">
        <v>0.5</v>
      </c>
      <c r="Q1097">
        <v>50.7</v>
      </c>
      <c r="R1097">
        <v>0.18</v>
      </c>
      <c r="S1097">
        <v>0.02</v>
      </c>
      <c r="T1097">
        <v>0.08</v>
      </c>
      <c r="U1097">
        <v>18.5</v>
      </c>
      <c r="V1097">
        <v>57.2</v>
      </c>
      <c r="W1097">
        <v>28.28</v>
      </c>
      <c r="X1097">
        <v>4.03</v>
      </c>
      <c r="Y1097">
        <v>5.7</v>
      </c>
      <c r="Z1097">
        <v>103</v>
      </c>
      <c r="AA1097">
        <v>7.0000000000000007E-2</v>
      </c>
      <c r="AB1097">
        <v>30.2</v>
      </c>
      <c r="AC1097">
        <v>0.81</v>
      </c>
      <c r="AD1097">
        <v>955</v>
      </c>
      <c r="AE1097">
        <v>0.42</v>
      </c>
      <c r="AF1097">
        <v>3.0000000000000001E-3</v>
      </c>
      <c r="AG1097">
        <v>78.900000000000006</v>
      </c>
      <c r="AH1097">
        <v>6.3E-2</v>
      </c>
      <c r="AI1097">
        <v>23.5</v>
      </c>
      <c r="AJ1097">
        <v>5.0000000000000001E-3</v>
      </c>
      <c r="AK1097">
        <v>0.51</v>
      </c>
      <c r="AL1097">
        <v>4.3</v>
      </c>
      <c r="AM1097">
        <v>0.4</v>
      </c>
      <c r="AN1097">
        <v>3.3</v>
      </c>
      <c r="AO1097">
        <v>0.04</v>
      </c>
      <c r="AP1097">
        <v>6.7</v>
      </c>
      <c r="AQ1097">
        <v>5</v>
      </c>
      <c r="AR1097">
        <v>0.08</v>
      </c>
      <c r="AS1097">
        <v>1.2</v>
      </c>
      <c r="AT1097">
        <v>30</v>
      </c>
      <c r="AU1097">
        <v>0.05</v>
      </c>
      <c r="AV1097">
        <v>97.9</v>
      </c>
      <c r="AW1097">
        <v>15</v>
      </c>
    </row>
    <row r="1098" spans="1:49" hidden="1" x14ac:dyDescent="0.3">
      <c r="A1098" t="s">
        <v>4337</v>
      </c>
      <c r="B1098" t="s">
        <v>4338</v>
      </c>
      <c r="C1098" s="1" t="str">
        <f t="shared" si="68"/>
        <v>13:0041</v>
      </c>
      <c r="D1098" s="1" t="str">
        <f t="shared" si="69"/>
        <v>13:0013</v>
      </c>
      <c r="E1098" t="s">
        <v>4339</v>
      </c>
      <c r="F1098" t="s">
        <v>4340</v>
      </c>
      <c r="H1098">
        <v>47.733187100000002</v>
      </c>
      <c r="I1098">
        <v>-67.755301000000003</v>
      </c>
      <c r="J1098" s="1" t="str">
        <f t="shared" si="70"/>
        <v>Basal till</v>
      </c>
      <c r="K1098" s="1" t="str">
        <f t="shared" si="71"/>
        <v>&lt;63 micron</v>
      </c>
      <c r="L1098">
        <v>48</v>
      </c>
      <c r="M1098">
        <v>2.6</v>
      </c>
      <c r="N1098">
        <v>4.2</v>
      </c>
      <c r="O1098">
        <v>0.4</v>
      </c>
      <c r="P1098">
        <v>0.5</v>
      </c>
      <c r="Q1098">
        <v>53.4</v>
      </c>
      <c r="R1098">
        <v>0.15</v>
      </c>
      <c r="S1098">
        <v>0.02</v>
      </c>
      <c r="T1098">
        <v>7.0000000000000007E-2</v>
      </c>
      <c r="U1098">
        <v>4.5999999999999996</v>
      </c>
      <c r="V1098">
        <v>36.5</v>
      </c>
      <c r="W1098">
        <v>15.27</v>
      </c>
      <c r="X1098">
        <v>2.87</v>
      </c>
      <c r="Y1098">
        <v>6.9</v>
      </c>
      <c r="Z1098">
        <v>71</v>
      </c>
      <c r="AA1098">
        <v>0.05</v>
      </c>
      <c r="AB1098">
        <v>29.5</v>
      </c>
      <c r="AC1098">
        <v>0.26</v>
      </c>
      <c r="AD1098">
        <v>101</v>
      </c>
      <c r="AE1098">
        <v>0.3</v>
      </c>
      <c r="AF1098">
        <v>2E-3</v>
      </c>
      <c r="AG1098">
        <v>23.3</v>
      </c>
      <c r="AH1098">
        <v>6.2E-2</v>
      </c>
      <c r="AI1098">
        <v>8.0399999999999991</v>
      </c>
      <c r="AJ1098">
        <v>0.01</v>
      </c>
      <c r="AK1098">
        <v>0.22</v>
      </c>
      <c r="AL1098">
        <v>2.4</v>
      </c>
      <c r="AM1098">
        <v>0.3</v>
      </c>
      <c r="AN1098">
        <v>2.9</v>
      </c>
      <c r="AO1098">
        <v>0.01</v>
      </c>
      <c r="AP1098">
        <v>6</v>
      </c>
      <c r="AQ1098">
        <v>60</v>
      </c>
      <c r="AR1098">
        <v>0.13</v>
      </c>
      <c r="AS1098">
        <v>0.6</v>
      </c>
      <c r="AT1098">
        <v>30</v>
      </c>
      <c r="AU1098">
        <v>0.05</v>
      </c>
      <c r="AV1098">
        <v>56.5</v>
      </c>
      <c r="AW1098">
        <v>15</v>
      </c>
    </row>
    <row r="1099" spans="1:49" hidden="1" x14ac:dyDescent="0.3">
      <c r="A1099" t="s">
        <v>4341</v>
      </c>
      <c r="B1099" t="s">
        <v>4342</v>
      </c>
      <c r="C1099" s="1" t="str">
        <f t="shared" si="68"/>
        <v>13:0041</v>
      </c>
      <c r="D1099" s="1" t="str">
        <f t="shared" si="69"/>
        <v>13:0013</v>
      </c>
      <c r="E1099" t="s">
        <v>4343</v>
      </c>
      <c r="F1099" t="s">
        <v>4344</v>
      </c>
      <c r="H1099">
        <v>47.745837899999998</v>
      </c>
      <c r="I1099">
        <v>-67.722541800000002</v>
      </c>
      <c r="J1099" s="1" t="str">
        <f t="shared" si="70"/>
        <v>Basal till</v>
      </c>
      <c r="K1099" s="1" t="str">
        <f t="shared" si="71"/>
        <v>&lt;63 micron</v>
      </c>
      <c r="L1099">
        <v>25</v>
      </c>
      <c r="M1099">
        <v>3.54</v>
      </c>
      <c r="N1099">
        <v>7.3</v>
      </c>
      <c r="O1099">
        <v>0.3</v>
      </c>
      <c r="P1099">
        <v>1</v>
      </c>
      <c r="Q1099">
        <v>48.4</v>
      </c>
      <c r="R1099">
        <v>0.14000000000000001</v>
      </c>
      <c r="S1099">
        <v>0.02</v>
      </c>
      <c r="T1099">
        <v>0.06</v>
      </c>
      <c r="U1099">
        <v>14.8</v>
      </c>
      <c r="V1099">
        <v>62.9</v>
      </c>
      <c r="W1099">
        <v>21.96</v>
      </c>
      <c r="X1099">
        <v>3.24</v>
      </c>
      <c r="Y1099">
        <v>5.2</v>
      </c>
      <c r="Z1099">
        <v>89</v>
      </c>
      <c r="AA1099">
        <v>0.04</v>
      </c>
      <c r="AB1099">
        <v>24.9</v>
      </c>
      <c r="AC1099">
        <v>0.78</v>
      </c>
      <c r="AD1099">
        <v>202</v>
      </c>
      <c r="AE1099">
        <v>0.32</v>
      </c>
      <c r="AF1099">
        <v>2E-3</v>
      </c>
      <c r="AG1099">
        <v>63.6</v>
      </c>
      <c r="AH1099">
        <v>6.2E-2</v>
      </c>
      <c r="AI1099">
        <v>12.91</v>
      </c>
      <c r="AJ1099">
        <v>0.02</v>
      </c>
      <c r="AK1099">
        <v>0.28000000000000003</v>
      </c>
      <c r="AL1099">
        <v>3.2</v>
      </c>
      <c r="AM1099">
        <v>0.4</v>
      </c>
      <c r="AN1099">
        <v>2.5</v>
      </c>
      <c r="AO1099">
        <v>0.01</v>
      </c>
      <c r="AP1099">
        <v>6.3</v>
      </c>
      <c r="AQ1099">
        <v>50</v>
      </c>
      <c r="AR1099">
        <v>0.08</v>
      </c>
      <c r="AS1099">
        <v>0.8</v>
      </c>
      <c r="AT1099">
        <v>23</v>
      </c>
      <c r="AU1099">
        <v>0.05</v>
      </c>
      <c r="AV1099">
        <v>63.1</v>
      </c>
      <c r="AW1099">
        <v>15</v>
      </c>
    </row>
    <row r="1100" spans="1:49" hidden="1" x14ac:dyDescent="0.3">
      <c r="A1100" t="s">
        <v>4345</v>
      </c>
      <c r="B1100" t="s">
        <v>4346</v>
      </c>
      <c r="C1100" s="1" t="str">
        <f t="shared" si="68"/>
        <v>13:0041</v>
      </c>
      <c r="D1100" s="1" t="str">
        <f t="shared" si="69"/>
        <v>13:0013</v>
      </c>
      <c r="E1100" t="s">
        <v>4343</v>
      </c>
      <c r="F1100" t="s">
        <v>4347</v>
      </c>
      <c r="H1100">
        <v>47.745837899999998</v>
      </c>
      <c r="I1100">
        <v>-67.722541800000002</v>
      </c>
      <c r="J1100" s="1" t="str">
        <f t="shared" si="70"/>
        <v>Basal till</v>
      </c>
      <c r="K1100" s="1" t="str">
        <f t="shared" si="71"/>
        <v>&lt;63 micron</v>
      </c>
      <c r="L1100">
        <v>22</v>
      </c>
      <c r="M1100">
        <v>3.52</v>
      </c>
      <c r="N1100">
        <v>7.4</v>
      </c>
      <c r="O1100">
        <v>0.5</v>
      </c>
      <c r="P1100">
        <v>1</v>
      </c>
      <c r="Q1100">
        <v>48.8</v>
      </c>
      <c r="R1100">
        <v>0.14000000000000001</v>
      </c>
      <c r="S1100">
        <v>0.02</v>
      </c>
      <c r="T1100">
        <v>7.0000000000000007E-2</v>
      </c>
      <c r="U1100">
        <v>14.7</v>
      </c>
      <c r="V1100">
        <v>61</v>
      </c>
      <c r="W1100">
        <v>22.38</v>
      </c>
      <c r="X1100">
        <v>3.24</v>
      </c>
      <c r="Y1100">
        <v>5.4</v>
      </c>
      <c r="Z1100">
        <v>78</v>
      </c>
      <c r="AA1100">
        <v>0.04</v>
      </c>
      <c r="AB1100">
        <v>25.5</v>
      </c>
      <c r="AC1100">
        <v>0.79</v>
      </c>
      <c r="AD1100">
        <v>199</v>
      </c>
      <c r="AE1100">
        <v>0.3</v>
      </c>
      <c r="AF1100">
        <v>2E-3</v>
      </c>
      <c r="AG1100">
        <v>67.599999999999994</v>
      </c>
      <c r="AH1100">
        <v>6.0999999999999999E-2</v>
      </c>
      <c r="AI1100">
        <v>12.5</v>
      </c>
      <c r="AJ1100">
        <v>0.01</v>
      </c>
      <c r="AK1100">
        <v>0.27</v>
      </c>
      <c r="AL1100">
        <v>3.2</v>
      </c>
      <c r="AM1100">
        <v>0.4</v>
      </c>
      <c r="AN1100">
        <v>2.5</v>
      </c>
      <c r="AO1100">
        <v>0.01</v>
      </c>
      <c r="AP1100">
        <v>6.5</v>
      </c>
      <c r="AQ1100">
        <v>5</v>
      </c>
      <c r="AR1100">
        <v>0.08</v>
      </c>
      <c r="AS1100">
        <v>0.8</v>
      </c>
      <c r="AT1100">
        <v>23</v>
      </c>
      <c r="AU1100">
        <v>0.05</v>
      </c>
      <c r="AV1100">
        <v>67.3</v>
      </c>
      <c r="AW1100">
        <v>15</v>
      </c>
    </row>
    <row r="1101" spans="1:49" hidden="1" x14ac:dyDescent="0.3">
      <c r="A1101" t="s">
        <v>4348</v>
      </c>
      <c r="B1101" t="s">
        <v>4349</v>
      </c>
      <c r="C1101" s="1" t="str">
        <f t="shared" si="68"/>
        <v>13:0041</v>
      </c>
      <c r="D1101" s="1" t="str">
        <f t="shared" si="69"/>
        <v>13:0013</v>
      </c>
      <c r="E1101" t="s">
        <v>4350</v>
      </c>
      <c r="F1101" t="s">
        <v>4351</v>
      </c>
      <c r="H1101">
        <v>47.7431141</v>
      </c>
      <c r="I1101">
        <v>-67.748074299999999</v>
      </c>
      <c r="J1101" s="1" t="str">
        <f t="shared" si="70"/>
        <v>Basal till</v>
      </c>
      <c r="K1101" s="1" t="str">
        <f t="shared" si="71"/>
        <v>&lt;63 micron</v>
      </c>
      <c r="L1101">
        <v>22</v>
      </c>
      <c r="M1101">
        <v>3.56</v>
      </c>
      <c r="N1101">
        <v>10.1</v>
      </c>
      <c r="O1101">
        <v>0.4</v>
      </c>
      <c r="P1101">
        <v>2</v>
      </c>
      <c r="Q1101">
        <v>65.2</v>
      </c>
      <c r="R1101">
        <v>0.23</v>
      </c>
      <c r="S1101">
        <v>0.02</v>
      </c>
      <c r="T1101">
        <v>7.0000000000000007E-2</v>
      </c>
      <c r="U1101">
        <v>23.8</v>
      </c>
      <c r="V1101">
        <v>74.3</v>
      </c>
      <c r="W1101">
        <v>34.520000000000003</v>
      </c>
      <c r="X1101">
        <v>4.57</v>
      </c>
      <c r="Y1101">
        <v>7.6</v>
      </c>
      <c r="Z1101">
        <v>62</v>
      </c>
      <c r="AA1101">
        <v>0.1</v>
      </c>
      <c r="AB1101">
        <v>34.5</v>
      </c>
      <c r="AC1101">
        <v>1.1499999999999999</v>
      </c>
      <c r="AD1101">
        <v>717</v>
      </c>
      <c r="AE1101">
        <v>0.32</v>
      </c>
      <c r="AF1101">
        <v>3.0000000000000001E-3</v>
      </c>
      <c r="AG1101">
        <v>78.3</v>
      </c>
      <c r="AH1101">
        <v>7.3999999999999996E-2</v>
      </c>
      <c r="AI1101">
        <v>21.81</v>
      </c>
      <c r="AJ1101">
        <v>0.01</v>
      </c>
      <c r="AK1101">
        <v>0.37</v>
      </c>
      <c r="AL1101">
        <v>3.8</v>
      </c>
      <c r="AM1101">
        <v>0.3</v>
      </c>
      <c r="AN1101">
        <v>3.8</v>
      </c>
      <c r="AO1101">
        <v>0.02</v>
      </c>
      <c r="AP1101">
        <v>7.4</v>
      </c>
      <c r="AQ1101">
        <v>60</v>
      </c>
      <c r="AR1101">
        <v>7.0000000000000007E-2</v>
      </c>
      <c r="AS1101">
        <v>1</v>
      </c>
      <c r="AT1101">
        <v>33</v>
      </c>
      <c r="AU1101">
        <v>0.05</v>
      </c>
      <c r="AV1101">
        <v>93.1</v>
      </c>
      <c r="AW1101">
        <v>15</v>
      </c>
    </row>
    <row r="1102" spans="1:49" hidden="1" x14ac:dyDescent="0.3">
      <c r="A1102" t="s">
        <v>4352</v>
      </c>
      <c r="B1102" t="s">
        <v>4353</v>
      </c>
      <c r="C1102" s="1" t="str">
        <f t="shared" si="68"/>
        <v>13:0041</v>
      </c>
      <c r="D1102" s="1" t="str">
        <f t="shared" si="69"/>
        <v>13:0013</v>
      </c>
      <c r="E1102" t="s">
        <v>4354</v>
      </c>
      <c r="F1102" t="s">
        <v>4355</v>
      </c>
      <c r="H1102">
        <v>47.749429800000001</v>
      </c>
      <c r="I1102">
        <v>-67.802809499999995</v>
      </c>
      <c r="J1102" s="1" t="str">
        <f t="shared" si="70"/>
        <v>Basal till</v>
      </c>
      <c r="K1102" s="1" t="str">
        <f t="shared" si="71"/>
        <v>&lt;63 micron</v>
      </c>
      <c r="L1102">
        <v>14</v>
      </c>
      <c r="M1102">
        <v>2.14</v>
      </c>
      <c r="N1102">
        <v>9</v>
      </c>
      <c r="O1102">
        <v>0.4</v>
      </c>
      <c r="P1102">
        <v>1</v>
      </c>
      <c r="Q1102">
        <v>31.9</v>
      </c>
      <c r="R1102">
        <v>0.17</v>
      </c>
      <c r="S1102">
        <v>0.02</v>
      </c>
      <c r="T1102">
        <v>0.08</v>
      </c>
      <c r="U1102">
        <v>21</v>
      </c>
      <c r="V1102">
        <v>49</v>
      </c>
      <c r="W1102">
        <v>24.42</v>
      </c>
      <c r="X1102">
        <v>3.62</v>
      </c>
      <c r="Y1102">
        <v>4.8</v>
      </c>
      <c r="Z1102">
        <v>55</v>
      </c>
      <c r="AA1102">
        <v>0.06</v>
      </c>
      <c r="AB1102">
        <v>31.2</v>
      </c>
      <c r="AC1102">
        <v>0.8</v>
      </c>
      <c r="AD1102">
        <v>921</v>
      </c>
      <c r="AE1102">
        <v>0.42</v>
      </c>
      <c r="AF1102">
        <v>2E-3</v>
      </c>
      <c r="AG1102">
        <v>58.3</v>
      </c>
      <c r="AH1102">
        <v>5.3999999999999999E-2</v>
      </c>
      <c r="AI1102">
        <v>23.1</v>
      </c>
      <c r="AJ1102">
        <v>5.0000000000000001E-3</v>
      </c>
      <c r="AK1102">
        <v>0.48</v>
      </c>
      <c r="AL1102">
        <v>3.2</v>
      </c>
      <c r="AM1102">
        <v>0.2</v>
      </c>
      <c r="AN1102">
        <v>3.8</v>
      </c>
      <c r="AO1102">
        <v>0.03</v>
      </c>
      <c r="AP1102">
        <v>6.9</v>
      </c>
      <c r="AQ1102">
        <v>30</v>
      </c>
      <c r="AR1102">
        <v>0.05</v>
      </c>
      <c r="AS1102">
        <v>1</v>
      </c>
      <c r="AT1102">
        <v>24</v>
      </c>
      <c r="AU1102">
        <v>0.05</v>
      </c>
      <c r="AV1102">
        <v>71.900000000000006</v>
      </c>
      <c r="AW1102">
        <v>15</v>
      </c>
    </row>
    <row r="1103" spans="1:49" hidden="1" x14ac:dyDescent="0.3">
      <c r="A1103" t="s">
        <v>4356</v>
      </c>
      <c r="B1103" t="s">
        <v>4357</v>
      </c>
      <c r="C1103" s="1" t="str">
        <f t="shared" si="68"/>
        <v>13:0041</v>
      </c>
      <c r="D1103" s="1" t="str">
        <f t="shared" si="69"/>
        <v>13:0013</v>
      </c>
      <c r="E1103" t="s">
        <v>4358</v>
      </c>
      <c r="F1103" t="s">
        <v>4359</v>
      </c>
      <c r="H1103">
        <v>47.722204699999999</v>
      </c>
      <c r="I1103">
        <v>-67.780804900000007</v>
      </c>
      <c r="J1103" s="1" t="str">
        <f t="shared" si="70"/>
        <v>Basal till</v>
      </c>
      <c r="K1103" s="1" t="str">
        <f t="shared" si="71"/>
        <v>&lt;63 micron</v>
      </c>
      <c r="L1103">
        <v>23</v>
      </c>
      <c r="M1103">
        <v>3.33</v>
      </c>
      <c r="N1103">
        <v>5.4</v>
      </c>
      <c r="O1103">
        <v>0.1</v>
      </c>
      <c r="P1103">
        <v>2</v>
      </c>
      <c r="Q1103">
        <v>55.1</v>
      </c>
      <c r="R1103">
        <v>0.13</v>
      </c>
      <c r="S1103">
        <v>0.02</v>
      </c>
      <c r="T1103">
        <v>0.05</v>
      </c>
      <c r="U1103">
        <v>11.7</v>
      </c>
      <c r="V1103">
        <v>58.4</v>
      </c>
      <c r="W1103">
        <v>21.58</v>
      </c>
      <c r="X1103">
        <v>3.16</v>
      </c>
      <c r="Y1103">
        <v>5.8</v>
      </c>
      <c r="Z1103">
        <v>91</v>
      </c>
      <c r="AA1103">
        <v>0.03</v>
      </c>
      <c r="AB1103">
        <v>24.5</v>
      </c>
      <c r="AC1103">
        <v>0.71</v>
      </c>
      <c r="AD1103">
        <v>214</v>
      </c>
      <c r="AE1103">
        <v>0.47</v>
      </c>
      <c r="AF1103">
        <v>2E-3</v>
      </c>
      <c r="AG1103">
        <v>53.8</v>
      </c>
      <c r="AH1103">
        <v>0.05</v>
      </c>
      <c r="AI1103">
        <v>13.37</v>
      </c>
      <c r="AJ1103">
        <v>0.01</v>
      </c>
      <c r="AK1103">
        <v>0.24</v>
      </c>
      <c r="AL1103">
        <v>2.5</v>
      </c>
      <c r="AM1103">
        <v>0.4</v>
      </c>
      <c r="AN1103">
        <v>2.6</v>
      </c>
      <c r="AO1103">
        <v>0.01</v>
      </c>
      <c r="AP1103">
        <v>5.9</v>
      </c>
      <c r="AQ1103">
        <v>80</v>
      </c>
      <c r="AR1103">
        <v>0.09</v>
      </c>
      <c r="AS1103">
        <v>0.8</v>
      </c>
      <c r="AT1103">
        <v>29</v>
      </c>
      <c r="AU1103">
        <v>0.05</v>
      </c>
      <c r="AV1103">
        <v>64.5</v>
      </c>
      <c r="AW1103">
        <v>15</v>
      </c>
    </row>
    <row r="1104" spans="1:49" hidden="1" x14ac:dyDescent="0.3">
      <c r="A1104" t="s">
        <v>4360</v>
      </c>
      <c r="B1104" t="s">
        <v>4361</v>
      </c>
      <c r="C1104" s="1" t="str">
        <f t="shared" si="68"/>
        <v>13:0041</v>
      </c>
      <c r="D1104" s="1" t="str">
        <f t="shared" si="69"/>
        <v>13:0013</v>
      </c>
      <c r="E1104" t="s">
        <v>4362</v>
      </c>
      <c r="F1104" t="s">
        <v>4363</v>
      </c>
      <c r="H1104">
        <v>47.730510000000002</v>
      </c>
      <c r="I1104">
        <v>-67.802189600000005</v>
      </c>
      <c r="J1104" s="1" t="str">
        <f t="shared" si="70"/>
        <v>Basal till</v>
      </c>
      <c r="K1104" s="1" t="str">
        <f t="shared" si="71"/>
        <v>&lt;63 micron</v>
      </c>
      <c r="L1104">
        <v>18</v>
      </c>
      <c r="M1104">
        <v>2.42</v>
      </c>
      <c r="N1104">
        <v>5.9</v>
      </c>
      <c r="O1104">
        <v>1</v>
      </c>
      <c r="P1104">
        <v>1</v>
      </c>
      <c r="Q1104">
        <v>30.2</v>
      </c>
      <c r="R1104">
        <v>0.14000000000000001</v>
      </c>
      <c r="S1104">
        <v>0.02</v>
      </c>
      <c r="T1104">
        <v>0.05</v>
      </c>
      <c r="U1104">
        <v>10.9</v>
      </c>
      <c r="V1104">
        <v>51.7</v>
      </c>
      <c r="W1104">
        <v>18.329999999999998</v>
      </c>
      <c r="X1104">
        <v>3.09</v>
      </c>
      <c r="Y1104">
        <v>5</v>
      </c>
      <c r="Z1104">
        <v>48</v>
      </c>
      <c r="AA1104">
        <v>0.04</v>
      </c>
      <c r="AB1104">
        <v>30</v>
      </c>
      <c r="AC1104">
        <v>0.74</v>
      </c>
      <c r="AD1104">
        <v>206</v>
      </c>
      <c r="AE1104">
        <v>0.32</v>
      </c>
      <c r="AF1104">
        <v>2E-3</v>
      </c>
      <c r="AG1104">
        <v>53</v>
      </c>
      <c r="AH1104">
        <v>4.4999999999999998E-2</v>
      </c>
      <c r="AI1104">
        <v>12.12</v>
      </c>
      <c r="AJ1104">
        <v>5.0000000000000001E-3</v>
      </c>
      <c r="AK1104">
        <v>0.28000000000000003</v>
      </c>
      <c r="AL1104">
        <v>2.4</v>
      </c>
      <c r="AM1104">
        <v>0.3</v>
      </c>
      <c r="AN1104">
        <v>2.8</v>
      </c>
      <c r="AO1104">
        <v>0.01</v>
      </c>
      <c r="AP1104">
        <v>6</v>
      </c>
      <c r="AQ1104">
        <v>50</v>
      </c>
      <c r="AR1104">
        <v>7.0000000000000007E-2</v>
      </c>
      <c r="AS1104">
        <v>0.6</v>
      </c>
      <c r="AT1104">
        <v>23</v>
      </c>
      <c r="AU1104">
        <v>0.05</v>
      </c>
      <c r="AV1104">
        <v>71.099999999999994</v>
      </c>
      <c r="AW1104">
        <v>15</v>
      </c>
    </row>
    <row r="1105" spans="1:49" hidden="1" x14ac:dyDescent="0.3">
      <c r="A1105" t="s">
        <v>4364</v>
      </c>
      <c r="B1105" t="s">
        <v>4365</v>
      </c>
      <c r="C1105" s="1" t="str">
        <f t="shared" si="68"/>
        <v>13:0041</v>
      </c>
      <c r="D1105" s="1" t="str">
        <f t="shared" si="69"/>
        <v>13:0013</v>
      </c>
      <c r="E1105" t="s">
        <v>4366</v>
      </c>
      <c r="F1105" t="s">
        <v>4367</v>
      </c>
      <c r="H1105">
        <v>47.721983600000002</v>
      </c>
      <c r="I1105">
        <v>-67.821653400000002</v>
      </c>
      <c r="J1105" s="1" t="str">
        <f t="shared" si="70"/>
        <v>Basal till</v>
      </c>
      <c r="K1105" s="1" t="str">
        <f t="shared" si="71"/>
        <v>&lt;63 micron</v>
      </c>
      <c r="L1105">
        <v>25</v>
      </c>
      <c r="M1105">
        <v>2.83</v>
      </c>
      <c r="N1105">
        <v>7.4</v>
      </c>
      <c r="O1105">
        <v>0.5</v>
      </c>
      <c r="P1105">
        <v>1</v>
      </c>
      <c r="Q1105">
        <v>39.9</v>
      </c>
      <c r="R1105">
        <v>0.15</v>
      </c>
      <c r="S1105">
        <v>0.03</v>
      </c>
      <c r="T1105">
        <v>0.06</v>
      </c>
      <c r="U1105">
        <v>14.4</v>
      </c>
      <c r="V1105">
        <v>54.3</v>
      </c>
      <c r="W1105">
        <v>18.75</v>
      </c>
      <c r="X1105">
        <v>3.38</v>
      </c>
      <c r="Y1105">
        <v>5.5</v>
      </c>
      <c r="Z1105">
        <v>44</v>
      </c>
      <c r="AA1105">
        <v>0.04</v>
      </c>
      <c r="AB1105">
        <v>27.2</v>
      </c>
      <c r="AC1105">
        <v>0.81</v>
      </c>
      <c r="AD1105">
        <v>232</v>
      </c>
      <c r="AE1105">
        <v>0.34</v>
      </c>
      <c r="AF1105">
        <v>2E-3</v>
      </c>
      <c r="AG1105">
        <v>62.4</v>
      </c>
      <c r="AH1105">
        <v>5.1999999999999998E-2</v>
      </c>
      <c r="AI1105">
        <v>10.36</v>
      </c>
      <c r="AJ1105">
        <v>5.0000000000000001E-3</v>
      </c>
      <c r="AK1105">
        <v>0.27</v>
      </c>
      <c r="AL1105">
        <v>2.7</v>
      </c>
      <c r="AM1105">
        <v>0.3</v>
      </c>
      <c r="AN1105">
        <v>4.7</v>
      </c>
      <c r="AO1105">
        <v>0.01</v>
      </c>
      <c r="AP1105">
        <v>5.7</v>
      </c>
      <c r="AQ1105">
        <v>5</v>
      </c>
      <c r="AR1105">
        <v>0.06</v>
      </c>
      <c r="AS1105">
        <v>0.5</v>
      </c>
      <c r="AT1105">
        <v>25</v>
      </c>
      <c r="AU1105">
        <v>0.05</v>
      </c>
      <c r="AV1105">
        <v>60</v>
      </c>
      <c r="AW1105">
        <v>15</v>
      </c>
    </row>
    <row r="1106" spans="1:49" hidden="1" x14ac:dyDescent="0.3">
      <c r="A1106" t="s">
        <v>4368</v>
      </c>
      <c r="B1106" t="s">
        <v>4369</v>
      </c>
      <c r="C1106" s="1" t="str">
        <f t="shared" si="68"/>
        <v>13:0041</v>
      </c>
      <c r="D1106" s="1" t="str">
        <f t="shared" si="69"/>
        <v>13:0013</v>
      </c>
      <c r="E1106" t="s">
        <v>4370</v>
      </c>
      <c r="F1106" t="s">
        <v>4371</v>
      </c>
      <c r="H1106">
        <v>47.710955400000003</v>
      </c>
      <c r="I1106">
        <v>-67.804557599999995</v>
      </c>
      <c r="J1106" s="1" t="str">
        <f t="shared" si="70"/>
        <v>Basal till</v>
      </c>
      <c r="K1106" s="1" t="str">
        <f t="shared" si="71"/>
        <v>&lt;63 micron</v>
      </c>
      <c r="L1106">
        <v>16</v>
      </c>
      <c r="M1106">
        <v>2.4700000000000002</v>
      </c>
      <c r="N1106">
        <v>7</v>
      </c>
      <c r="O1106">
        <v>0.8</v>
      </c>
      <c r="P1106">
        <v>1</v>
      </c>
      <c r="Q1106">
        <v>26.8</v>
      </c>
      <c r="R1106">
        <v>0.12</v>
      </c>
      <c r="S1106">
        <v>0.02</v>
      </c>
      <c r="T1106">
        <v>0.03</v>
      </c>
      <c r="U1106">
        <v>16.2</v>
      </c>
      <c r="V1106">
        <v>47</v>
      </c>
      <c r="W1106">
        <v>19.63</v>
      </c>
      <c r="X1106">
        <v>2.86</v>
      </c>
      <c r="Y1106">
        <v>4.5</v>
      </c>
      <c r="Z1106">
        <v>55</v>
      </c>
      <c r="AA1106">
        <v>0.05</v>
      </c>
      <c r="AB1106">
        <v>22.2</v>
      </c>
      <c r="AC1106">
        <v>0.7</v>
      </c>
      <c r="AD1106">
        <v>465</v>
      </c>
      <c r="AE1106">
        <v>0.24</v>
      </c>
      <c r="AF1106">
        <v>2E-3</v>
      </c>
      <c r="AG1106">
        <v>57.5</v>
      </c>
      <c r="AH1106">
        <v>6.3E-2</v>
      </c>
      <c r="AI1106">
        <v>15.42</v>
      </c>
      <c r="AJ1106">
        <v>5.0000000000000001E-3</v>
      </c>
      <c r="AK1106">
        <v>0.26</v>
      </c>
      <c r="AL1106">
        <v>2.5</v>
      </c>
      <c r="AM1106">
        <v>0.3</v>
      </c>
      <c r="AN1106">
        <v>2.8</v>
      </c>
      <c r="AO1106">
        <v>0.02</v>
      </c>
      <c r="AP1106">
        <v>5.3</v>
      </c>
      <c r="AQ1106">
        <v>40</v>
      </c>
      <c r="AR1106">
        <v>0.04</v>
      </c>
      <c r="AS1106">
        <v>0.8</v>
      </c>
      <c r="AT1106">
        <v>21</v>
      </c>
      <c r="AU1106">
        <v>0.05</v>
      </c>
      <c r="AV1106">
        <v>49.3</v>
      </c>
      <c r="AW1106">
        <v>15</v>
      </c>
    </row>
    <row r="1107" spans="1:49" hidden="1" x14ac:dyDescent="0.3">
      <c r="A1107" t="s">
        <v>4372</v>
      </c>
      <c r="B1107" t="s">
        <v>4373</v>
      </c>
      <c r="C1107" s="1" t="str">
        <f t="shared" si="68"/>
        <v>13:0041</v>
      </c>
      <c r="D1107" s="1" t="str">
        <f t="shared" si="69"/>
        <v>13:0013</v>
      </c>
      <c r="E1107" t="s">
        <v>4374</v>
      </c>
      <c r="F1107" t="s">
        <v>4375</v>
      </c>
      <c r="H1107">
        <v>47.694019400000002</v>
      </c>
      <c r="I1107">
        <v>-67.794043099999996</v>
      </c>
      <c r="J1107" s="1" t="str">
        <f t="shared" si="70"/>
        <v>Basal till</v>
      </c>
      <c r="K1107" s="1" t="str">
        <f t="shared" si="71"/>
        <v>&lt;63 micron</v>
      </c>
      <c r="L1107">
        <v>44</v>
      </c>
      <c r="M1107">
        <v>3.46</v>
      </c>
      <c r="N1107">
        <v>7.1</v>
      </c>
      <c r="O1107">
        <v>0.3</v>
      </c>
      <c r="P1107">
        <v>1</v>
      </c>
      <c r="Q1107">
        <v>49.7</v>
      </c>
      <c r="R1107">
        <v>0.13</v>
      </c>
      <c r="S1107">
        <v>0.02</v>
      </c>
      <c r="T1107">
        <v>0.06</v>
      </c>
      <c r="U1107">
        <v>13.8</v>
      </c>
      <c r="V1107">
        <v>60.8</v>
      </c>
      <c r="W1107">
        <v>19.920000000000002</v>
      </c>
      <c r="X1107">
        <v>3.64</v>
      </c>
      <c r="Y1107">
        <v>5.7</v>
      </c>
      <c r="Z1107">
        <v>95</v>
      </c>
      <c r="AA1107">
        <v>0.04</v>
      </c>
      <c r="AB1107">
        <v>26.2</v>
      </c>
      <c r="AC1107">
        <v>0.89</v>
      </c>
      <c r="AD1107">
        <v>220</v>
      </c>
      <c r="AE1107">
        <v>0.39</v>
      </c>
      <c r="AF1107">
        <v>2E-3</v>
      </c>
      <c r="AG1107">
        <v>66.599999999999994</v>
      </c>
      <c r="AH1107">
        <v>5.8999999999999997E-2</v>
      </c>
      <c r="AI1107">
        <v>11.06</v>
      </c>
      <c r="AJ1107">
        <v>5.0000000000000001E-3</v>
      </c>
      <c r="AK1107">
        <v>0.25</v>
      </c>
      <c r="AL1107">
        <v>3.1</v>
      </c>
      <c r="AM1107">
        <v>0.5</v>
      </c>
      <c r="AN1107">
        <v>2.7</v>
      </c>
      <c r="AO1107">
        <v>0.02</v>
      </c>
      <c r="AP1107">
        <v>6.1</v>
      </c>
      <c r="AQ1107">
        <v>5</v>
      </c>
      <c r="AR1107">
        <v>0.08</v>
      </c>
      <c r="AS1107">
        <v>0.5</v>
      </c>
      <c r="AT1107">
        <v>25</v>
      </c>
      <c r="AU1107">
        <v>0.05</v>
      </c>
      <c r="AV1107">
        <v>84.1</v>
      </c>
      <c r="AW1107">
        <v>15</v>
      </c>
    </row>
    <row r="1108" spans="1:49" hidden="1" x14ac:dyDescent="0.3">
      <c r="A1108" t="s">
        <v>4376</v>
      </c>
      <c r="B1108" t="s">
        <v>4377</v>
      </c>
      <c r="C1108" s="1" t="str">
        <f t="shared" si="68"/>
        <v>13:0041</v>
      </c>
      <c r="D1108" s="1" t="str">
        <f t="shared" si="69"/>
        <v>13:0013</v>
      </c>
      <c r="E1108" t="s">
        <v>4378</v>
      </c>
      <c r="F1108" t="s">
        <v>4379</v>
      </c>
      <c r="H1108">
        <v>47.7477114</v>
      </c>
      <c r="I1108">
        <v>-67.672760600000004</v>
      </c>
      <c r="J1108" s="1" t="str">
        <f t="shared" si="70"/>
        <v>Basal till</v>
      </c>
      <c r="K1108" s="1" t="str">
        <f t="shared" si="71"/>
        <v>&lt;63 micron</v>
      </c>
      <c r="L1108">
        <v>148</v>
      </c>
      <c r="M1108">
        <v>3.25</v>
      </c>
      <c r="N1108">
        <v>5.8</v>
      </c>
      <c r="O1108">
        <v>0.1</v>
      </c>
      <c r="P1108">
        <v>0.5</v>
      </c>
      <c r="Q1108">
        <v>58.1</v>
      </c>
      <c r="R1108">
        <v>0.12</v>
      </c>
      <c r="S1108">
        <v>0.01</v>
      </c>
      <c r="T1108">
        <v>7.0000000000000007E-2</v>
      </c>
      <c r="U1108">
        <v>12.1</v>
      </c>
      <c r="V1108">
        <v>59</v>
      </c>
      <c r="W1108">
        <v>12.07</v>
      </c>
      <c r="X1108">
        <v>3.76</v>
      </c>
      <c r="Y1108">
        <v>6.4</v>
      </c>
      <c r="Z1108">
        <v>93</v>
      </c>
      <c r="AA1108">
        <v>0.06</v>
      </c>
      <c r="AB1108">
        <v>27.2</v>
      </c>
      <c r="AC1108">
        <v>0.87</v>
      </c>
      <c r="AD1108">
        <v>217</v>
      </c>
      <c r="AE1108">
        <v>0.35</v>
      </c>
      <c r="AF1108">
        <v>2E-3</v>
      </c>
      <c r="AG1108">
        <v>61.8</v>
      </c>
      <c r="AH1108">
        <v>7.2999999999999995E-2</v>
      </c>
      <c r="AI1108">
        <v>6.8</v>
      </c>
      <c r="AJ1108">
        <v>0.01</v>
      </c>
      <c r="AK1108">
        <v>0.2</v>
      </c>
      <c r="AL1108">
        <v>2.2000000000000002</v>
      </c>
      <c r="AM1108">
        <v>0.3</v>
      </c>
      <c r="AN1108">
        <v>2.9</v>
      </c>
      <c r="AO1108">
        <v>0.02</v>
      </c>
      <c r="AP1108">
        <v>5.9</v>
      </c>
      <c r="AQ1108">
        <v>5</v>
      </c>
      <c r="AR1108">
        <v>0.09</v>
      </c>
      <c r="AS1108">
        <v>0.4</v>
      </c>
      <c r="AT1108">
        <v>26</v>
      </c>
      <c r="AU1108">
        <v>0.05</v>
      </c>
      <c r="AV1108">
        <v>118</v>
      </c>
      <c r="AW1108">
        <v>15</v>
      </c>
    </row>
    <row r="1109" spans="1:49" hidden="1" x14ac:dyDescent="0.3">
      <c r="A1109" t="s">
        <v>4380</v>
      </c>
      <c r="B1109" t="s">
        <v>4381</v>
      </c>
      <c r="C1109" s="1" t="str">
        <f t="shared" si="68"/>
        <v>13:0041</v>
      </c>
      <c r="D1109" s="1" t="str">
        <f t="shared" si="69"/>
        <v>13:0013</v>
      </c>
      <c r="E1109" t="s">
        <v>4382</v>
      </c>
      <c r="F1109" t="s">
        <v>4383</v>
      </c>
      <c r="H1109">
        <v>47.692875100000002</v>
      </c>
      <c r="I1109">
        <v>-67.717558999999994</v>
      </c>
      <c r="J1109" s="1" t="str">
        <f t="shared" si="70"/>
        <v>Basal till</v>
      </c>
      <c r="K1109" s="1" t="str">
        <f t="shared" si="71"/>
        <v>&lt;63 micron</v>
      </c>
      <c r="L1109">
        <v>30</v>
      </c>
      <c r="M1109">
        <v>2.5</v>
      </c>
      <c r="N1109">
        <v>7.8</v>
      </c>
      <c r="O1109">
        <v>0.5</v>
      </c>
      <c r="P1109">
        <v>2</v>
      </c>
      <c r="Q1109">
        <v>41.3</v>
      </c>
      <c r="R1109">
        <v>0.15</v>
      </c>
      <c r="S1109">
        <v>0.01</v>
      </c>
      <c r="T1109">
        <v>0.06</v>
      </c>
      <c r="U1109">
        <v>12.5</v>
      </c>
      <c r="V1109">
        <v>44.4</v>
      </c>
      <c r="W1109">
        <v>21.54</v>
      </c>
      <c r="X1109">
        <v>3.44</v>
      </c>
      <c r="Y1109">
        <v>4</v>
      </c>
      <c r="Z1109">
        <v>85</v>
      </c>
      <c r="AA1109">
        <v>0.05</v>
      </c>
      <c r="AB1109">
        <v>25.5</v>
      </c>
      <c r="AC1109">
        <v>0.53</v>
      </c>
      <c r="AD1109">
        <v>210</v>
      </c>
      <c r="AE1109">
        <v>0.64</v>
      </c>
      <c r="AF1109">
        <v>2E-3</v>
      </c>
      <c r="AG1109">
        <v>55.3</v>
      </c>
      <c r="AH1109">
        <v>4.2999999999999997E-2</v>
      </c>
      <c r="AI1109">
        <v>12.25</v>
      </c>
      <c r="AJ1109">
        <v>0.02</v>
      </c>
      <c r="AK1109">
        <v>1.1100000000000001</v>
      </c>
      <c r="AL1109">
        <v>3.5</v>
      </c>
      <c r="AM1109">
        <v>0.5</v>
      </c>
      <c r="AN1109">
        <v>4.2</v>
      </c>
      <c r="AO1109">
        <v>0.04</v>
      </c>
      <c r="AP1109">
        <v>5.5</v>
      </c>
      <c r="AQ1109">
        <v>30</v>
      </c>
      <c r="AR1109">
        <v>7.0000000000000007E-2</v>
      </c>
      <c r="AS1109">
        <v>0.7</v>
      </c>
      <c r="AT1109">
        <v>22</v>
      </c>
      <c r="AU1109">
        <v>0.05</v>
      </c>
      <c r="AV1109">
        <v>61.7</v>
      </c>
      <c r="AW1109">
        <v>15</v>
      </c>
    </row>
    <row r="1110" spans="1:49" hidden="1" x14ac:dyDescent="0.3">
      <c r="A1110" t="s">
        <v>4384</v>
      </c>
      <c r="B1110" t="s">
        <v>4385</v>
      </c>
      <c r="C1110" s="1" t="str">
        <f t="shared" si="68"/>
        <v>13:0041</v>
      </c>
      <c r="D1110" s="1" t="str">
        <f t="shared" si="69"/>
        <v>13:0013</v>
      </c>
      <c r="E1110" t="s">
        <v>4386</v>
      </c>
      <c r="F1110" t="s">
        <v>4387</v>
      </c>
      <c r="H1110">
        <v>47.709123300000002</v>
      </c>
      <c r="I1110">
        <v>-67.756620699999999</v>
      </c>
      <c r="J1110" s="1" t="str">
        <f t="shared" si="70"/>
        <v>Basal till</v>
      </c>
      <c r="K1110" s="1" t="str">
        <f t="shared" si="71"/>
        <v>&lt;63 micron</v>
      </c>
      <c r="L1110">
        <v>31</v>
      </c>
      <c r="M1110">
        <v>2.57</v>
      </c>
      <c r="N1110">
        <v>5.2</v>
      </c>
      <c r="O1110">
        <v>0.6</v>
      </c>
      <c r="P1110">
        <v>1</v>
      </c>
      <c r="Q1110">
        <v>42.9</v>
      </c>
      <c r="R1110">
        <v>0.15</v>
      </c>
      <c r="S1110">
        <v>0.01</v>
      </c>
      <c r="T1110">
        <v>0.05</v>
      </c>
      <c r="U1110">
        <v>10.4</v>
      </c>
      <c r="V1110">
        <v>43.6</v>
      </c>
      <c r="W1110">
        <v>20.62</v>
      </c>
      <c r="X1110">
        <v>3.13</v>
      </c>
      <c r="Y1110">
        <v>6.2</v>
      </c>
      <c r="Z1110">
        <v>56</v>
      </c>
      <c r="AA1110">
        <v>0.04</v>
      </c>
      <c r="AB1110">
        <v>29.6</v>
      </c>
      <c r="AC1110">
        <v>0.63</v>
      </c>
      <c r="AD1110">
        <v>200</v>
      </c>
      <c r="AE1110">
        <v>0.23</v>
      </c>
      <c r="AF1110">
        <v>2E-3</v>
      </c>
      <c r="AG1110">
        <v>44.3</v>
      </c>
      <c r="AH1110">
        <v>7.5999999999999998E-2</v>
      </c>
      <c r="AI1110">
        <v>10.75</v>
      </c>
      <c r="AJ1110">
        <v>0.01</v>
      </c>
      <c r="AK1110">
        <v>0.23</v>
      </c>
      <c r="AL1110">
        <v>2.5</v>
      </c>
      <c r="AM1110">
        <v>0.3</v>
      </c>
      <c r="AN1110">
        <v>2.7</v>
      </c>
      <c r="AO1110">
        <v>0.03</v>
      </c>
      <c r="AP1110">
        <v>6.4</v>
      </c>
      <c r="AQ1110">
        <v>20</v>
      </c>
      <c r="AR1110">
        <v>0.09</v>
      </c>
      <c r="AS1110">
        <v>0.7</v>
      </c>
      <c r="AT1110">
        <v>27</v>
      </c>
      <c r="AU1110">
        <v>0.05</v>
      </c>
      <c r="AV1110">
        <v>56.5</v>
      </c>
      <c r="AW1110">
        <v>15</v>
      </c>
    </row>
    <row r="1111" spans="1:49" hidden="1" x14ac:dyDescent="0.3">
      <c r="A1111" t="s">
        <v>4388</v>
      </c>
      <c r="B1111" t="s">
        <v>4389</v>
      </c>
      <c r="C1111" s="1" t="str">
        <f t="shared" si="68"/>
        <v>13:0041</v>
      </c>
      <c r="D1111" s="1" t="str">
        <f t="shared" si="69"/>
        <v>13:0013</v>
      </c>
      <c r="E1111" t="s">
        <v>4390</v>
      </c>
      <c r="F1111" t="s">
        <v>4391</v>
      </c>
      <c r="H1111">
        <v>47.695176699999998</v>
      </c>
      <c r="I1111">
        <v>-67.768307399999998</v>
      </c>
      <c r="J1111" s="1" t="str">
        <f t="shared" si="70"/>
        <v>Basal till</v>
      </c>
      <c r="K1111" s="1" t="str">
        <f t="shared" si="71"/>
        <v>&lt;63 micron</v>
      </c>
      <c r="L1111">
        <v>29</v>
      </c>
      <c r="M1111">
        <v>2.82</v>
      </c>
      <c r="N1111">
        <v>6.6</v>
      </c>
      <c r="O1111">
        <v>0.1</v>
      </c>
      <c r="P1111">
        <v>1</v>
      </c>
      <c r="Q1111">
        <v>43.7</v>
      </c>
      <c r="R1111">
        <v>0.14000000000000001</v>
      </c>
      <c r="S1111">
        <v>0.01</v>
      </c>
      <c r="T1111">
        <v>0.05</v>
      </c>
      <c r="U1111">
        <v>13.6</v>
      </c>
      <c r="V1111">
        <v>54.8</v>
      </c>
      <c r="W1111">
        <v>21.09</v>
      </c>
      <c r="X1111">
        <v>3.67</v>
      </c>
      <c r="Y1111">
        <v>5.7</v>
      </c>
      <c r="Z1111">
        <v>57</v>
      </c>
      <c r="AA1111">
        <v>0.05</v>
      </c>
      <c r="AB1111">
        <v>33.9</v>
      </c>
      <c r="AC1111">
        <v>1</v>
      </c>
      <c r="AD1111">
        <v>224</v>
      </c>
      <c r="AE1111">
        <v>0.26</v>
      </c>
      <c r="AF1111">
        <v>2E-3</v>
      </c>
      <c r="AG1111">
        <v>66.400000000000006</v>
      </c>
      <c r="AH1111">
        <v>5.2999999999999999E-2</v>
      </c>
      <c r="AI1111">
        <v>10.61</v>
      </c>
      <c r="AJ1111">
        <v>5.0000000000000001E-3</v>
      </c>
      <c r="AK1111">
        <v>0.24</v>
      </c>
      <c r="AL1111">
        <v>2.7</v>
      </c>
      <c r="AM1111">
        <v>0.3</v>
      </c>
      <c r="AN1111">
        <v>2.8</v>
      </c>
      <c r="AO1111">
        <v>0.02</v>
      </c>
      <c r="AP1111">
        <v>7.2</v>
      </c>
      <c r="AQ1111">
        <v>5</v>
      </c>
      <c r="AR1111">
        <v>0.06</v>
      </c>
      <c r="AS1111">
        <v>0.5</v>
      </c>
      <c r="AT1111">
        <v>24</v>
      </c>
      <c r="AU1111">
        <v>0.05</v>
      </c>
      <c r="AV1111">
        <v>78</v>
      </c>
      <c r="AW1111">
        <v>15</v>
      </c>
    </row>
    <row r="1112" spans="1:49" hidden="1" x14ac:dyDescent="0.3">
      <c r="A1112" t="s">
        <v>4392</v>
      </c>
      <c r="B1112" t="s">
        <v>4393</v>
      </c>
      <c r="C1112" s="1" t="str">
        <f t="shared" si="68"/>
        <v>13:0041</v>
      </c>
      <c r="D1112" s="1" t="str">
        <f t="shared" si="69"/>
        <v>13:0013</v>
      </c>
      <c r="E1112" t="s">
        <v>4394</v>
      </c>
      <c r="F1112" t="s">
        <v>4395</v>
      </c>
      <c r="H1112">
        <v>47.709773900000002</v>
      </c>
      <c r="I1112">
        <v>-67.781201499999995</v>
      </c>
      <c r="J1112" s="1" t="str">
        <f t="shared" si="70"/>
        <v>Basal till</v>
      </c>
      <c r="K1112" s="1" t="str">
        <f t="shared" si="71"/>
        <v>&lt;63 micron</v>
      </c>
      <c r="L1112">
        <v>14</v>
      </c>
      <c r="M1112">
        <v>2.9</v>
      </c>
      <c r="N1112">
        <v>6.1</v>
      </c>
      <c r="O1112">
        <v>0.1</v>
      </c>
      <c r="P1112">
        <v>1</v>
      </c>
      <c r="Q1112">
        <v>40.5</v>
      </c>
      <c r="R1112">
        <v>0.13</v>
      </c>
      <c r="S1112">
        <v>0.02</v>
      </c>
      <c r="T1112">
        <v>0.06</v>
      </c>
      <c r="U1112">
        <v>13.4</v>
      </c>
      <c r="V1112">
        <v>49.4</v>
      </c>
      <c r="W1112">
        <v>22.55</v>
      </c>
      <c r="X1112">
        <v>3.26</v>
      </c>
      <c r="Y1112">
        <v>5.4</v>
      </c>
      <c r="Z1112">
        <v>53</v>
      </c>
      <c r="AA1112">
        <v>0.04</v>
      </c>
      <c r="AB1112">
        <v>28</v>
      </c>
      <c r="AC1112">
        <v>0.82</v>
      </c>
      <c r="AD1112">
        <v>226</v>
      </c>
      <c r="AE1112">
        <v>0.28000000000000003</v>
      </c>
      <c r="AF1112">
        <v>2E-3</v>
      </c>
      <c r="AG1112">
        <v>62.7</v>
      </c>
      <c r="AH1112">
        <v>4.4999999999999998E-2</v>
      </c>
      <c r="AI1112">
        <v>12.05</v>
      </c>
      <c r="AJ1112">
        <v>5.0000000000000001E-3</v>
      </c>
      <c r="AK1112">
        <v>0.25</v>
      </c>
      <c r="AL1112">
        <v>2.7</v>
      </c>
      <c r="AM1112">
        <v>0.2</v>
      </c>
      <c r="AN1112">
        <v>2.7</v>
      </c>
      <c r="AO1112">
        <v>0.01</v>
      </c>
      <c r="AP1112">
        <v>6.6</v>
      </c>
      <c r="AQ1112">
        <v>5</v>
      </c>
      <c r="AR1112">
        <v>7.0000000000000007E-2</v>
      </c>
      <c r="AS1112">
        <v>0.6</v>
      </c>
      <c r="AT1112">
        <v>24</v>
      </c>
      <c r="AU1112">
        <v>0.05</v>
      </c>
      <c r="AV1112">
        <v>76.5</v>
      </c>
      <c r="AW1112">
        <v>15</v>
      </c>
    </row>
    <row r="1113" spans="1:49" hidden="1" x14ac:dyDescent="0.3">
      <c r="A1113" t="s">
        <v>4396</v>
      </c>
      <c r="B1113" t="s">
        <v>4397</v>
      </c>
      <c r="C1113" s="1" t="str">
        <f t="shared" si="68"/>
        <v>13:0041</v>
      </c>
      <c r="D1113" s="1" t="str">
        <f t="shared" si="69"/>
        <v>13:0013</v>
      </c>
      <c r="E1113" t="s">
        <v>4398</v>
      </c>
      <c r="F1113" t="s">
        <v>4399</v>
      </c>
      <c r="H1113">
        <v>47.740293600000001</v>
      </c>
      <c r="I1113">
        <v>-67.826869299999998</v>
      </c>
      <c r="J1113" s="1" t="str">
        <f t="shared" si="70"/>
        <v>Basal till</v>
      </c>
      <c r="K1113" s="1" t="str">
        <f t="shared" si="71"/>
        <v>&lt;63 micron</v>
      </c>
      <c r="L1113">
        <v>36</v>
      </c>
      <c r="M1113">
        <v>2.82</v>
      </c>
      <c r="N1113">
        <v>6.7</v>
      </c>
      <c r="O1113">
        <v>0.4</v>
      </c>
      <c r="P1113">
        <v>0.5</v>
      </c>
      <c r="Q1113">
        <v>45</v>
      </c>
      <c r="R1113">
        <v>0.12</v>
      </c>
      <c r="S1113">
        <v>0.01</v>
      </c>
      <c r="T1113">
        <v>0.06</v>
      </c>
      <c r="U1113">
        <v>10.9</v>
      </c>
      <c r="V1113">
        <v>50.2</v>
      </c>
      <c r="W1113">
        <v>17.64</v>
      </c>
      <c r="X1113">
        <v>3.2</v>
      </c>
      <c r="Y1113">
        <v>5.0999999999999996</v>
      </c>
      <c r="Z1113">
        <v>59</v>
      </c>
      <c r="AA1113">
        <v>0.04</v>
      </c>
      <c r="AB1113">
        <v>23.4</v>
      </c>
      <c r="AC1113">
        <v>0.76</v>
      </c>
      <c r="AD1113">
        <v>201</v>
      </c>
      <c r="AE1113">
        <v>0.3</v>
      </c>
      <c r="AF1113">
        <v>2E-3</v>
      </c>
      <c r="AG1113">
        <v>53.8</v>
      </c>
      <c r="AH1113">
        <v>0.05</v>
      </c>
      <c r="AI1113">
        <v>10.02</v>
      </c>
      <c r="AJ1113">
        <v>5.0000000000000001E-3</v>
      </c>
      <c r="AK1113">
        <v>0.21</v>
      </c>
      <c r="AL1113">
        <v>2.7</v>
      </c>
      <c r="AM1113">
        <v>0.3</v>
      </c>
      <c r="AN1113">
        <v>2.5</v>
      </c>
      <c r="AO1113">
        <v>0.01</v>
      </c>
      <c r="AP1113">
        <v>5.7</v>
      </c>
      <c r="AQ1113">
        <v>5</v>
      </c>
      <c r="AR1113">
        <v>7.0000000000000007E-2</v>
      </c>
      <c r="AS1113">
        <v>0.5</v>
      </c>
      <c r="AT1113">
        <v>24</v>
      </c>
      <c r="AU1113">
        <v>0.05</v>
      </c>
      <c r="AV1113">
        <v>71.5</v>
      </c>
      <c r="AW1113">
        <v>15</v>
      </c>
    </row>
    <row r="1114" spans="1:49" hidden="1" x14ac:dyDescent="0.3">
      <c r="A1114" t="s">
        <v>4400</v>
      </c>
      <c r="B1114" t="s">
        <v>4401</v>
      </c>
      <c r="C1114" s="1" t="str">
        <f t="shared" si="68"/>
        <v>13:0041</v>
      </c>
      <c r="D1114" s="1" t="str">
        <f t="shared" si="69"/>
        <v>13:0013</v>
      </c>
      <c r="E1114" t="s">
        <v>4402</v>
      </c>
      <c r="F1114" t="s">
        <v>4403</v>
      </c>
      <c r="H1114">
        <v>47.7373288</v>
      </c>
      <c r="I1114">
        <v>-67.848637400000001</v>
      </c>
      <c r="J1114" s="1" t="str">
        <f t="shared" si="70"/>
        <v>Basal till</v>
      </c>
      <c r="K1114" s="1" t="str">
        <f t="shared" si="71"/>
        <v>&lt;63 micron</v>
      </c>
      <c r="L1114">
        <v>14</v>
      </c>
      <c r="M1114">
        <v>3.09</v>
      </c>
      <c r="N1114">
        <v>5.4</v>
      </c>
      <c r="O1114">
        <v>0.1</v>
      </c>
      <c r="P1114">
        <v>0.5</v>
      </c>
      <c r="Q1114">
        <v>30.7</v>
      </c>
      <c r="R1114">
        <v>0.15</v>
      </c>
      <c r="S1114">
        <v>0.02</v>
      </c>
      <c r="T1114">
        <v>0.06</v>
      </c>
      <c r="U1114">
        <v>12.8</v>
      </c>
      <c r="V1114">
        <v>47.7</v>
      </c>
      <c r="W1114">
        <v>21.28</v>
      </c>
      <c r="X1114">
        <v>3.01</v>
      </c>
      <c r="Y1114">
        <v>5.5</v>
      </c>
      <c r="Z1114">
        <v>55</v>
      </c>
      <c r="AA1114">
        <v>0.05</v>
      </c>
      <c r="AB1114">
        <v>23.3</v>
      </c>
      <c r="AC1114">
        <v>0.68</v>
      </c>
      <c r="AD1114">
        <v>281</v>
      </c>
      <c r="AE1114">
        <v>0.36</v>
      </c>
      <c r="AF1114">
        <v>2E-3</v>
      </c>
      <c r="AG1114">
        <v>54.1</v>
      </c>
      <c r="AH1114">
        <v>5.5E-2</v>
      </c>
      <c r="AI1114">
        <v>13.92</v>
      </c>
      <c r="AJ1114">
        <v>5.0000000000000001E-3</v>
      </c>
      <c r="AK1114">
        <v>0.22</v>
      </c>
      <c r="AL1114">
        <v>2.7</v>
      </c>
      <c r="AM1114">
        <v>0.5</v>
      </c>
      <c r="AN1114">
        <v>2.4</v>
      </c>
      <c r="AO1114">
        <v>0.02</v>
      </c>
      <c r="AP1114">
        <v>6.3</v>
      </c>
      <c r="AQ1114">
        <v>5</v>
      </c>
      <c r="AR1114">
        <v>0.06</v>
      </c>
      <c r="AS1114">
        <v>0.6</v>
      </c>
      <c r="AT1114">
        <v>26</v>
      </c>
      <c r="AU1114">
        <v>0.05</v>
      </c>
      <c r="AV1114">
        <v>65.5</v>
      </c>
      <c r="AW1114">
        <v>15</v>
      </c>
    </row>
    <row r="1115" spans="1:49" hidden="1" x14ac:dyDescent="0.3">
      <c r="A1115" t="s">
        <v>4404</v>
      </c>
      <c r="B1115" t="s">
        <v>4405</v>
      </c>
      <c r="C1115" s="1" t="str">
        <f t="shared" si="68"/>
        <v>13:0041</v>
      </c>
      <c r="D1115" s="1" t="str">
        <f t="shared" si="69"/>
        <v>13:0013</v>
      </c>
      <c r="E1115" t="s">
        <v>4406</v>
      </c>
      <c r="F1115" t="s">
        <v>4407</v>
      </c>
      <c r="H1115">
        <v>47.746392499999999</v>
      </c>
      <c r="I1115">
        <v>-67.869742500000001</v>
      </c>
      <c r="J1115" s="1" t="str">
        <f t="shared" si="70"/>
        <v>Basal till</v>
      </c>
      <c r="K1115" s="1" t="str">
        <f t="shared" si="71"/>
        <v>&lt;63 micron</v>
      </c>
      <c r="L1115">
        <v>21</v>
      </c>
      <c r="M1115">
        <v>2.17</v>
      </c>
      <c r="N1115">
        <v>5.9</v>
      </c>
      <c r="O1115">
        <v>0.3</v>
      </c>
      <c r="P1115">
        <v>1</v>
      </c>
      <c r="Q1115">
        <v>32.4</v>
      </c>
      <c r="R1115">
        <v>0.14000000000000001</v>
      </c>
      <c r="S1115">
        <v>0.02</v>
      </c>
      <c r="T1115">
        <v>0.05</v>
      </c>
      <c r="U1115">
        <v>13.5</v>
      </c>
      <c r="V1115">
        <v>41.7</v>
      </c>
      <c r="W1115">
        <v>19.63</v>
      </c>
      <c r="X1115">
        <v>2.91</v>
      </c>
      <c r="Y1115">
        <v>4.9000000000000004</v>
      </c>
      <c r="Z1115">
        <v>44</v>
      </c>
      <c r="AA1115">
        <v>0.05</v>
      </c>
      <c r="AB1115">
        <v>27.3</v>
      </c>
      <c r="AC1115">
        <v>0.74</v>
      </c>
      <c r="AD1115">
        <v>311</v>
      </c>
      <c r="AE1115">
        <v>0.25</v>
      </c>
      <c r="AF1115">
        <v>3.0000000000000001E-3</v>
      </c>
      <c r="AG1115">
        <v>47.6</v>
      </c>
      <c r="AH1115">
        <v>4.8000000000000001E-2</v>
      </c>
      <c r="AI1115">
        <v>13.54</v>
      </c>
      <c r="AJ1115">
        <v>5.0000000000000001E-3</v>
      </c>
      <c r="AK1115">
        <v>0.26</v>
      </c>
      <c r="AL1115">
        <v>2.8</v>
      </c>
      <c r="AM1115">
        <v>0.2</v>
      </c>
      <c r="AN1115">
        <v>2.9</v>
      </c>
      <c r="AO1115">
        <v>0.02</v>
      </c>
      <c r="AP1115">
        <v>6.4</v>
      </c>
      <c r="AQ1115">
        <v>20</v>
      </c>
      <c r="AR1115">
        <v>7.0000000000000007E-2</v>
      </c>
      <c r="AS1115">
        <v>0.8</v>
      </c>
      <c r="AT1115">
        <v>24</v>
      </c>
      <c r="AU1115">
        <v>0.05</v>
      </c>
      <c r="AV1115">
        <v>57.2</v>
      </c>
      <c r="AW1115">
        <v>15</v>
      </c>
    </row>
    <row r="1116" spans="1:49" hidden="1" x14ac:dyDescent="0.3">
      <c r="A1116" t="s">
        <v>4408</v>
      </c>
      <c r="B1116" t="s">
        <v>4409</v>
      </c>
      <c r="C1116" s="1" t="str">
        <f t="shared" si="68"/>
        <v>13:0041</v>
      </c>
      <c r="D1116" s="1" t="str">
        <f t="shared" si="69"/>
        <v>13:0013</v>
      </c>
      <c r="E1116" t="s">
        <v>4410</v>
      </c>
      <c r="F1116" t="s">
        <v>4411</v>
      </c>
      <c r="H1116">
        <v>47.686323999999999</v>
      </c>
      <c r="I1116">
        <v>-67.815421099999995</v>
      </c>
      <c r="J1116" s="1" t="str">
        <f t="shared" si="70"/>
        <v>Basal till</v>
      </c>
      <c r="K1116" s="1" t="str">
        <f t="shared" si="71"/>
        <v>&lt;63 micron</v>
      </c>
      <c r="L1116">
        <v>27</v>
      </c>
      <c r="M1116">
        <v>2.79</v>
      </c>
      <c r="N1116">
        <v>6.7</v>
      </c>
      <c r="O1116">
        <v>0.1</v>
      </c>
      <c r="P1116">
        <v>1</v>
      </c>
      <c r="Q1116">
        <v>42.2</v>
      </c>
      <c r="R1116">
        <v>0.14000000000000001</v>
      </c>
      <c r="S1116">
        <v>0.02</v>
      </c>
      <c r="T1116">
        <v>7.0000000000000007E-2</v>
      </c>
      <c r="U1116">
        <v>12.7</v>
      </c>
      <c r="V1116">
        <v>53.4</v>
      </c>
      <c r="W1116">
        <v>20.7</v>
      </c>
      <c r="X1116">
        <v>3.47</v>
      </c>
      <c r="Y1116">
        <v>5.6</v>
      </c>
      <c r="Z1116">
        <v>61</v>
      </c>
      <c r="AA1116">
        <v>0.04</v>
      </c>
      <c r="AB1116">
        <v>27.8</v>
      </c>
      <c r="AC1116">
        <v>0.91</v>
      </c>
      <c r="AD1116">
        <v>223</v>
      </c>
      <c r="AE1116">
        <v>0.27</v>
      </c>
      <c r="AF1116">
        <v>2E-3</v>
      </c>
      <c r="AG1116">
        <v>62.9</v>
      </c>
      <c r="AH1116">
        <v>4.8000000000000001E-2</v>
      </c>
      <c r="AI1116">
        <v>10.4</v>
      </c>
      <c r="AJ1116">
        <v>5.0000000000000001E-3</v>
      </c>
      <c r="AK1116">
        <v>0.26</v>
      </c>
      <c r="AL1116">
        <v>2.6</v>
      </c>
      <c r="AM1116">
        <v>0.3</v>
      </c>
      <c r="AN1116">
        <v>2.8</v>
      </c>
      <c r="AO1116">
        <v>0.01</v>
      </c>
      <c r="AP1116">
        <v>6.3</v>
      </c>
      <c r="AQ1116">
        <v>30</v>
      </c>
      <c r="AR1116">
        <v>7.0000000000000007E-2</v>
      </c>
      <c r="AS1116">
        <v>0.5</v>
      </c>
      <c r="AT1116">
        <v>25</v>
      </c>
      <c r="AU1116">
        <v>0.05</v>
      </c>
      <c r="AV1116">
        <v>84.2</v>
      </c>
      <c r="AW1116">
        <v>15</v>
      </c>
    </row>
    <row r="1117" spans="1:49" hidden="1" x14ac:dyDescent="0.3">
      <c r="A1117" t="s">
        <v>4412</v>
      </c>
      <c r="B1117" t="s">
        <v>4413</v>
      </c>
      <c r="C1117" s="1" t="str">
        <f t="shared" si="68"/>
        <v>13:0041</v>
      </c>
      <c r="D1117" s="1" t="str">
        <f t="shared" si="69"/>
        <v>13:0013</v>
      </c>
      <c r="E1117" t="s">
        <v>4414</v>
      </c>
      <c r="F1117" t="s">
        <v>4415</v>
      </c>
      <c r="H1117">
        <v>47.700910200000003</v>
      </c>
      <c r="I1117">
        <v>-67.832165099999997</v>
      </c>
      <c r="J1117" s="1" t="str">
        <f t="shared" si="70"/>
        <v>Basal till</v>
      </c>
      <c r="K1117" s="1" t="str">
        <f t="shared" si="71"/>
        <v>&lt;63 micron</v>
      </c>
      <c r="L1117">
        <v>18</v>
      </c>
      <c r="M1117">
        <v>2.7</v>
      </c>
      <c r="N1117">
        <v>6.4</v>
      </c>
      <c r="O1117">
        <v>0.3</v>
      </c>
      <c r="P1117">
        <v>1</v>
      </c>
      <c r="Q1117">
        <v>40.799999999999997</v>
      </c>
      <c r="R1117">
        <v>0.15</v>
      </c>
      <c r="S1117">
        <v>0.01</v>
      </c>
      <c r="T1117">
        <v>0.06</v>
      </c>
      <c r="U1117">
        <v>14.6</v>
      </c>
      <c r="V1117">
        <v>54.5</v>
      </c>
      <c r="W1117">
        <v>22.21</v>
      </c>
      <c r="X1117">
        <v>3.47</v>
      </c>
      <c r="Y1117">
        <v>5.7</v>
      </c>
      <c r="Z1117">
        <v>62</v>
      </c>
      <c r="AA1117">
        <v>0.05</v>
      </c>
      <c r="AB1117">
        <v>28.4</v>
      </c>
      <c r="AC1117">
        <v>0.9</v>
      </c>
      <c r="AD1117">
        <v>272</v>
      </c>
      <c r="AE1117">
        <v>0.26</v>
      </c>
      <c r="AF1117">
        <v>2E-3</v>
      </c>
      <c r="AG1117">
        <v>66.599999999999994</v>
      </c>
      <c r="AH1117">
        <v>4.2000000000000003E-2</v>
      </c>
      <c r="AI1117">
        <v>14.21</v>
      </c>
      <c r="AJ1117">
        <v>5.0000000000000001E-3</v>
      </c>
      <c r="AK1117">
        <v>0.26</v>
      </c>
      <c r="AL1117">
        <v>2.8</v>
      </c>
      <c r="AM1117">
        <v>0.3</v>
      </c>
      <c r="AN1117">
        <v>2.7</v>
      </c>
      <c r="AO1117">
        <v>0.02</v>
      </c>
      <c r="AP1117">
        <v>6</v>
      </c>
      <c r="AQ1117">
        <v>10</v>
      </c>
      <c r="AR1117">
        <v>7.0000000000000007E-2</v>
      </c>
      <c r="AS1117">
        <v>0.5</v>
      </c>
      <c r="AT1117">
        <v>25</v>
      </c>
      <c r="AU1117">
        <v>0.05</v>
      </c>
      <c r="AV1117">
        <v>69</v>
      </c>
      <c r="AW1117">
        <v>15</v>
      </c>
    </row>
    <row r="1118" spans="1:49" hidden="1" x14ac:dyDescent="0.3">
      <c r="A1118" t="s">
        <v>4416</v>
      </c>
      <c r="B1118" t="s">
        <v>4417</v>
      </c>
      <c r="C1118" s="1" t="str">
        <f t="shared" si="68"/>
        <v>13:0041</v>
      </c>
      <c r="D1118" s="1" t="str">
        <f t="shared" si="69"/>
        <v>13:0013</v>
      </c>
      <c r="E1118" t="s">
        <v>4418</v>
      </c>
      <c r="F1118" t="s">
        <v>4419</v>
      </c>
      <c r="H1118">
        <v>47.717563900000002</v>
      </c>
      <c r="I1118">
        <v>-67.846272900000002</v>
      </c>
      <c r="J1118" s="1" t="str">
        <f t="shared" si="70"/>
        <v>Basal till</v>
      </c>
      <c r="K1118" s="1" t="str">
        <f t="shared" si="71"/>
        <v>&lt;63 micron</v>
      </c>
      <c r="L1118">
        <v>12</v>
      </c>
      <c r="M1118">
        <v>2.37</v>
      </c>
      <c r="N1118">
        <v>5.8</v>
      </c>
      <c r="O1118">
        <v>0.3</v>
      </c>
      <c r="P1118">
        <v>0.5</v>
      </c>
      <c r="Q1118">
        <v>34.5</v>
      </c>
      <c r="R1118">
        <v>0.13</v>
      </c>
      <c r="S1118">
        <v>0.01</v>
      </c>
      <c r="T1118">
        <v>0.06</v>
      </c>
      <c r="U1118">
        <v>12.1</v>
      </c>
      <c r="V1118">
        <v>44.1</v>
      </c>
      <c r="W1118">
        <v>17.48</v>
      </c>
      <c r="X1118">
        <v>3</v>
      </c>
      <c r="Y1118">
        <v>5</v>
      </c>
      <c r="Z1118">
        <v>40</v>
      </c>
      <c r="AA1118">
        <v>0.04</v>
      </c>
      <c r="AB1118">
        <v>27.4</v>
      </c>
      <c r="AC1118">
        <v>0.73</v>
      </c>
      <c r="AD1118">
        <v>206</v>
      </c>
      <c r="AE1118">
        <v>0.23</v>
      </c>
      <c r="AF1118">
        <v>2E-3</v>
      </c>
      <c r="AG1118">
        <v>56</v>
      </c>
      <c r="AH1118">
        <v>4.1000000000000002E-2</v>
      </c>
      <c r="AI1118">
        <v>12.09</v>
      </c>
      <c r="AJ1118">
        <v>5.0000000000000001E-3</v>
      </c>
      <c r="AK1118">
        <v>0.23</v>
      </c>
      <c r="AL1118">
        <v>2.4</v>
      </c>
      <c r="AM1118">
        <v>0.1</v>
      </c>
      <c r="AN1118">
        <v>2.5</v>
      </c>
      <c r="AO1118">
        <v>0.03</v>
      </c>
      <c r="AP1118">
        <v>6.2</v>
      </c>
      <c r="AQ1118">
        <v>10</v>
      </c>
      <c r="AR1118">
        <v>0.06</v>
      </c>
      <c r="AS1118">
        <v>0.5</v>
      </c>
      <c r="AT1118">
        <v>24</v>
      </c>
      <c r="AU1118">
        <v>0.05</v>
      </c>
      <c r="AV1118">
        <v>62.3</v>
      </c>
      <c r="AW1118">
        <v>15</v>
      </c>
    </row>
    <row r="1119" spans="1:49" hidden="1" x14ac:dyDescent="0.3">
      <c r="A1119" t="s">
        <v>4420</v>
      </c>
      <c r="B1119" t="s">
        <v>4421</v>
      </c>
      <c r="C1119" s="1" t="str">
        <f t="shared" si="68"/>
        <v>13:0041</v>
      </c>
      <c r="D1119" s="1" t="str">
        <f t="shared" si="69"/>
        <v>13:0013</v>
      </c>
      <c r="E1119" t="s">
        <v>4422</v>
      </c>
      <c r="F1119" t="s">
        <v>4423</v>
      </c>
      <c r="H1119">
        <v>47.722439199999997</v>
      </c>
      <c r="I1119">
        <v>-67.874194399999993</v>
      </c>
      <c r="J1119" s="1" t="str">
        <f t="shared" si="70"/>
        <v>Basal till</v>
      </c>
      <c r="K1119" s="1" t="str">
        <f t="shared" si="71"/>
        <v>&lt;63 micron</v>
      </c>
      <c r="L1119">
        <v>7</v>
      </c>
      <c r="M1119">
        <v>2.13</v>
      </c>
      <c r="N1119">
        <v>7.4</v>
      </c>
      <c r="O1119">
        <v>0.6</v>
      </c>
      <c r="P1119">
        <v>0.5</v>
      </c>
      <c r="Q1119">
        <v>34.799999999999997</v>
      </c>
      <c r="R1119">
        <v>0.15</v>
      </c>
      <c r="S1119">
        <v>0.02</v>
      </c>
      <c r="T1119">
        <v>0.03</v>
      </c>
      <c r="U1119">
        <v>16.600000000000001</v>
      </c>
      <c r="V1119">
        <v>50</v>
      </c>
      <c r="W1119">
        <v>22.98</v>
      </c>
      <c r="X1119">
        <v>3.38</v>
      </c>
      <c r="Y1119">
        <v>5.6</v>
      </c>
      <c r="Z1119">
        <v>31</v>
      </c>
      <c r="AA1119">
        <v>0.05</v>
      </c>
      <c r="AB1119">
        <v>38</v>
      </c>
      <c r="AC1119">
        <v>0.95</v>
      </c>
      <c r="AD1119">
        <v>567</v>
      </c>
      <c r="AE1119">
        <v>0.18</v>
      </c>
      <c r="AF1119">
        <v>2E-3</v>
      </c>
      <c r="AG1119">
        <v>53.9</v>
      </c>
      <c r="AH1119">
        <v>3.2000000000000001E-2</v>
      </c>
      <c r="AI1119">
        <v>15.17</v>
      </c>
      <c r="AJ1119">
        <v>5.0000000000000001E-3</v>
      </c>
      <c r="AK1119">
        <v>0.26</v>
      </c>
      <c r="AL1119">
        <v>2.6</v>
      </c>
      <c r="AM1119">
        <v>0.1</v>
      </c>
      <c r="AN1119">
        <v>3.8</v>
      </c>
      <c r="AO1119">
        <v>0.02</v>
      </c>
      <c r="AP1119">
        <v>7.6</v>
      </c>
      <c r="AQ1119">
        <v>5</v>
      </c>
      <c r="AR1119">
        <v>0.05</v>
      </c>
      <c r="AS1119">
        <v>0.8</v>
      </c>
      <c r="AT1119">
        <v>25</v>
      </c>
      <c r="AU1119">
        <v>0.05</v>
      </c>
      <c r="AV1119">
        <v>64.2</v>
      </c>
      <c r="AW1119">
        <v>15</v>
      </c>
    </row>
    <row r="1120" spans="1:49" hidden="1" x14ac:dyDescent="0.3">
      <c r="A1120" t="s">
        <v>4424</v>
      </c>
      <c r="B1120" t="s">
        <v>4425</v>
      </c>
      <c r="C1120" s="1" t="str">
        <f t="shared" si="68"/>
        <v>13:0041</v>
      </c>
      <c r="D1120" s="1" t="str">
        <f t="shared" si="69"/>
        <v>13:0013</v>
      </c>
      <c r="E1120" t="s">
        <v>4426</v>
      </c>
      <c r="F1120" t="s">
        <v>4427</v>
      </c>
      <c r="H1120">
        <v>47.735098200000003</v>
      </c>
      <c r="I1120">
        <v>-67.881470699999994</v>
      </c>
      <c r="J1120" s="1" t="str">
        <f t="shared" si="70"/>
        <v>Basal till</v>
      </c>
      <c r="K1120" s="1" t="str">
        <f t="shared" si="71"/>
        <v>&lt;63 micron</v>
      </c>
      <c r="L1120">
        <v>27</v>
      </c>
      <c r="M1120">
        <v>3.38</v>
      </c>
      <c r="N1120">
        <v>9.6</v>
      </c>
      <c r="O1120">
        <v>0.3</v>
      </c>
      <c r="P1120">
        <v>0.5</v>
      </c>
      <c r="Q1120">
        <v>46.7</v>
      </c>
      <c r="R1120">
        <v>0.2</v>
      </c>
      <c r="S1120">
        <v>0.02</v>
      </c>
      <c r="T1120">
        <v>0.08</v>
      </c>
      <c r="U1120">
        <v>20.399999999999999</v>
      </c>
      <c r="V1120">
        <v>56.4</v>
      </c>
      <c r="W1120">
        <v>26.16</v>
      </c>
      <c r="X1120">
        <v>3.82</v>
      </c>
      <c r="Y1120">
        <v>6.1</v>
      </c>
      <c r="Z1120">
        <v>61</v>
      </c>
      <c r="AA1120">
        <v>7.0000000000000007E-2</v>
      </c>
      <c r="AB1120">
        <v>28.3</v>
      </c>
      <c r="AC1120">
        <v>0.91</v>
      </c>
      <c r="AD1120">
        <v>712</v>
      </c>
      <c r="AE1120">
        <v>0.41</v>
      </c>
      <c r="AF1120">
        <v>3.0000000000000001E-3</v>
      </c>
      <c r="AG1120">
        <v>72.7</v>
      </c>
      <c r="AH1120">
        <v>8.5000000000000006E-2</v>
      </c>
      <c r="AI1120">
        <v>22.57</v>
      </c>
      <c r="AJ1120">
        <v>5.0000000000000001E-3</v>
      </c>
      <c r="AK1120">
        <v>0.38</v>
      </c>
      <c r="AL1120">
        <v>3.5</v>
      </c>
      <c r="AM1120">
        <v>0.4</v>
      </c>
      <c r="AN1120">
        <v>3.6</v>
      </c>
      <c r="AO1120">
        <v>0.01</v>
      </c>
      <c r="AP1120">
        <v>7</v>
      </c>
      <c r="AQ1120">
        <v>10</v>
      </c>
      <c r="AR1120">
        <v>7.0000000000000007E-2</v>
      </c>
      <c r="AS1120">
        <v>0.8</v>
      </c>
      <c r="AT1120">
        <v>28</v>
      </c>
      <c r="AU1120">
        <v>0.05</v>
      </c>
      <c r="AV1120">
        <v>89.9</v>
      </c>
      <c r="AW1120">
        <v>15</v>
      </c>
    </row>
    <row r="1121" spans="1:49" hidden="1" x14ac:dyDescent="0.3">
      <c r="A1121" t="s">
        <v>4428</v>
      </c>
      <c r="B1121" t="s">
        <v>4429</v>
      </c>
      <c r="C1121" s="1" t="str">
        <f t="shared" si="68"/>
        <v>13:0041</v>
      </c>
      <c r="D1121" s="1" t="str">
        <f t="shared" si="69"/>
        <v>13:0013</v>
      </c>
      <c r="E1121" t="s">
        <v>4430</v>
      </c>
      <c r="F1121" t="s">
        <v>4431</v>
      </c>
      <c r="H1121">
        <v>47.743322399999997</v>
      </c>
      <c r="I1121">
        <v>-67.901050799999993</v>
      </c>
      <c r="J1121" s="1" t="str">
        <f t="shared" si="70"/>
        <v>Basal till</v>
      </c>
      <c r="K1121" s="1" t="str">
        <f t="shared" si="71"/>
        <v>&lt;63 micron</v>
      </c>
      <c r="L1121">
        <v>22</v>
      </c>
      <c r="M1121">
        <v>2.5099999999999998</v>
      </c>
      <c r="N1121">
        <v>4.8</v>
      </c>
      <c r="O1121">
        <v>0.9</v>
      </c>
      <c r="P1121">
        <v>1</v>
      </c>
      <c r="Q1121">
        <v>28.5</v>
      </c>
      <c r="R1121">
        <v>0.12</v>
      </c>
      <c r="S1121">
        <v>0.02</v>
      </c>
      <c r="T1121">
        <v>0.05</v>
      </c>
      <c r="U1121">
        <v>11.4</v>
      </c>
      <c r="V1121">
        <v>43.8</v>
      </c>
      <c r="W1121">
        <v>17.45</v>
      </c>
      <c r="X1121">
        <v>2.7</v>
      </c>
      <c r="Y1121">
        <v>4.7</v>
      </c>
      <c r="Z1121">
        <v>55</v>
      </c>
      <c r="AA1121">
        <v>0.04</v>
      </c>
      <c r="AB1121">
        <v>24.7</v>
      </c>
      <c r="AC1121">
        <v>0.67</v>
      </c>
      <c r="AD1121">
        <v>207</v>
      </c>
      <c r="AE1121">
        <v>0.27</v>
      </c>
      <c r="AF1121">
        <v>3.0000000000000001E-3</v>
      </c>
      <c r="AG1121">
        <v>49.1</v>
      </c>
      <c r="AH1121">
        <v>4.2000000000000003E-2</v>
      </c>
      <c r="AI1121">
        <v>12.68</v>
      </c>
      <c r="AJ1121">
        <v>5.0000000000000001E-3</v>
      </c>
      <c r="AK1121">
        <v>0.21</v>
      </c>
      <c r="AL1121">
        <v>2.9</v>
      </c>
      <c r="AM1121">
        <v>0.4</v>
      </c>
      <c r="AN1121">
        <v>2.5</v>
      </c>
      <c r="AO1121">
        <v>0.01</v>
      </c>
      <c r="AP1121">
        <v>5.8</v>
      </c>
      <c r="AQ1121">
        <v>90</v>
      </c>
      <c r="AR1121">
        <v>0.06</v>
      </c>
      <c r="AS1121">
        <v>0.6</v>
      </c>
      <c r="AT1121">
        <v>22</v>
      </c>
      <c r="AU1121">
        <v>0.05</v>
      </c>
      <c r="AV1121">
        <v>64</v>
      </c>
      <c r="AW1121">
        <v>15</v>
      </c>
    </row>
    <row r="1122" spans="1:49" hidden="1" x14ac:dyDescent="0.3">
      <c r="A1122" t="s">
        <v>4432</v>
      </c>
      <c r="B1122" t="s">
        <v>4433</v>
      </c>
      <c r="C1122" s="1" t="str">
        <f t="shared" si="68"/>
        <v>13:0041</v>
      </c>
      <c r="D1122" s="1" t="str">
        <f t="shared" si="69"/>
        <v>13:0013</v>
      </c>
      <c r="E1122" t="s">
        <v>4434</v>
      </c>
      <c r="F1122" t="s">
        <v>4435</v>
      </c>
      <c r="H1122">
        <v>47.725791399999999</v>
      </c>
      <c r="I1122">
        <v>-67.904460099999994</v>
      </c>
      <c r="J1122" s="1" t="str">
        <f t="shared" si="70"/>
        <v>Basal till</v>
      </c>
      <c r="K1122" s="1" t="str">
        <f t="shared" si="71"/>
        <v>&lt;63 micron</v>
      </c>
      <c r="L1122">
        <v>27</v>
      </c>
      <c r="M1122">
        <v>3.89</v>
      </c>
      <c r="N1122">
        <v>7.7</v>
      </c>
      <c r="O1122">
        <v>0.6</v>
      </c>
      <c r="P1122">
        <v>0.5</v>
      </c>
      <c r="Q1122">
        <v>38.5</v>
      </c>
      <c r="R1122">
        <v>0.14000000000000001</v>
      </c>
      <c r="S1122">
        <v>0.02</v>
      </c>
      <c r="T1122">
        <v>0.06</v>
      </c>
      <c r="U1122">
        <v>13.1</v>
      </c>
      <c r="V1122">
        <v>60.3</v>
      </c>
      <c r="W1122">
        <v>20.93</v>
      </c>
      <c r="X1122">
        <v>3.34</v>
      </c>
      <c r="Y1122">
        <v>4.9000000000000004</v>
      </c>
      <c r="Z1122">
        <v>111</v>
      </c>
      <c r="AA1122">
        <v>0.04</v>
      </c>
      <c r="AB1122">
        <v>22.4</v>
      </c>
      <c r="AC1122">
        <v>0.74</v>
      </c>
      <c r="AD1122">
        <v>175</v>
      </c>
      <c r="AE1122">
        <v>0.46</v>
      </c>
      <c r="AF1122">
        <v>2E-3</v>
      </c>
      <c r="AG1122">
        <v>68.3</v>
      </c>
      <c r="AH1122">
        <v>5.6000000000000001E-2</v>
      </c>
      <c r="AI1122">
        <v>11.7</v>
      </c>
      <c r="AJ1122">
        <v>0.02</v>
      </c>
      <c r="AK1122">
        <v>0.3</v>
      </c>
      <c r="AL1122">
        <v>3.7</v>
      </c>
      <c r="AM1122">
        <v>0.7</v>
      </c>
      <c r="AN1122">
        <v>2.4</v>
      </c>
      <c r="AO1122">
        <v>0.01</v>
      </c>
      <c r="AP1122">
        <v>6.4</v>
      </c>
      <c r="AQ1122">
        <v>5</v>
      </c>
      <c r="AR1122">
        <v>0.08</v>
      </c>
      <c r="AS1122">
        <v>0.7</v>
      </c>
      <c r="AT1122">
        <v>22</v>
      </c>
      <c r="AU1122">
        <v>0.05</v>
      </c>
      <c r="AV1122">
        <v>71</v>
      </c>
      <c r="AW1122">
        <v>15</v>
      </c>
    </row>
    <row r="1123" spans="1:49" hidden="1" x14ac:dyDescent="0.3">
      <c r="A1123" t="s">
        <v>4436</v>
      </c>
      <c r="B1123" t="s">
        <v>4437</v>
      </c>
      <c r="C1123" s="1" t="str">
        <f t="shared" si="68"/>
        <v>13:0041</v>
      </c>
      <c r="D1123" s="1" t="str">
        <f t="shared" si="69"/>
        <v>13:0013</v>
      </c>
      <c r="E1123" t="s">
        <v>4438</v>
      </c>
      <c r="F1123" t="s">
        <v>4439</v>
      </c>
      <c r="H1123">
        <v>47.711877600000001</v>
      </c>
      <c r="I1123">
        <v>-67.922176500000006</v>
      </c>
      <c r="J1123" s="1" t="str">
        <f t="shared" si="70"/>
        <v>Basal till</v>
      </c>
      <c r="K1123" s="1" t="str">
        <f t="shared" si="71"/>
        <v>&lt;63 micron</v>
      </c>
      <c r="L1123">
        <v>14</v>
      </c>
      <c r="M1123">
        <v>3.43</v>
      </c>
      <c r="N1123">
        <v>5.9</v>
      </c>
      <c r="O1123">
        <v>0.4</v>
      </c>
      <c r="P1123">
        <v>0.5</v>
      </c>
      <c r="Q1123">
        <v>41.7</v>
      </c>
      <c r="R1123">
        <v>0.15</v>
      </c>
      <c r="S1123">
        <v>0.02</v>
      </c>
      <c r="T1123">
        <v>0.06</v>
      </c>
      <c r="U1123">
        <v>13.2</v>
      </c>
      <c r="V1123">
        <v>40.200000000000003</v>
      </c>
      <c r="W1123">
        <v>20.100000000000001</v>
      </c>
      <c r="X1123">
        <v>3.09</v>
      </c>
      <c r="Y1123">
        <v>7.3</v>
      </c>
      <c r="Z1123">
        <v>65</v>
      </c>
      <c r="AA1123">
        <v>0.05</v>
      </c>
      <c r="AB1123">
        <v>27.4</v>
      </c>
      <c r="AC1123">
        <v>0.65</v>
      </c>
      <c r="AD1123">
        <v>340</v>
      </c>
      <c r="AE1123">
        <v>0.36</v>
      </c>
      <c r="AF1123">
        <v>2E-3</v>
      </c>
      <c r="AG1123">
        <v>44.6</v>
      </c>
      <c r="AH1123">
        <v>4.8000000000000001E-2</v>
      </c>
      <c r="AI1123">
        <v>14.43</v>
      </c>
      <c r="AJ1123">
        <v>5.0000000000000001E-3</v>
      </c>
      <c r="AK1123">
        <v>0.25</v>
      </c>
      <c r="AL1123">
        <v>4.0999999999999996</v>
      </c>
      <c r="AM1123">
        <v>0.4</v>
      </c>
      <c r="AN1123">
        <v>2.6</v>
      </c>
      <c r="AO1123">
        <v>0.02</v>
      </c>
      <c r="AP1123">
        <v>7.1</v>
      </c>
      <c r="AQ1123">
        <v>40</v>
      </c>
      <c r="AR1123">
        <v>0.08</v>
      </c>
      <c r="AS1123">
        <v>1</v>
      </c>
      <c r="AT1123">
        <v>31</v>
      </c>
      <c r="AU1123">
        <v>0.05</v>
      </c>
      <c r="AV1123">
        <v>52.7</v>
      </c>
      <c r="AW1123">
        <v>15</v>
      </c>
    </row>
    <row r="1124" spans="1:49" hidden="1" x14ac:dyDescent="0.3">
      <c r="A1124" t="s">
        <v>4440</v>
      </c>
      <c r="B1124" t="s">
        <v>4441</v>
      </c>
      <c r="C1124" s="1" t="str">
        <f t="shared" si="68"/>
        <v>13:0041</v>
      </c>
      <c r="D1124" s="1" t="str">
        <f t="shared" si="69"/>
        <v>13:0013</v>
      </c>
      <c r="E1124" t="s">
        <v>4442</v>
      </c>
      <c r="F1124" t="s">
        <v>4443</v>
      </c>
      <c r="H1124">
        <v>47.697034899999998</v>
      </c>
      <c r="I1124">
        <v>-67.908288099999993</v>
      </c>
      <c r="J1124" s="1" t="str">
        <f t="shared" si="70"/>
        <v>Basal till</v>
      </c>
      <c r="K1124" s="1" t="str">
        <f t="shared" si="71"/>
        <v>&lt;63 micron</v>
      </c>
      <c r="L1124">
        <v>19</v>
      </c>
      <c r="M1124">
        <v>3.31</v>
      </c>
      <c r="N1124">
        <v>5.7</v>
      </c>
      <c r="O1124">
        <v>0.1</v>
      </c>
      <c r="P1124">
        <v>1</v>
      </c>
      <c r="Q1124">
        <v>44.3</v>
      </c>
      <c r="R1124">
        <v>0.18</v>
      </c>
      <c r="S1124">
        <v>0.02</v>
      </c>
      <c r="T1124">
        <v>0.06</v>
      </c>
      <c r="U1124">
        <v>13.1</v>
      </c>
      <c r="V1124">
        <v>55.1</v>
      </c>
      <c r="W1124">
        <v>20.04</v>
      </c>
      <c r="X1124">
        <v>3.27</v>
      </c>
      <c r="Y1124">
        <v>5.8</v>
      </c>
      <c r="Z1124">
        <v>60</v>
      </c>
      <c r="AA1124">
        <v>0.04</v>
      </c>
      <c r="AB1124">
        <v>21.7</v>
      </c>
      <c r="AC1124">
        <v>0.7</v>
      </c>
      <c r="AD1124">
        <v>196</v>
      </c>
      <c r="AE1124">
        <v>0.31</v>
      </c>
      <c r="AF1124">
        <v>3.0000000000000001E-3</v>
      </c>
      <c r="AG1124">
        <v>56.3</v>
      </c>
      <c r="AH1124">
        <v>5.0999999999999997E-2</v>
      </c>
      <c r="AI1124">
        <v>10.15</v>
      </c>
      <c r="AJ1124">
        <v>5.0000000000000001E-3</v>
      </c>
      <c r="AK1124">
        <v>0.27</v>
      </c>
      <c r="AL1124">
        <v>2.9</v>
      </c>
      <c r="AM1124">
        <v>0.6</v>
      </c>
      <c r="AN1124">
        <v>2.5</v>
      </c>
      <c r="AO1124">
        <v>0.01</v>
      </c>
      <c r="AP1124">
        <v>5.9</v>
      </c>
      <c r="AQ1124">
        <v>5</v>
      </c>
      <c r="AR1124">
        <v>0.09</v>
      </c>
      <c r="AS1124">
        <v>0.6</v>
      </c>
      <c r="AT1124">
        <v>27</v>
      </c>
      <c r="AU1124">
        <v>0.05</v>
      </c>
      <c r="AV1124">
        <v>77</v>
      </c>
      <c r="AW1124">
        <v>15</v>
      </c>
    </row>
    <row r="1125" spans="1:49" hidden="1" x14ac:dyDescent="0.3">
      <c r="A1125" t="s">
        <v>4444</v>
      </c>
      <c r="B1125" t="s">
        <v>4445</v>
      </c>
      <c r="C1125" s="1" t="str">
        <f t="shared" si="68"/>
        <v>13:0041</v>
      </c>
      <c r="D1125" s="1" t="str">
        <f t="shared" si="69"/>
        <v>13:0013</v>
      </c>
      <c r="E1125" t="s">
        <v>4446</v>
      </c>
      <c r="F1125" t="s">
        <v>4447</v>
      </c>
      <c r="H1125">
        <v>47.686606300000001</v>
      </c>
      <c r="I1125">
        <v>-67.918726300000003</v>
      </c>
      <c r="J1125" s="1" t="str">
        <f t="shared" si="70"/>
        <v>Basal till</v>
      </c>
      <c r="K1125" s="1" t="str">
        <f t="shared" si="71"/>
        <v>&lt;63 micron</v>
      </c>
      <c r="L1125">
        <v>23</v>
      </c>
      <c r="M1125">
        <v>2.89</v>
      </c>
      <c r="N1125">
        <v>6.6</v>
      </c>
      <c r="O1125">
        <v>0.9</v>
      </c>
      <c r="P1125">
        <v>1</v>
      </c>
      <c r="Q1125">
        <v>43</v>
      </c>
      <c r="R1125">
        <v>0.13</v>
      </c>
      <c r="S1125">
        <v>0.02</v>
      </c>
      <c r="T1125">
        <v>0.05</v>
      </c>
      <c r="U1125">
        <v>14.4</v>
      </c>
      <c r="V1125">
        <v>49.7</v>
      </c>
      <c r="W1125">
        <v>21</v>
      </c>
      <c r="X1125">
        <v>3.09</v>
      </c>
      <c r="Y1125">
        <v>5.8</v>
      </c>
      <c r="Z1125">
        <v>85</v>
      </c>
      <c r="AA1125">
        <v>0.05</v>
      </c>
      <c r="AB1125">
        <v>25.1</v>
      </c>
      <c r="AC1125">
        <v>0.68</v>
      </c>
      <c r="AD1125">
        <v>245</v>
      </c>
      <c r="AE1125">
        <v>0.37</v>
      </c>
      <c r="AF1125">
        <v>3.0000000000000001E-3</v>
      </c>
      <c r="AG1125">
        <v>50.7</v>
      </c>
      <c r="AH1125">
        <v>3.5000000000000003E-2</v>
      </c>
      <c r="AI1125">
        <v>13.78</v>
      </c>
      <c r="AJ1125">
        <v>5.0000000000000001E-3</v>
      </c>
      <c r="AK1125">
        <v>0.24</v>
      </c>
      <c r="AL1125">
        <v>2.8</v>
      </c>
      <c r="AM1125">
        <v>0.2</v>
      </c>
      <c r="AN1125">
        <v>2.7</v>
      </c>
      <c r="AO1125">
        <v>0.01</v>
      </c>
      <c r="AP1125">
        <v>7.1</v>
      </c>
      <c r="AQ1125">
        <v>10</v>
      </c>
      <c r="AR1125">
        <v>0.08</v>
      </c>
      <c r="AS1125">
        <v>1</v>
      </c>
      <c r="AT1125">
        <v>28</v>
      </c>
      <c r="AU1125">
        <v>0.05</v>
      </c>
      <c r="AV1125">
        <v>56.8</v>
      </c>
      <c r="AW1125">
        <v>15</v>
      </c>
    </row>
    <row r="1126" spans="1:49" hidden="1" x14ac:dyDescent="0.3">
      <c r="A1126" t="s">
        <v>4448</v>
      </c>
      <c r="B1126" t="s">
        <v>4449</v>
      </c>
      <c r="C1126" s="1" t="str">
        <f t="shared" si="68"/>
        <v>13:0041</v>
      </c>
      <c r="D1126" s="1" t="str">
        <f t="shared" si="69"/>
        <v>13:0013</v>
      </c>
      <c r="E1126" t="s">
        <v>4446</v>
      </c>
      <c r="F1126" t="s">
        <v>4450</v>
      </c>
      <c r="H1126">
        <v>47.686606300000001</v>
      </c>
      <c r="I1126">
        <v>-67.918726300000003</v>
      </c>
      <c r="J1126" s="1" t="str">
        <f t="shared" si="70"/>
        <v>Basal till</v>
      </c>
      <c r="K1126" s="1" t="str">
        <f t="shared" si="71"/>
        <v>&lt;63 micron</v>
      </c>
      <c r="L1126">
        <v>28</v>
      </c>
      <c r="M1126">
        <v>3.05</v>
      </c>
      <c r="N1126">
        <v>7.1</v>
      </c>
      <c r="O1126">
        <v>0.8</v>
      </c>
      <c r="P1126">
        <v>0.5</v>
      </c>
      <c r="Q1126">
        <v>47.5</v>
      </c>
      <c r="R1126">
        <v>0.14000000000000001</v>
      </c>
      <c r="S1126">
        <v>0.02</v>
      </c>
      <c r="T1126">
        <v>0.06</v>
      </c>
      <c r="U1126">
        <v>14.7</v>
      </c>
      <c r="V1126">
        <v>51.5</v>
      </c>
      <c r="W1126">
        <v>23</v>
      </c>
      <c r="X1126">
        <v>3.16</v>
      </c>
      <c r="Y1126">
        <v>6.2</v>
      </c>
      <c r="Z1126">
        <v>114</v>
      </c>
      <c r="AA1126">
        <v>0.05</v>
      </c>
      <c r="AB1126">
        <v>26.8</v>
      </c>
      <c r="AC1126">
        <v>0.69</v>
      </c>
      <c r="AD1126">
        <v>251</v>
      </c>
      <c r="AE1126">
        <v>0.42</v>
      </c>
      <c r="AF1126">
        <v>3.0000000000000001E-3</v>
      </c>
      <c r="AG1126">
        <v>50.4</v>
      </c>
      <c r="AH1126">
        <v>3.5000000000000003E-2</v>
      </c>
      <c r="AI1126">
        <v>15.79</v>
      </c>
      <c r="AJ1126">
        <v>5.0000000000000001E-3</v>
      </c>
      <c r="AK1126">
        <v>0.25</v>
      </c>
      <c r="AL1126">
        <v>3</v>
      </c>
      <c r="AM1126">
        <v>0.4</v>
      </c>
      <c r="AN1126">
        <v>3</v>
      </c>
      <c r="AO1126">
        <v>0.02</v>
      </c>
      <c r="AP1126">
        <v>7.3</v>
      </c>
      <c r="AQ1126">
        <v>20</v>
      </c>
      <c r="AR1126">
        <v>0.09</v>
      </c>
      <c r="AS1126">
        <v>1.2</v>
      </c>
      <c r="AT1126">
        <v>30</v>
      </c>
      <c r="AU1126">
        <v>0.05</v>
      </c>
      <c r="AV1126">
        <v>57</v>
      </c>
      <c r="AW1126">
        <v>15</v>
      </c>
    </row>
    <row r="1127" spans="1:49" hidden="1" x14ac:dyDescent="0.3">
      <c r="A1127" t="s">
        <v>4451</v>
      </c>
      <c r="B1127" t="s">
        <v>4452</v>
      </c>
      <c r="C1127" s="1" t="str">
        <f t="shared" si="68"/>
        <v>13:0041</v>
      </c>
      <c r="D1127" s="1" t="str">
        <f t="shared" si="69"/>
        <v>13:0013</v>
      </c>
      <c r="E1127" t="s">
        <v>4453</v>
      </c>
      <c r="F1127" t="s">
        <v>4454</v>
      </c>
      <c r="H1127">
        <v>47.739349799999999</v>
      </c>
      <c r="I1127">
        <v>-67.950541400000006</v>
      </c>
      <c r="J1127" s="1" t="str">
        <f t="shared" si="70"/>
        <v>Basal till</v>
      </c>
      <c r="K1127" s="1" t="str">
        <f t="shared" si="71"/>
        <v>&lt;63 micron</v>
      </c>
      <c r="L1127">
        <v>17</v>
      </c>
      <c r="M1127">
        <v>3.24</v>
      </c>
      <c r="N1127">
        <v>5.9</v>
      </c>
      <c r="O1127">
        <v>0.2</v>
      </c>
      <c r="P1127">
        <v>0.5</v>
      </c>
      <c r="Q1127">
        <v>40.9</v>
      </c>
      <c r="R1127">
        <v>0.16</v>
      </c>
      <c r="S1127">
        <v>0.02</v>
      </c>
      <c r="T1127">
        <v>0.08</v>
      </c>
      <c r="U1127">
        <v>15.1</v>
      </c>
      <c r="V1127">
        <v>52.3</v>
      </c>
      <c r="W1127">
        <v>25.54</v>
      </c>
      <c r="X1127">
        <v>3.49</v>
      </c>
      <c r="Y1127">
        <v>6.2</v>
      </c>
      <c r="Z1127">
        <v>65</v>
      </c>
      <c r="AA1127">
        <v>0.05</v>
      </c>
      <c r="AB1127">
        <v>27.8</v>
      </c>
      <c r="AC1127">
        <v>0.82</v>
      </c>
      <c r="AD1127">
        <v>368</v>
      </c>
      <c r="AE1127">
        <v>0.28000000000000003</v>
      </c>
      <c r="AF1127">
        <v>3.0000000000000001E-3</v>
      </c>
      <c r="AG1127">
        <v>60.3</v>
      </c>
      <c r="AH1127">
        <v>6.8000000000000005E-2</v>
      </c>
      <c r="AI1127">
        <v>16.72</v>
      </c>
      <c r="AJ1127">
        <v>5.0000000000000001E-3</v>
      </c>
      <c r="AK1127">
        <v>0.24</v>
      </c>
      <c r="AL1127">
        <v>3.2</v>
      </c>
      <c r="AM1127">
        <v>0.5</v>
      </c>
      <c r="AN1127">
        <v>2.9</v>
      </c>
      <c r="AO1127">
        <v>0.01</v>
      </c>
      <c r="AP1127">
        <v>6.7</v>
      </c>
      <c r="AQ1127">
        <v>40</v>
      </c>
      <c r="AR1127">
        <v>0.08</v>
      </c>
      <c r="AS1127">
        <v>0.7</v>
      </c>
      <c r="AT1127">
        <v>27</v>
      </c>
      <c r="AU1127">
        <v>0.05</v>
      </c>
      <c r="AV1127">
        <v>76.5</v>
      </c>
      <c r="AW1127">
        <v>15</v>
      </c>
    </row>
    <row r="1128" spans="1:49" hidden="1" x14ac:dyDescent="0.3">
      <c r="A1128" t="s">
        <v>4455</v>
      </c>
      <c r="B1128" t="s">
        <v>4456</v>
      </c>
      <c r="C1128" s="1" t="str">
        <f t="shared" si="68"/>
        <v>13:0041</v>
      </c>
      <c r="D1128" s="1" t="str">
        <f t="shared" si="69"/>
        <v>13:0013</v>
      </c>
      <c r="E1128" t="s">
        <v>4457</v>
      </c>
      <c r="F1128" t="s">
        <v>4458</v>
      </c>
      <c r="H1128">
        <v>47.739432499999999</v>
      </c>
      <c r="I1128">
        <v>-67.975629999999995</v>
      </c>
      <c r="J1128" s="1" t="str">
        <f t="shared" si="70"/>
        <v>Basal till</v>
      </c>
      <c r="K1128" s="1" t="str">
        <f t="shared" si="71"/>
        <v>&lt;63 micron</v>
      </c>
      <c r="L1128">
        <v>12</v>
      </c>
      <c r="M1128">
        <v>2.13</v>
      </c>
      <c r="N1128">
        <v>3.6</v>
      </c>
      <c r="O1128">
        <v>0.2</v>
      </c>
      <c r="P1128">
        <v>1</v>
      </c>
      <c r="Q1128">
        <v>25</v>
      </c>
      <c r="R1128">
        <v>0.09</v>
      </c>
      <c r="S1128">
        <v>0.02</v>
      </c>
      <c r="T1128">
        <v>0.05</v>
      </c>
      <c r="U1128">
        <v>8.8000000000000007</v>
      </c>
      <c r="V1128">
        <v>41.5</v>
      </c>
      <c r="W1128">
        <v>11.89</v>
      </c>
      <c r="X1128">
        <v>2.54</v>
      </c>
      <c r="Y1128">
        <v>4</v>
      </c>
      <c r="Z1128">
        <v>52</v>
      </c>
      <c r="AA1128">
        <v>0.04</v>
      </c>
      <c r="AB1128">
        <v>22.6</v>
      </c>
      <c r="AC1128">
        <v>0.64</v>
      </c>
      <c r="AD1128">
        <v>167</v>
      </c>
      <c r="AE1128">
        <v>0.22</v>
      </c>
      <c r="AF1128">
        <v>2E-3</v>
      </c>
      <c r="AG1128">
        <v>45.5</v>
      </c>
      <c r="AH1128">
        <v>3.9E-2</v>
      </c>
      <c r="AI1128">
        <v>7.2</v>
      </c>
      <c r="AJ1128">
        <v>5.0000000000000001E-3</v>
      </c>
      <c r="AK1128">
        <v>0.14000000000000001</v>
      </c>
      <c r="AL1128">
        <v>2.1</v>
      </c>
      <c r="AM1128">
        <v>0.3</v>
      </c>
      <c r="AN1128">
        <v>2.2000000000000002</v>
      </c>
      <c r="AO1128">
        <v>0.01</v>
      </c>
      <c r="AP1128">
        <v>5.0999999999999996</v>
      </c>
      <c r="AQ1128">
        <v>5</v>
      </c>
      <c r="AR1128">
        <v>0.05</v>
      </c>
      <c r="AS1128">
        <v>0.4</v>
      </c>
      <c r="AT1128">
        <v>20</v>
      </c>
      <c r="AU1128">
        <v>0.05</v>
      </c>
      <c r="AV1128">
        <v>58.1</v>
      </c>
      <c r="AW1128">
        <v>15</v>
      </c>
    </row>
    <row r="1129" spans="1:49" hidden="1" x14ac:dyDescent="0.3">
      <c r="A1129" t="s">
        <v>4459</v>
      </c>
      <c r="B1129" t="s">
        <v>4460</v>
      </c>
      <c r="C1129" s="1" t="str">
        <f t="shared" si="68"/>
        <v>13:0041</v>
      </c>
      <c r="D1129" s="1" t="str">
        <f t="shared" si="69"/>
        <v>13:0013</v>
      </c>
      <c r="E1129" t="s">
        <v>4461</v>
      </c>
      <c r="F1129" t="s">
        <v>4462</v>
      </c>
      <c r="H1129">
        <v>47.724741799999997</v>
      </c>
      <c r="I1129">
        <v>-67.969890599999999</v>
      </c>
      <c r="J1129" s="1" t="str">
        <f t="shared" si="70"/>
        <v>Basal till</v>
      </c>
      <c r="K1129" s="1" t="str">
        <f t="shared" si="71"/>
        <v>&lt;63 micron</v>
      </c>
      <c r="L1129">
        <v>20</v>
      </c>
      <c r="M1129">
        <v>2.41</v>
      </c>
      <c r="N1129">
        <v>5.7</v>
      </c>
      <c r="O1129">
        <v>0.6</v>
      </c>
      <c r="P1129">
        <v>0.5</v>
      </c>
      <c r="Q1129">
        <v>34.6</v>
      </c>
      <c r="R1129">
        <v>0.13</v>
      </c>
      <c r="S1129">
        <v>0.02</v>
      </c>
      <c r="T1129">
        <v>0.05</v>
      </c>
      <c r="U1129">
        <v>12.2</v>
      </c>
      <c r="V1129">
        <v>46.2</v>
      </c>
      <c r="W1129">
        <v>20.73</v>
      </c>
      <c r="X1129">
        <v>3.09</v>
      </c>
      <c r="Y1129">
        <v>5.2</v>
      </c>
      <c r="Z1129">
        <v>33</v>
      </c>
      <c r="AA1129">
        <v>0.05</v>
      </c>
      <c r="AB1129">
        <v>27.9</v>
      </c>
      <c r="AC1129">
        <v>0.81</v>
      </c>
      <c r="AD1129">
        <v>270</v>
      </c>
      <c r="AE1129">
        <v>0.22</v>
      </c>
      <c r="AF1129">
        <v>2E-3</v>
      </c>
      <c r="AG1129">
        <v>57.2</v>
      </c>
      <c r="AH1129">
        <v>4.2999999999999997E-2</v>
      </c>
      <c r="AI1129">
        <v>12.1</v>
      </c>
      <c r="AJ1129">
        <v>5.0000000000000001E-3</v>
      </c>
      <c r="AK1129">
        <v>0.25</v>
      </c>
      <c r="AL1129">
        <v>2.4</v>
      </c>
      <c r="AM1129">
        <v>0.3</v>
      </c>
      <c r="AN1129">
        <v>2.8</v>
      </c>
      <c r="AO1129">
        <v>0.03</v>
      </c>
      <c r="AP1129">
        <v>6.1</v>
      </c>
      <c r="AQ1129">
        <v>5</v>
      </c>
      <c r="AR1129">
        <v>0.05</v>
      </c>
      <c r="AS1129">
        <v>0.6</v>
      </c>
      <c r="AT1129">
        <v>23</v>
      </c>
      <c r="AU1129">
        <v>0.05</v>
      </c>
      <c r="AV1129">
        <v>73.400000000000006</v>
      </c>
      <c r="AW1129">
        <v>15</v>
      </c>
    </row>
    <row r="1130" spans="1:49" hidden="1" x14ac:dyDescent="0.3">
      <c r="A1130" t="s">
        <v>4463</v>
      </c>
      <c r="B1130" t="s">
        <v>4464</v>
      </c>
      <c r="C1130" s="1" t="str">
        <f t="shared" si="68"/>
        <v>13:0041</v>
      </c>
      <c r="D1130" s="1" t="str">
        <f t="shared" si="69"/>
        <v>13:0013</v>
      </c>
      <c r="E1130" t="s">
        <v>4461</v>
      </c>
      <c r="F1130" t="s">
        <v>4465</v>
      </c>
      <c r="H1130">
        <v>47.724741799999997</v>
      </c>
      <c r="I1130">
        <v>-67.969890599999999</v>
      </c>
      <c r="J1130" s="1" t="str">
        <f t="shared" si="70"/>
        <v>Basal till</v>
      </c>
      <c r="K1130" s="1" t="str">
        <f t="shared" si="71"/>
        <v>&lt;63 micron</v>
      </c>
      <c r="L1130">
        <v>20</v>
      </c>
      <c r="M1130">
        <v>2.4300000000000002</v>
      </c>
      <c r="N1130">
        <v>5.8</v>
      </c>
      <c r="O1130">
        <v>1.1000000000000001</v>
      </c>
      <c r="P1130">
        <v>2</v>
      </c>
      <c r="Q1130">
        <v>32.799999999999997</v>
      </c>
      <c r="R1130">
        <v>0.13</v>
      </c>
      <c r="S1130">
        <v>0.02</v>
      </c>
      <c r="T1130">
        <v>0.05</v>
      </c>
      <c r="U1130">
        <v>12.7</v>
      </c>
      <c r="V1130">
        <v>47</v>
      </c>
      <c r="W1130">
        <v>19.22</v>
      </c>
      <c r="X1130">
        <v>3.04</v>
      </c>
      <c r="Y1130">
        <v>5.2</v>
      </c>
      <c r="Z1130">
        <v>33</v>
      </c>
      <c r="AA1130">
        <v>0.04</v>
      </c>
      <c r="AB1130">
        <v>28.1</v>
      </c>
      <c r="AC1130">
        <v>0.8</v>
      </c>
      <c r="AD1130">
        <v>264</v>
      </c>
      <c r="AE1130">
        <v>0.23</v>
      </c>
      <c r="AF1130">
        <v>2E-3</v>
      </c>
      <c r="AG1130">
        <v>57.2</v>
      </c>
      <c r="AH1130">
        <v>4.7E-2</v>
      </c>
      <c r="AI1130">
        <v>12.43</v>
      </c>
      <c r="AJ1130">
        <v>5.0000000000000001E-3</v>
      </c>
      <c r="AK1130">
        <v>0.26</v>
      </c>
      <c r="AL1130">
        <v>2</v>
      </c>
      <c r="AM1130">
        <v>0.2</v>
      </c>
      <c r="AN1130">
        <v>2.6</v>
      </c>
      <c r="AO1130">
        <v>0.03</v>
      </c>
      <c r="AP1130">
        <v>6.1</v>
      </c>
      <c r="AQ1130">
        <v>20</v>
      </c>
      <c r="AR1130">
        <v>0.05</v>
      </c>
      <c r="AS1130">
        <v>0.6</v>
      </c>
      <c r="AT1130">
        <v>23</v>
      </c>
      <c r="AU1130">
        <v>0.05</v>
      </c>
      <c r="AV1130">
        <v>74.5</v>
      </c>
      <c r="AW1130">
        <v>15</v>
      </c>
    </row>
    <row r="1131" spans="1:49" hidden="1" x14ac:dyDescent="0.3">
      <c r="A1131" t="s">
        <v>4466</v>
      </c>
      <c r="B1131" t="s">
        <v>4467</v>
      </c>
      <c r="C1131" s="1" t="str">
        <f t="shared" si="68"/>
        <v>13:0041</v>
      </c>
      <c r="D1131" s="1" t="str">
        <f t="shared" si="69"/>
        <v>13:0013</v>
      </c>
      <c r="E1131" t="s">
        <v>4468</v>
      </c>
      <c r="F1131" t="s">
        <v>4469</v>
      </c>
      <c r="H1131">
        <v>47.7414384</v>
      </c>
      <c r="I1131">
        <v>-67.999014500000001</v>
      </c>
      <c r="J1131" s="1" t="str">
        <f t="shared" si="70"/>
        <v>Basal till</v>
      </c>
      <c r="K1131" s="1" t="str">
        <f t="shared" si="71"/>
        <v>&lt;63 micron</v>
      </c>
      <c r="L1131">
        <v>18</v>
      </c>
      <c r="M1131">
        <v>2.42</v>
      </c>
      <c r="N1131">
        <v>4.7</v>
      </c>
      <c r="O1131">
        <v>0.2</v>
      </c>
      <c r="P1131">
        <v>0.5</v>
      </c>
      <c r="Q1131">
        <v>24.1</v>
      </c>
      <c r="R1131">
        <v>0.1</v>
      </c>
      <c r="S1131">
        <v>0.02</v>
      </c>
      <c r="T1131">
        <v>0.06</v>
      </c>
      <c r="U1131">
        <v>9.9</v>
      </c>
      <c r="V1131">
        <v>43.3</v>
      </c>
      <c r="W1131">
        <v>16.989999999999998</v>
      </c>
      <c r="X1131">
        <v>2.66</v>
      </c>
      <c r="Y1131">
        <v>4.7</v>
      </c>
      <c r="Z1131">
        <v>48</v>
      </c>
      <c r="AA1131">
        <v>0.04</v>
      </c>
      <c r="AB1131">
        <v>23</v>
      </c>
      <c r="AC1131">
        <v>0.67</v>
      </c>
      <c r="AD1131">
        <v>187</v>
      </c>
      <c r="AE1131">
        <v>0.27</v>
      </c>
      <c r="AF1131">
        <v>3.0000000000000001E-3</v>
      </c>
      <c r="AG1131">
        <v>49.1</v>
      </c>
      <c r="AH1131">
        <v>4.7E-2</v>
      </c>
      <c r="AI1131">
        <v>9.5</v>
      </c>
      <c r="AJ1131">
        <v>5.0000000000000001E-3</v>
      </c>
      <c r="AK1131">
        <v>0.18</v>
      </c>
      <c r="AL1131">
        <v>2.7</v>
      </c>
      <c r="AM1131">
        <v>0.3</v>
      </c>
      <c r="AN1131">
        <v>2.5</v>
      </c>
      <c r="AO1131">
        <v>0.03</v>
      </c>
      <c r="AP1131">
        <v>5.0999999999999996</v>
      </c>
      <c r="AQ1131">
        <v>20</v>
      </c>
      <c r="AR1131">
        <v>0.05</v>
      </c>
      <c r="AS1131">
        <v>0.5</v>
      </c>
      <c r="AT1131">
        <v>22</v>
      </c>
      <c r="AU1131">
        <v>0.05</v>
      </c>
      <c r="AV1131">
        <v>68</v>
      </c>
      <c r="AW1131">
        <v>15</v>
      </c>
    </row>
    <row r="1132" spans="1:49" hidden="1" x14ac:dyDescent="0.3">
      <c r="A1132" t="s">
        <v>4470</v>
      </c>
      <c r="B1132" t="s">
        <v>4471</v>
      </c>
      <c r="C1132" s="1" t="str">
        <f t="shared" si="68"/>
        <v>13:0041</v>
      </c>
      <c r="D1132" s="1" t="str">
        <f t="shared" si="69"/>
        <v>13:0013</v>
      </c>
      <c r="E1132" t="s">
        <v>4472</v>
      </c>
      <c r="F1132" t="s">
        <v>4473</v>
      </c>
      <c r="H1132">
        <v>47.524180600000001</v>
      </c>
      <c r="I1132">
        <v>-67.5456602</v>
      </c>
      <c r="J1132" s="1" t="str">
        <f t="shared" si="70"/>
        <v>Basal till</v>
      </c>
      <c r="K1132" s="1" t="str">
        <f t="shared" si="71"/>
        <v>&lt;63 micron</v>
      </c>
      <c r="L1132">
        <v>41</v>
      </c>
      <c r="M1132">
        <v>1.38</v>
      </c>
      <c r="N1132">
        <v>17.600000000000001</v>
      </c>
      <c r="O1132">
        <v>0.3</v>
      </c>
      <c r="P1132">
        <v>4</v>
      </c>
      <c r="Q1132">
        <v>159.19999999999999</v>
      </c>
      <c r="R1132">
        <v>0.15</v>
      </c>
      <c r="S1132">
        <v>1.1499999999999999</v>
      </c>
      <c r="T1132">
        <v>0.21</v>
      </c>
      <c r="U1132">
        <v>12.9</v>
      </c>
      <c r="V1132">
        <v>29.5</v>
      </c>
      <c r="W1132">
        <v>14.22</v>
      </c>
      <c r="X1132">
        <v>3.15</v>
      </c>
      <c r="Y1132">
        <v>3.3</v>
      </c>
      <c r="Z1132">
        <v>160</v>
      </c>
      <c r="AA1132">
        <v>7.0000000000000007E-2</v>
      </c>
      <c r="AB1132">
        <v>18.8</v>
      </c>
      <c r="AC1132">
        <v>0.16</v>
      </c>
      <c r="AD1132">
        <v>940</v>
      </c>
      <c r="AE1132">
        <v>0.27</v>
      </c>
      <c r="AF1132">
        <v>2E-3</v>
      </c>
      <c r="AG1132">
        <v>40.6</v>
      </c>
      <c r="AH1132">
        <v>4.9000000000000002E-2</v>
      </c>
      <c r="AI1132">
        <v>14.7</v>
      </c>
      <c r="AJ1132">
        <v>7.0000000000000007E-2</v>
      </c>
      <c r="AK1132">
        <v>0.91</v>
      </c>
      <c r="AL1132">
        <v>5.6</v>
      </c>
      <c r="AM1132">
        <v>0.4</v>
      </c>
      <c r="AN1132">
        <v>83.7</v>
      </c>
      <c r="AO1132">
        <v>0.04</v>
      </c>
      <c r="AP1132">
        <v>3.3</v>
      </c>
      <c r="AQ1132">
        <v>30</v>
      </c>
      <c r="AR1132">
        <v>0.11</v>
      </c>
      <c r="AS1132">
        <v>0.3</v>
      </c>
      <c r="AT1132">
        <v>22</v>
      </c>
      <c r="AU1132">
        <v>0.1</v>
      </c>
      <c r="AV1132">
        <v>64.8</v>
      </c>
      <c r="AW1132">
        <v>15</v>
      </c>
    </row>
    <row r="1133" spans="1:49" hidden="1" x14ac:dyDescent="0.3">
      <c r="A1133" t="s">
        <v>4474</v>
      </c>
      <c r="B1133" t="s">
        <v>4475</v>
      </c>
      <c r="C1133" s="1" t="str">
        <f t="shared" si="68"/>
        <v>13:0041</v>
      </c>
      <c r="D1133" s="1" t="str">
        <f t="shared" si="69"/>
        <v>13:0013</v>
      </c>
      <c r="E1133" t="s">
        <v>4476</v>
      </c>
      <c r="F1133" t="s">
        <v>4477</v>
      </c>
      <c r="H1133">
        <v>47.520732000000002</v>
      </c>
      <c r="I1133">
        <v>-67.520862300000005</v>
      </c>
      <c r="J1133" s="1" t="str">
        <f t="shared" si="70"/>
        <v>Basal till</v>
      </c>
      <c r="K1133" s="1" t="str">
        <f t="shared" si="71"/>
        <v>&lt;63 micron</v>
      </c>
      <c r="L1133">
        <v>54</v>
      </c>
      <c r="M1133">
        <v>2.41</v>
      </c>
      <c r="N1133">
        <v>5</v>
      </c>
      <c r="O1133">
        <v>0.3</v>
      </c>
      <c r="P1133">
        <v>3</v>
      </c>
      <c r="Q1133">
        <v>102.2</v>
      </c>
      <c r="R1133">
        <v>0.21</v>
      </c>
      <c r="S1133">
        <v>0.69</v>
      </c>
      <c r="T1133">
        <v>0.1</v>
      </c>
      <c r="U1133">
        <v>20.2</v>
      </c>
      <c r="V1133">
        <v>54.2</v>
      </c>
      <c r="W1133">
        <v>23.78</v>
      </c>
      <c r="X1133">
        <v>4.1399999999999997</v>
      </c>
      <c r="Y1133">
        <v>6.3</v>
      </c>
      <c r="Z1133">
        <v>76</v>
      </c>
      <c r="AA1133">
        <v>0.12</v>
      </c>
      <c r="AB1133">
        <v>29.9</v>
      </c>
      <c r="AC1133">
        <v>1.26</v>
      </c>
      <c r="AD1133">
        <v>739</v>
      </c>
      <c r="AE1133">
        <v>0.25</v>
      </c>
      <c r="AF1133">
        <v>3.0000000000000001E-3</v>
      </c>
      <c r="AG1133">
        <v>88.3</v>
      </c>
      <c r="AH1133">
        <v>4.2000000000000003E-2</v>
      </c>
      <c r="AI1133">
        <v>17.489999999999998</v>
      </c>
      <c r="AJ1133">
        <v>0.03</v>
      </c>
      <c r="AK1133">
        <v>0.14000000000000001</v>
      </c>
      <c r="AL1133">
        <v>9.5</v>
      </c>
      <c r="AM1133">
        <v>0.3</v>
      </c>
      <c r="AN1133">
        <v>37.5</v>
      </c>
      <c r="AO1133">
        <v>0.02</v>
      </c>
      <c r="AP1133">
        <v>5.0999999999999996</v>
      </c>
      <c r="AQ1133">
        <v>5</v>
      </c>
      <c r="AR1133">
        <v>0.11</v>
      </c>
      <c r="AS1133">
        <v>0.3</v>
      </c>
      <c r="AT1133">
        <v>32</v>
      </c>
      <c r="AU1133">
        <v>0.05</v>
      </c>
      <c r="AV1133">
        <v>78.7</v>
      </c>
      <c r="AW1133">
        <v>15</v>
      </c>
    </row>
    <row r="1134" spans="1:49" hidden="1" x14ac:dyDescent="0.3">
      <c r="A1134" t="s">
        <v>4478</v>
      </c>
      <c r="B1134" t="s">
        <v>4479</v>
      </c>
      <c r="C1134" s="1" t="str">
        <f t="shared" si="68"/>
        <v>13:0041</v>
      </c>
      <c r="D1134" s="1" t="str">
        <f t="shared" si="69"/>
        <v>13:0013</v>
      </c>
      <c r="E1134" t="s">
        <v>4480</v>
      </c>
      <c r="F1134" t="s">
        <v>4481</v>
      </c>
      <c r="H1134">
        <v>47.535373300000003</v>
      </c>
      <c r="I1134">
        <v>-67.521659700000001</v>
      </c>
      <c r="J1134" s="1" t="str">
        <f t="shared" si="70"/>
        <v>Basal till</v>
      </c>
      <c r="K1134" s="1" t="str">
        <f t="shared" si="71"/>
        <v>&lt;63 micron</v>
      </c>
      <c r="L1134">
        <v>16</v>
      </c>
      <c r="M1134">
        <v>2.17</v>
      </c>
      <c r="N1134">
        <v>5.7</v>
      </c>
      <c r="O1134">
        <v>0.4</v>
      </c>
      <c r="P1134">
        <v>4</v>
      </c>
      <c r="Q1134">
        <v>54</v>
      </c>
      <c r="R1134">
        <v>0.24</v>
      </c>
      <c r="S1134">
        <v>0.18</v>
      </c>
      <c r="T1134">
        <v>0.04</v>
      </c>
      <c r="U1134">
        <v>20.3</v>
      </c>
      <c r="V1134">
        <v>48.4</v>
      </c>
      <c r="W1134">
        <v>30.95</v>
      </c>
      <c r="X1134">
        <v>4.29</v>
      </c>
      <c r="Y1134">
        <v>5</v>
      </c>
      <c r="Z1134">
        <v>44</v>
      </c>
      <c r="AA1134">
        <v>0.1</v>
      </c>
      <c r="AB1134">
        <v>7.9</v>
      </c>
      <c r="AC1134">
        <v>1.02</v>
      </c>
      <c r="AD1134">
        <v>489</v>
      </c>
      <c r="AE1134">
        <v>0.4</v>
      </c>
      <c r="AF1134">
        <v>2E-3</v>
      </c>
      <c r="AG1134">
        <v>89.9</v>
      </c>
      <c r="AH1134">
        <v>1.6E-2</v>
      </c>
      <c r="AI1134">
        <v>19.23</v>
      </c>
      <c r="AJ1134">
        <v>0.02</v>
      </c>
      <c r="AK1134">
        <v>0.14000000000000001</v>
      </c>
      <c r="AL1134">
        <v>8.6</v>
      </c>
      <c r="AM1134">
        <v>0.3</v>
      </c>
      <c r="AN1134">
        <v>12.6</v>
      </c>
      <c r="AO1134">
        <v>0.02</v>
      </c>
      <c r="AP1134">
        <v>5</v>
      </c>
      <c r="AQ1134">
        <v>5</v>
      </c>
      <c r="AR1134">
        <v>0.11</v>
      </c>
      <c r="AS1134">
        <v>0.3</v>
      </c>
      <c r="AT1134">
        <v>27</v>
      </c>
      <c r="AU1134">
        <v>0.05</v>
      </c>
      <c r="AV1134">
        <v>80.5</v>
      </c>
      <c r="AW1134">
        <v>15</v>
      </c>
    </row>
    <row r="1135" spans="1:49" hidden="1" x14ac:dyDescent="0.3">
      <c r="A1135" t="s">
        <v>4482</v>
      </c>
      <c r="B1135" t="s">
        <v>4483</v>
      </c>
      <c r="C1135" s="1" t="str">
        <f t="shared" si="68"/>
        <v>13:0041</v>
      </c>
      <c r="D1135" s="1" t="str">
        <f t="shared" si="69"/>
        <v>13:0013</v>
      </c>
      <c r="E1135" t="s">
        <v>4484</v>
      </c>
      <c r="F1135" t="s">
        <v>4485</v>
      </c>
      <c r="H1135">
        <v>47.621490299999998</v>
      </c>
      <c r="I1135">
        <v>-67.515772699999999</v>
      </c>
      <c r="J1135" s="1" t="str">
        <f t="shared" si="70"/>
        <v>Basal till</v>
      </c>
      <c r="K1135" s="1" t="str">
        <f t="shared" si="71"/>
        <v>&lt;63 micron</v>
      </c>
      <c r="L1135">
        <v>44</v>
      </c>
      <c r="M1135">
        <v>2.21</v>
      </c>
      <c r="N1135">
        <v>6.4</v>
      </c>
      <c r="O1135">
        <v>0.1</v>
      </c>
      <c r="P1135">
        <v>3</v>
      </c>
      <c r="Q1135">
        <v>93.5</v>
      </c>
      <c r="R1135">
        <v>0.17</v>
      </c>
      <c r="S1135">
        <v>0.18</v>
      </c>
      <c r="T1135">
        <v>0.06</v>
      </c>
      <c r="U1135">
        <v>17.2</v>
      </c>
      <c r="V1135">
        <v>57.6</v>
      </c>
      <c r="W1135">
        <v>19.62</v>
      </c>
      <c r="X1135">
        <v>3.57</v>
      </c>
      <c r="Y1135">
        <v>6.5</v>
      </c>
      <c r="Z1135">
        <v>48</v>
      </c>
      <c r="AA1135">
        <v>0.1</v>
      </c>
      <c r="AB1135">
        <v>17.8</v>
      </c>
      <c r="AC1135">
        <v>1.08</v>
      </c>
      <c r="AD1135">
        <v>638</v>
      </c>
      <c r="AE1135">
        <v>0.34</v>
      </c>
      <c r="AF1135">
        <v>3.0000000000000001E-3</v>
      </c>
      <c r="AG1135">
        <v>72.5</v>
      </c>
      <c r="AH1135">
        <v>4.5999999999999999E-2</v>
      </c>
      <c r="AI1135">
        <v>14.24</v>
      </c>
      <c r="AJ1135">
        <v>0.02</v>
      </c>
      <c r="AK1135">
        <v>0.21</v>
      </c>
      <c r="AL1135">
        <v>3.5</v>
      </c>
      <c r="AM1135">
        <v>0.1</v>
      </c>
      <c r="AN1135">
        <v>17.899999999999999</v>
      </c>
      <c r="AO1135">
        <v>0.02</v>
      </c>
      <c r="AP1135">
        <v>3.9</v>
      </c>
      <c r="AQ1135">
        <v>80</v>
      </c>
      <c r="AR1135">
        <v>0.08</v>
      </c>
      <c r="AS1135">
        <v>0.3</v>
      </c>
      <c r="AT1135">
        <v>31</v>
      </c>
      <c r="AU1135">
        <v>0.05</v>
      </c>
      <c r="AV1135">
        <v>71.5</v>
      </c>
      <c r="AW1135">
        <v>15</v>
      </c>
    </row>
    <row r="1136" spans="1:49" hidden="1" x14ac:dyDescent="0.3">
      <c r="A1136" t="s">
        <v>4486</v>
      </c>
      <c r="B1136" t="s">
        <v>4487</v>
      </c>
      <c r="C1136" s="1" t="str">
        <f t="shared" si="68"/>
        <v>13:0041</v>
      </c>
      <c r="D1136" s="1" t="str">
        <f t="shared" si="69"/>
        <v>13:0013</v>
      </c>
      <c r="E1136" t="s">
        <v>4488</v>
      </c>
      <c r="F1136" t="s">
        <v>4489</v>
      </c>
      <c r="H1136">
        <v>47.6070773</v>
      </c>
      <c r="I1136">
        <v>-67.517311500000005</v>
      </c>
      <c r="J1136" s="1" t="str">
        <f t="shared" si="70"/>
        <v>Basal till</v>
      </c>
      <c r="K1136" s="1" t="str">
        <f t="shared" si="71"/>
        <v>&lt;63 micron</v>
      </c>
      <c r="L1136">
        <v>36</v>
      </c>
      <c r="M1136">
        <v>1.78</v>
      </c>
      <c r="N1136">
        <v>7.1</v>
      </c>
      <c r="O1136">
        <v>0.7</v>
      </c>
      <c r="P1136">
        <v>4</v>
      </c>
      <c r="Q1136">
        <v>112.5</v>
      </c>
      <c r="R1136">
        <v>0.19</v>
      </c>
      <c r="S1136">
        <v>0.98</v>
      </c>
      <c r="T1136">
        <v>7.0000000000000007E-2</v>
      </c>
      <c r="U1136">
        <v>16.5</v>
      </c>
      <c r="V1136">
        <v>42.9</v>
      </c>
      <c r="W1136">
        <v>23.79</v>
      </c>
      <c r="X1136">
        <v>3.48</v>
      </c>
      <c r="Y1136">
        <v>4.9000000000000004</v>
      </c>
      <c r="Z1136">
        <v>102</v>
      </c>
      <c r="AA1136">
        <v>0.1</v>
      </c>
      <c r="AB1136">
        <v>26.2</v>
      </c>
      <c r="AC1136">
        <v>0.93</v>
      </c>
      <c r="AD1136">
        <v>986</v>
      </c>
      <c r="AE1136">
        <v>0.37</v>
      </c>
      <c r="AF1136">
        <v>3.0000000000000001E-3</v>
      </c>
      <c r="AG1136">
        <v>62.6</v>
      </c>
      <c r="AH1136">
        <v>6.8000000000000005E-2</v>
      </c>
      <c r="AI1136">
        <v>16.739999999999998</v>
      </c>
      <c r="AJ1136">
        <v>0.03</v>
      </c>
      <c r="AK1136">
        <v>0.24</v>
      </c>
      <c r="AL1136">
        <v>8.1999999999999993</v>
      </c>
      <c r="AM1136">
        <v>0.3</v>
      </c>
      <c r="AN1136">
        <v>68.400000000000006</v>
      </c>
      <c r="AO1136">
        <v>0.04</v>
      </c>
      <c r="AP1136">
        <v>5.2</v>
      </c>
      <c r="AQ1136">
        <v>80</v>
      </c>
      <c r="AR1136">
        <v>0.08</v>
      </c>
      <c r="AS1136">
        <v>0.4</v>
      </c>
      <c r="AT1136">
        <v>26</v>
      </c>
      <c r="AU1136">
        <v>0.05</v>
      </c>
      <c r="AV1136">
        <v>57.9</v>
      </c>
      <c r="AW1136">
        <v>15</v>
      </c>
    </row>
    <row r="1137" spans="1:49" hidden="1" x14ac:dyDescent="0.3">
      <c r="A1137" t="s">
        <v>4490</v>
      </c>
      <c r="B1137" t="s">
        <v>4491</v>
      </c>
      <c r="C1137" s="1" t="str">
        <f t="shared" si="68"/>
        <v>13:0041</v>
      </c>
      <c r="D1137" s="1" t="str">
        <f t="shared" si="69"/>
        <v>13:0013</v>
      </c>
      <c r="E1137" t="s">
        <v>4492</v>
      </c>
      <c r="F1137" t="s">
        <v>4493</v>
      </c>
      <c r="H1137">
        <v>47.6523988</v>
      </c>
      <c r="I1137">
        <v>-67.6467466</v>
      </c>
      <c r="J1137" s="1" t="str">
        <f t="shared" si="70"/>
        <v>Basal till</v>
      </c>
      <c r="K1137" s="1" t="str">
        <f t="shared" si="71"/>
        <v>&lt;63 micron</v>
      </c>
      <c r="L1137">
        <v>47</v>
      </c>
      <c r="M1137">
        <v>2.4500000000000002</v>
      </c>
      <c r="N1137">
        <v>4.5</v>
      </c>
      <c r="O1137">
        <v>0.2</v>
      </c>
      <c r="P1137">
        <v>1</v>
      </c>
      <c r="Q1137">
        <v>97.5</v>
      </c>
      <c r="R1137">
        <v>0.13</v>
      </c>
      <c r="S1137">
        <v>0.03</v>
      </c>
      <c r="T1137">
        <v>0.04</v>
      </c>
      <c r="U1137">
        <v>11.8</v>
      </c>
      <c r="V1137">
        <v>43.3</v>
      </c>
      <c r="W1137">
        <v>16.28</v>
      </c>
      <c r="X1137">
        <v>3.1</v>
      </c>
      <c r="Y1137">
        <v>5.4</v>
      </c>
      <c r="Z1137">
        <v>34</v>
      </c>
      <c r="AA1137">
        <v>0.05</v>
      </c>
      <c r="AB1137">
        <v>25.3</v>
      </c>
      <c r="AC1137">
        <v>0.84</v>
      </c>
      <c r="AD1137">
        <v>138</v>
      </c>
      <c r="AE1137">
        <v>0.28999999999999998</v>
      </c>
      <c r="AF1137">
        <v>3.0000000000000001E-3</v>
      </c>
      <c r="AG1137">
        <v>48.1</v>
      </c>
      <c r="AH1137">
        <v>3.7999999999999999E-2</v>
      </c>
      <c r="AI1137">
        <v>7.45</v>
      </c>
      <c r="AJ1137">
        <v>0.02</v>
      </c>
      <c r="AK1137">
        <v>0.19</v>
      </c>
      <c r="AL1137">
        <v>2.8</v>
      </c>
      <c r="AM1137">
        <v>0.2</v>
      </c>
      <c r="AN1137">
        <v>3.6</v>
      </c>
      <c r="AO1137">
        <v>0.01</v>
      </c>
      <c r="AP1137">
        <v>5.0999999999999996</v>
      </c>
      <c r="AQ1137">
        <v>5</v>
      </c>
      <c r="AR1137">
        <v>0.09</v>
      </c>
      <c r="AS1137">
        <v>0.4</v>
      </c>
      <c r="AT1137">
        <v>24</v>
      </c>
      <c r="AU1137">
        <v>0.05</v>
      </c>
      <c r="AV1137">
        <v>46.4</v>
      </c>
      <c r="AW1137">
        <v>15</v>
      </c>
    </row>
    <row r="1138" spans="1:49" hidden="1" x14ac:dyDescent="0.3">
      <c r="A1138" t="s">
        <v>4494</v>
      </c>
      <c r="B1138" t="s">
        <v>4495</v>
      </c>
      <c r="C1138" s="1" t="str">
        <f t="shared" si="68"/>
        <v>13:0041</v>
      </c>
      <c r="D1138" s="1" t="str">
        <f t="shared" si="69"/>
        <v>13:0013</v>
      </c>
      <c r="E1138" t="s">
        <v>4492</v>
      </c>
      <c r="F1138" t="s">
        <v>4496</v>
      </c>
      <c r="H1138">
        <v>47.6523988</v>
      </c>
      <c r="I1138">
        <v>-67.6467466</v>
      </c>
      <c r="J1138" s="1" t="str">
        <f t="shared" si="70"/>
        <v>Basal till</v>
      </c>
      <c r="K1138" s="1" t="str">
        <f t="shared" si="71"/>
        <v>&lt;63 micron</v>
      </c>
      <c r="L1138">
        <v>48</v>
      </c>
      <c r="M1138">
        <v>2.48</v>
      </c>
      <c r="N1138">
        <v>4.7</v>
      </c>
      <c r="O1138">
        <v>0.8</v>
      </c>
      <c r="P1138">
        <v>1</v>
      </c>
      <c r="Q1138">
        <v>98.8</v>
      </c>
      <c r="R1138">
        <v>0.12</v>
      </c>
      <c r="S1138">
        <v>0.03</v>
      </c>
      <c r="T1138">
        <v>0.05</v>
      </c>
      <c r="U1138">
        <v>12.2</v>
      </c>
      <c r="V1138">
        <v>44</v>
      </c>
      <c r="W1138">
        <v>16.36</v>
      </c>
      <c r="X1138">
        <v>3.08</v>
      </c>
      <c r="Y1138">
        <v>5.5</v>
      </c>
      <c r="Z1138">
        <v>35</v>
      </c>
      <c r="AA1138">
        <v>0.05</v>
      </c>
      <c r="AB1138">
        <v>25.8</v>
      </c>
      <c r="AC1138">
        <v>0.84</v>
      </c>
      <c r="AD1138">
        <v>139</v>
      </c>
      <c r="AE1138">
        <v>0.28999999999999998</v>
      </c>
      <c r="AF1138">
        <v>2E-3</v>
      </c>
      <c r="AG1138">
        <v>49.7</v>
      </c>
      <c r="AH1138">
        <v>3.6999999999999998E-2</v>
      </c>
      <c r="AI1138">
        <v>7.35</v>
      </c>
      <c r="AJ1138">
        <v>0.02</v>
      </c>
      <c r="AK1138">
        <v>0.18</v>
      </c>
      <c r="AL1138">
        <v>2.7</v>
      </c>
      <c r="AM1138">
        <v>0.2</v>
      </c>
      <c r="AN1138">
        <v>3.5</v>
      </c>
      <c r="AO1138">
        <v>0.02</v>
      </c>
      <c r="AP1138">
        <v>5.0999999999999996</v>
      </c>
      <c r="AQ1138">
        <v>90</v>
      </c>
      <c r="AR1138">
        <v>0.09</v>
      </c>
      <c r="AS1138">
        <v>0.4</v>
      </c>
      <c r="AT1138">
        <v>25</v>
      </c>
      <c r="AU1138">
        <v>0.05</v>
      </c>
      <c r="AV1138">
        <v>47.1</v>
      </c>
      <c r="AW1138">
        <v>15</v>
      </c>
    </row>
    <row r="1139" spans="1:49" hidden="1" x14ac:dyDescent="0.3">
      <c r="A1139" t="s">
        <v>4497</v>
      </c>
      <c r="B1139" t="s">
        <v>4498</v>
      </c>
      <c r="C1139" s="1" t="str">
        <f t="shared" si="68"/>
        <v>13:0041</v>
      </c>
      <c r="D1139" s="1" t="str">
        <f t="shared" si="69"/>
        <v>13:0013</v>
      </c>
      <c r="E1139" t="s">
        <v>4499</v>
      </c>
      <c r="F1139" t="s">
        <v>4500</v>
      </c>
      <c r="H1139">
        <v>47.652776299999999</v>
      </c>
      <c r="I1139">
        <v>-67.671346400000004</v>
      </c>
      <c r="J1139" s="1" t="str">
        <f t="shared" si="70"/>
        <v>Basal till</v>
      </c>
      <c r="K1139" s="1" t="str">
        <f t="shared" si="71"/>
        <v>&lt;63 micron</v>
      </c>
      <c r="L1139">
        <v>132</v>
      </c>
      <c r="M1139">
        <v>2.8</v>
      </c>
      <c r="N1139">
        <v>9.8000000000000007</v>
      </c>
      <c r="O1139">
        <v>0.4</v>
      </c>
      <c r="P1139">
        <v>0.5</v>
      </c>
      <c r="Q1139">
        <v>61.5</v>
      </c>
      <c r="R1139">
        <v>0.14000000000000001</v>
      </c>
      <c r="S1139">
        <v>0.03</v>
      </c>
      <c r="T1139">
        <v>0.09</v>
      </c>
      <c r="U1139">
        <v>11.3</v>
      </c>
      <c r="V1139">
        <v>52.1</v>
      </c>
      <c r="W1139">
        <v>19.84</v>
      </c>
      <c r="X1139">
        <v>3.59</v>
      </c>
      <c r="Y1139">
        <v>5.6</v>
      </c>
      <c r="Z1139">
        <v>91</v>
      </c>
      <c r="AA1139">
        <v>0.05</v>
      </c>
      <c r="AB1139">
        <v>23.4</v>
      </c>
      <c r="AC1139">
        <v>0.83</v>
      </c>
      <c r="AD1139">
        <v>131</v>
      </c>
      <c r="AE1139">
        <v>0.28000000000000003</v>
      </c>
      <c r="AF1139">
        <v>2E-3</v>
      </c>
      <c r="AG1139">
        <v>51.5</v>
      </c>
      <c r="AH1139">
        <v>6.3E-2</v>
      </c>
      <c r="AI1139">
        <v>9.91</v>
      </c>
      <c r="AJ1139">
        <v>0.02</v>
      </c>
      <c r="AK1139">
        <v>0.31</v>
      </c>
      <c r="AL1139">
        <v>3.3</v>
      </c>
      <c r="AM1139">
        <v>0.3</v>
      </c>
      <c r="AN1139">
        <v>4.5999999999999996</v>
      </c>
      <c r="AO1139">
        <v>0.02</v>
      </c>
      <c r="AP1139">
        <v>5.4</v>
      </c>
      <c r="AQ1139">
        <v>20</v>
      </c>
      <c r="AR1139">
        <v>0.1</v>
      </c>
      <c r="AS1139">
        <v>0.5</v>
      </c>
      <c r="AT1139">
        <v>23</v>
      </c>
      <c r="AU1139">
        <v>0.05</v>
      </c>
      <c r="AV1139">
        <v>75.3</v>
      </c>
      <c r="AW1139">
        <v>15</v>
      </c>
    </row>
    <row r="1140" spans="1:49" hidden="1" x14ac:dyDescent="0.3">
      <c r="A1140" t="s">
        <v>4501</v>
      </c>
      <c r="B1140" t="s">
        <v>4502</v>
      </c>
      <c r="C1140" s="1" t="str">
        <f t="shared" si="68"/>
        <v>13:0041</v>
      </c>
      <c r="D1140" s="1" t="str">
        <f t="shared" si="69"/>
        <v>13:0013</v>
      </c>
      <c r="E1140" t="s">
        <v>4503</v>
      </c>
      <c r="F1140" t="s">
        <v>4504</v>
      </c>
      <c r="H1140">
        <v>47.671715300000002</v>
      </c>
      <c r="I1140">
        <v>-67.667322100000007</v>
      </c>
      <c r="J1140" s="1" t="str">
        <f t="shared" si="70"/>
        <v>Basal till</v>
      </c>
      <c r="K1140" s="1" t="str">
        <f t="shared" si="71"/>
        <v>&lt;63 micron</v>
      </c>
      <c r="L1140">
        <v>34</v>
      </c>
      <c r="M1140">
        <v>2.1800000000000002</v>
      </c>
      <c r="N1140">
        <v>6.8</v>
      </c>
      <c r="O1140">
        <v>0.1</v>
      </c>
      <c r="P1140">
        <v>0.5</v>
      </c>
      <c r="Q1140">
        <v>46.8</v>
      </c>
      <c r="R1140">
        <v>0.15</v>
      </c>
      <c r="S1140">
        <v>0.02</v>
      </c>
      <c r="T1140">
        <v>0.05</v>
      </c>
      <c r="U1140">
        <v>12.4</v>
      </c>
      <c r="V1140">
        <v>55.4</v>
      </c>
      <c r="W1140">
        <v>17.2</v>
      </c>
      <c r="X1140">
        <v>3.53</v>
      </c>
      <c r="Y1140">
        <v>5.6</v>
      </c>
      <c r="Z1140">
        <v>35</v>
      </c>
      <c r="AA1140">
        <v>0.06</v>
      </c>
      <c r="AB1140">
        <v>27</v>
      </c>
      <c r="AC1140">
        <v>0.92</v>
      </c>
      <c r="AD1140">
        <v>165</v>
      </c>
      <c r="AE1140">
        <v>0.25</v>
      </c>
      <c r="AF1140">
        <v>2E-3</v>
      </c>
      <c r="AG1140">
        <v>54.7</v>
      </c>
      <c r="AH1140">
        <v>4.2999999999999997E-2</v>
      </c>
      <c r="AI1140">
        <v>9.32</v>
      </c>
      <c r="AJ1140">
        <v>0.01</v>
      </c>
      <c r="AK1140">
        <v>0.22</v>
      </c>
      <c r="AL1140">
        <v>3</v>
      </c>
      <c r="AM1140">
        <v>0.2</v>
      </c>
      <c r="AN1140">
        <v>3.9</v>
      </c>
      <c r="AO1140">
        <v>0.02</v>
      </c>
      <c r="AP1140">
        <v>5.0999999999999996</v>
      </c>
      <c r="AQ1140">
        <v>50</v>
      </c>
      <c r="AR1140">
        <v>0.06</v>
      </c>
      <c r="AS1140">
        <v>0.5</v>
      </c>
      <c r="AT1140">
        <v>22</v>
      </c>
      <c r="AU1140">
        <v>0.05</v>
      </c>
      <c r="AV1140">
        <v>69</v>
      </c>
      <c r="AW1140">
        <v>7.5</v>
      </c>
    </row>
    <row r="1141" spans="1:49" hidden="1" x14ac:dyDescent="0.3">
      <c r="A1141" t="s">
        <v>4505</v>
      </c>
      <c r="B1141" t="s">
        <v>4506</v>
      </c>
      <c r="C1141" s="1" t="str">
        <f t="shared" si="68"/>
        <v>13:0041</v>
      </c>
      <c r="D1141" s="1" t="str">
        <f t="shared" si="69"/>
        <v>13:0013</v>
      </c>
      <c r="E1141" t="s">
        <v>4507</v>
      </c>
      <c r="F1141" t="s">
        <v>4508</v>
      </c>
      <c r="H1141">
        <v>47.6625844</v>
      </c>
      <c r="I1141">
        <v>-67.694885799999994</v>
      </c>
      <c r="J1141" s="1" t="str">
        <f t="shared" si="70"/>
        <v>Basal till</v>
      </c>
      <c r="K1141" s="1" t="str">
        <f t="shared" si="71"/>
        <v>&lt;63 micron</v>
      </c>
      <c r="L1141">
        <v>107</v>
      </c>
      <c r="M1141">
        <v>2.63</v>
      </c>
      <c r="N1141">
        <v>9.3000000000000007</v>
      </c>
      <c r="O1141">
        <v>0.3</v>
      </c>
      <c r="P1141">
        <v>0.5</v>
      </c>
      <c r="Q1141">
        <v>43.9</v>
      </c>
      <c r="R1141">
        <v>0.14000000000000001</v>
      </c>
      <c r="S1141">
        <v>0.04</v>
      </c>
      <c r="T1141">
        <v>7.0000000000000007E-2</v>
      </c>
      <c r="U1141">
        <v>12.7</v>
      </c>
      <c r="V1141">
        <v>52.6</v>
      </c>
      <c r="W1141">
        <v>18.27</v>
      </c>
      <c r="X1141">
        <v>3.34</v>
      </c>
      <c r="Y1141">
        <v>4.9000000000000004</v>
      </c>
      <c r="Z1141">
        <v>79</v>
      </c>
      <c r="AA1141">
        <v>0.05</v>
      </c>
      <c r="AB1141">
        <v>20.6</v>
      </c>
      <c r="AC1141">
        <v>0.76</v>
      </c>
      <c r="AD1141">
        <v>235</v>
      </c>
      <c r="AE1141">
        <v>0.31</v>
      </c>
      <c r="AF1141">
        <v>2E-3</v>
      </c>
      <c r="AG1141">
        <v>58.2</v>
      </c>
      <c r="AH1141">
        <v>8.5000000000000006E-2</v>
      </c>
      <c r="AI1141">
        <v>12.13</v>
      </c>
      <c r="AJ1141">
        <v>0.01</v>
      </c>
      <c r="AK1141">
        <v>0.33</v>
      </c>
      <c r="AL1141">
        <v>2.9</v>
      </c>
      <c r="AM1141">
        <v>0.4</v>
      </c>
      <c r="AN1141">
        <v>4.9000000000000004</v>
      </c>
      <c r="AO1141">
        <v>0.01</v>
      </c>
      <c r="AP1141">
        <v>4.7</v>
      </c>
      <c r="AQ1141">
        <v>30</v>
      </c>
      <c r="AR1141">
        <v>0.08</v>
      </c>
      <c r="AS1141">
        <v>0.4</v>
      </c>
      <c r="AT1141">
        <v>19</v>
      </c>
      <c r="AU1141">
        <v>0.05</v>
      </c>
      <c r="AV1141">
        <v>89.1</v>
      </c>
      <c r="AW1141">
        <v>15</v>
      </c>
    </row>
    <row r="1142" spans="1:49" hidden="1" x14ac:dyDescent="0.3">
      <c r="A1142" t="s">
        <v>4509</v>
      </c>
      <c r="B1142" t="s">
        <v>4510</v>
      </c>
      <c r="C1142" s="1" t="str">
        <f t="shared" si="68"/>
        <v>13:0041</v>
      </c>
      <c r="D1142" s="1" t="str">
        <f t="shared" si="69"/>
        <v>13:0013</v>
      </c>
      <c r="E1142" t="s">
        <v>4511</v>
      </c>
      <c r="F1142" t="s">
        <v>4512</v>
      </c>
      <c r="H1142">
        <v>47.6715643</v>
      </c>
      <c r="I1142">
        <v>-67.716416100000004</v>
      </c>
      <c r="J1142" s="1" t="str">
        <f t="shared" si="70"/>
        <v>Basal till</v>
      </c>
      <c r="K1142" s="1" t="str">
        <f t="shared" si="71"/>
        <v>&lt;63 micron</v>
      </c>
      <c r="L1142">
        <v>54</v>
      </c>
      <c r="M1142">
        <v>2.5499999999999998</v>
      </c>
      <c r="N1142">
        <v>11</v>
      </c>
      <c r="O1142">
        <v>0.8</v>
      </c>
      <c r="P1142">
        <v>2</v>
      </c>
      <c r="Q1142">
        <v>41.8</v>
      </c>
      <c r="R1142">
        <v>0.19</v>
      </c>
      <c r="S1142">
        <v>0.03</v>
      </c>
      <c r="T1142">
        <v>0.06</v>
      </c>
      <c r="U1142">
        <v>14.2</v>
      </c>
      <c r="V1142">
        <v>58.1</v>
      </c>
      <c r="W1142">
        <v>24.22</v>
      </c>
      <c r="X1142">
        <v>4.05</v>
      </c>
      <c r="Y1142">
        <v>5.4</v>
      </c>
      <c r="Z1142">
        <v>63</v>
      </c>
      <c r="AA1142">
        <v>0.06</v>
      </c>
      <c r="AB1142">
        <v>26.5</v>
      </c>
      <c r="AC1142">
        <v>0.86</v>
      </c>
      <c r="AD1142">
        <v>249</v>
      </c>
      <c r="AE1142">
        <v>0.34</v>
      </c>
      <c r="AF1142">
        <v>2E-3</v>
      </c>
      <c r="AG1142">
        <v>62.5</v>
      </c>
      <c r="AH1142">
        <v>7.1999999999999995E-2</v>
      </c>
      <c r="AI1142">
        <v>14.13</v>
      </c>
      <c r="AJ1142">
        <v>5.0000000000000001E-3</v>
      </c>
      <c r="AK1142">
        <v>0.37</v>
      </c>
      <c r="AL1142">
        <v>3.5</v>
      </c>
      <c r="AM1142">
        <v>0.3</v>
      </c>
      <c r="AN1142">
        <v>5.8</v>
      </c>
      <c r="AO1142">
        <v>0.04</v>
      </c>
      <c r="AP1142">
        <v>5.7</v>
      </c>
      <c r="AQ1142">
        <v>5</v>
      </c>
      <c r="AR1142">
        <v>0.06</v>
      </c>
      <c r="AS1142">
        <v>0.6</v>
      </c>
      <c r="AT1142">
        <v>23</v>
      </c>
      <c r="AU1142">
        <v>0.05</v>
      </c>
      <c r="AV1142">
        <v>82</v>
      </c>
      <c r="AW1142">
        <v>15</v>
      </c>
    </row>
    <row r="1143" spans="1:49" hidden="1" x14ac:dyDescent="0.3">
      <c r="A1143" t="s">
        <v>4513</v>
      </c>
      <c r="B1143" t="s">
        <v>4514</v>
      </c>
      <c r="C1143" s="1" t="str">
        <f t="shared" si="68"/>
        <v>13:0041</v>
      </c>
      <c r="D1143" s="1" t="str">
        <f t="shared" si="69"/>
        <v>13:0013</v>
      </c>
      <c r="E1143" t="s">
        <v>4515</v>
      </c>
      <c r="F1143" t="s">
        <v>4516</v>
      </c>
      <c r="H1143">
        <v>47.671348799999997</v>
      </c>
      <c r="I1143">
        <v>-67.738361999999995</v>
      </c>
      <c r="J1143" s="1" t="str">
        <f t="shared" si="70"/>
        <v>Basal till</v>
      </c>
      <c r="K1143" s="1" t="str">
        <f t="shared" si="71"/>
        <v>&lt;63 micron</v>
      </c>
      <c r="L1143">
        <v>20</v>
      </c>
      <c r="M1143">
        <v>2.81</v>
      </c>
      <c r="N1143">
        <v>5.6</v>
      </c>
      <c r="O1143">
        <v>0.2</v>
      </c>
      <c r="P1143">
        <v>1</v>
      </c>
      <c r="Q1143">
        <v>41.7</v>
      </c>
      <c r="R1143">
        <v>0.13</v>
      </c>
      <c r="S1143">
        <v>0.01</v>
      </c>
      <c r="T1143">
        <v>0.04</v>
      </c>
      <c r="U1143">
        <v>11.9</v>
      </c>
      <c r="V1143">
        <v>56.9</v>
      </c>
      <c r="W1143">
        <v>16.02</v>
      </c>
      <c r="X1143">
        <v>3.56</v>
      </c>
      <c r="Y1143">
        <v>5.2</v>
      </c>
      <c r="Z1143">
        <v>59</v>
      </c>
      <c r="AA1143">
        <v>0.04</v>
      </c>
      <c r="AB1143">
        <v>23.9</v>
      </c>
      <c r="AC1143">
        <v>0.77</v>
      </c>
      <c r="AD1143">
        <v>186</v>
      </c>
      <c r="AE1143">
        <v>0.28999999999999998</v>
      </c>
      <c r="AF1143">
        <v>1E-3</v>
      </c>
      <c r="AG1143">
        <v>55.1</v>
      </c>
      <c r="AH1143">
        <v>4.7E-2</v>
      </c>
      <c r="AI1143">
        <v>9.56</v>
      </c>
      <c r="AJ1143">
        <v>0.01</v>
      </c>
      <c r="AK1143">
        <v>0.27</v>
      </c>
      <c r="AL1143">
        <v>2.8</v>
      </c>
      <c r="AM1143">
        <v>0.4</v>
      </c>
      <c r="AN1143">
        <v>2.7</v>
      </c>
      <c r="AO1143">
        <v>0.02</v>
      </c>
      <c r="AP1143">
        <v>5.4</v>
      </c>
      <c r="AQ1143">
        <v>5</v>
      </c>
      <c r="AR1143">
        <v>7.0000000000000007E-2</v>
      </c>
      <c r="AS1143">
        <v>0.5</v>
      </c>
      <c r="AT1143">
        <v>21</v>
      </c>
      <c r="AU1143">
        <v>0.05</v>
      </c>
      <c r="AV1143">
        <v>82.3</v>
      </c>
      <c r="AW1143">
        <v>15</v>
      </c>
    </row>
    <row r="1144" spans="1:49" hidden="1" x14ac:dyDescent="0.3">
      <c r="A1144" t="s">
        <v>4517</v>
      </c>
      <c r="B1144" t="s">
        <v>4518</v>
      </c>
      <c r="C1144" s="1" t="str">
        <f t="shared" si="68"/>
        <v>13:0041</v>
      </c>
      <c r="D1144" s="1" t="str">
        <f t="shared" si="69"/>
        <v>13:0013</v>
      </c>
      <c r="E1144" t="s">
        <v>4519</v>
      </c>
      <c r="F1144" t="s">
        <v>4520</v>
      </c>
      <c r="H1144">
        <v>47.651769700000003</v>
      </c>
      <c r="I1144">
        <v>-67.722947000000005</v>
      </c>
      <c r="J1144" s="1" t="str">
        <f t="shared" si="70"/>
        <v>Basal till</v>
      </c>
      <c r="K1144" s="1" t="str">
        <f t="shared" si="71"/>
        <v>&lt;63 micron</v>
      </c>
      <c r="L1144">
        <v>57</v>
      </c>
      <c r="M1144">
        <v>2.2200000000000002</v>
      </c>
      <c r="N1144">
        <v>8.1999999999999993</v>
      </c>
      <c r="O1144">
        <v>0.2</v>
      </c>
      <c r="P1144">
        <v>1</v>
      </c>
      <c r="Q1144">
        <v>32</v>
      </c>
      <c r="R1144">
        <v>0.16</v>
      </c>
      <c r="S1144">
        <v>7.0000000000000007E-2</v>
      </c>
      <c r="T1144">
        <v>0.06</v>
      </c>
      <c r="U1144">
        <v>15.2</v>
      </c>
      <c r="V1144">
        <v>50.4</v>
      </c>
      <c r="W1144">
        <v>19.52</v>
      </c>
      <c r="X1144">
        <v>3.31</v>
      </c>
      <c r="Y1144">
        <v>4.8</v>
      </c>
      <c r="Z1144">
        <v>45</v>
      </c>
      <c r="AA1144">
        <v>0.06</v>
      </c>
      <c r="AB1144">
        <v>24.7</v>
      </c>
      <c r="AC1144">
        <v>0.88</v>
      </c>
      <c r="AD1144">
        <v>334</v>
      </c>
      <c r="AE1144">
        <v>0.28999999999999998</v>
      </c>
      <c r="AF1144">
        <v>2E-3</v>
      </c>
      <c r="AG1144">
        <v>57.9</v>
      </c>
      <c r="AH1144">
        <v>5.7000000000000002E-2</v>
      </c>
      <c r="AI1144">
        <v>12.37</v>
      </c>
      <c r="AJ1144">
        <v>5.0000000000000001E-3</v>
      </c>
      <c r="AK1144">
        <v>0.34</v>
      </c>
      <c r="AL1144">
        <v>2.8</v>
      </c>
      <c r="AM1144">
        <v>0.2</v>
      </c>
      <c r="AN1144">
        <v>7.7</v>
      </c>
      <c r="AO1144">
        <v>0.02</v>
      </c>
      <c r="AP1144">
        <v>5</v>
      </c>
      <c r="AQ1144">
        <v>80</v>
      </c>
      <c r="AR1144">
        <v>0.05</v>
      </c>
      <c r="AS1144">
        <v>0.4</v>
      </c>
      <c r="AT1144">
        <v>19</v>
      </c>
      <c r="AU1144">
        <v>0.05</v>
      </c>
      <c r="AV1144">
        <v>86.8</v>
      </c>
      <c r="AW1144">
        <v>15</v>
      </c>
    </row>
    <row r="1145" spans="1:49" hidden="1" x14ac:dyDescent="0.3">
      <c r="A1145" t="s">
        <v>4521</v>
      </c>
      <c r="B1145" t="s">
        <v>4522</v>
      </c>
      <c r="C1145" s="1" t="str">
        <f t="shared" si="68"/>
        <v>13:0041</v>
      </c>
      <c r="D1145" s="1" t="str">
        <f t="shared" si="69"/>
        <v>13:0013</v>
      </c>
      <c r="E1145" t="s">
        <v>4523</v>
      </c>
      <c r="F1145" t="s">
        <v>4524</v>
      </c>
      <c r="H1145">
        <v>47.635396399999998</v>
      </c>
      <c r="I1145">
        <v>-67.726447899999997</v>
      </c>
      <c r="J1145" s="1" t="str">
        <f t="shared" si="70"/>
        <v>Basal till</v>
      </c>
      <c r="K1145" s="1" t="str">
        <f t="shared" si="71"/>
        <v>&lt;63 micron</v>
      </c>
      <c r="L1145">
        <v>30</v>
      </c>
      <c r="M1145">
        <v>2.63</v>
      </c>
      <c r="N1145">
        <v>6.6</v>
      </c>
      <c r="O1145">
        <v>0.5</v>
      </c>
      <c r="P1145">
        <v>1</v>
      </c>
      <c r="Q1145">
        <v>40.9</v>
      </c>
      <c r="R1145">
        <v>0.12</v>
      </c>
      <c r="S1145">
        <v>0.02</v>
      </c>
      <c r="T1145">
        <v>0.06</v>
      </c>
      <c r="U1145">
        <v>12.7</v>
      </c>
      <c r="V1145">
        <v>55.4</v>
      </c>
      <c r="W1145">
        <v>17.5</v>
      </c>
      <c r="X1145">
        <v>3.41</v>
      </c>
      <c r="Y1145">
        <v>5.5</v>
      </c>
      <c r="Z1145">
        <v>48</v>
      </c>
      <c r="AA1145">
        <v>0.05</v>
      </c>
      <c r="AB1145">
        <v>26.3</v>
      </c>
      <c r="AC1145">
        <v>0.83</v>
      </c>
      <c r="AD1145">
        <v>163</v>
      </c>
      <c r="AE1145">
        <v>0.24</v>
      </c>
      <c r="AF1145">
        <v>2E-3</v>
      </c>
      <c r="AG1145">
        <v>57.1</v>
      </c>
      <c r="AH1145">
        <v>0.06</v>
      </c>
      <c r="AI1145">
        <v>9.3699999999999992</v>
      </c>
      <c r="AJ1145">
        <v>0.01</v>
      </c>
      <c r="AK1145">
        <v>0.25</v>
      </c>
      <c r="AL1145">
        <v>2.8</v>
      </c>
      <c r="AM1145">
        <v>0.2</v>
      </c>
      <c r="AN1145">
        <v>3</v>
      </c>
      <c r="AO1145">
        <v>0.02</v>
      </c>
      <c r="AP1145">
        <v>5.5</v>
      </c>
      <c r="AQ1145">
        <v>5</v>
      </c>
      <c r="AR1145">
        <v>7.0000000000000007E-2</v>
      </c>
      <c r="AS1145">
        <v>0.4</v>
      </c>
      <c r="AT1145">
        <v>21</v>
      </c>
      <c r="AU1145">
        <v>0.05</v>
      </c>
      <c r="AV1145">
        <v>81.099999999999994</v>
      </c>
      <c r="AW1145">
        <v>15</v>
      </c>
    </row>
    <row r="1146" spans="1:49" hidden="1" x14ac:dyDescent="0.3">
      <c r="A1146" t="s">
        <v>4525</v>
      </c>
      <c r="B1146" t="s">
        <v>4526</v>
      </c>
      <c r="C1146" s="1" t="str">
        <f t="shared" si="68"/>
        <v>13:0041</v>
      </c>
      <c r="D1146" s="1" t="str">
        <f t="shared" si="69"/>
        <v>13:0013</v>
      </c>
      <c r="E1146" t="s">
        <v>4527</v>
      </c>
      <c r="F1146" t="s">
        <v>4528</v>
      </c>
      <c r="H1146">
        <v>47.658735499999999</v>
      </c>
      <c r="I1146">
        <v>-67.745911100000001</v>
      </c>
      <c r="J1146" s="1" t="str">
        <f t="shared" si="70"/>
        <v>Basal till</v>
      </c>
      <c r="K1146" s="1" t="str">
        <f t="shared" si="71"/>
        <v>&lt;63 micron</v>
      </c>
      <c r="L1146">
        <v>28</v>
      </c>
      <c r="M1146">
        <v>2.4300000000000002</v>
      </c>
      <c r="N1146">
        <v>5.6</v>
      </c>
      <c r="O1146">
        <v>0.3</v>
      </c>
      <c r="P1146">
        <v>0.5</v>
      </c>
      <c r="Q1146">
        <v>37.4</v>
      </c>
      <c r="R1146">
        <v>0.12</v>
      </c>
      <c r="S1146">
        <v>0.01</v>
      </c>
      <c r="T1146">
        <v>7.0000000000000007E-2</v>
      </c>
      <c r="U1146">
        <v>12.9</v>
      </c>
      <c r="V1146">
        <v>51.9</v>
      </c>
      <c r="W1146">
        <v>15.89</v>
      </c>
      <c r="X1146">
        <v>3.27</v>
      </c>
      <c r="Y1146">
        <v>5.4</v>
      </c>
      <c r="Z1146">
        <v>34</v>
      </c>
      <c r="AA1146">
        <v>0.05</v>
      </c>
      <c r="AB1146">
        <v>26.1</v>
      </c>
      <c r="AC1146">
        <v>0.87</v>
      </c>
      <c r="AD1146">
        <v>163</v>
      </c>
      <c r="AE1146">
        <v>0.27</v>
      </c>
      <c r="AF1146">
        <v>2E-3</v>
      </c>
      <c r="AG1146">
        <v>57.4</v>
      </c>
      <c r="AH1146">
        <v>3.4000000000000002E-2</v>
      </c>
      <c r="AI1146">
        <v>9.32</v>
      </c>
      <c r="AJ1146">
        <v>5.0000000000000001E-3</v>
      </c>
      <c r="AK1146">
        <v>0.21</v>
      </c>
      <c r="AL1146">
        <v>2.2999999999999998</v>
      </c>
      <c r="AM1146">
        <v>0.2</v>
      </c>
      <c r="AN1146">
        <v>3.1</v>
      </c>
      <c r="AO1146">
        <v>0.01</v>
      </c>
      <c r="AP1146">
        <v>5.6</v>
      </c>
      <c r="AQ1146">
        <v>40</v>
      </c>
      <c r="AR1146">
        <v>0.06</v>
      </c>
      <c r="AS1146">
        <v>0.4</v>
      </c>
      <c r="AT1146">
        <v>21</v>
      </c>
      <c r="AU1146">
        <v>0.05</v>
      </c>
      <c r="AV1146">
        <v>65.599999999999994</v>
      </c>
      <c r="AW1146">
        <v>15</v>
      </c>
    </row>
    <row r="1147" spans="1:49" hidden="1" x14ac:dyDescent="0.3">
      <c r="A1147" t="s">
        <v>4529</v>
      </c>
      <c r="B1147" t="s">
        <v>4530</v>
      </c>
      <c r="C1147" s="1" t="str">
        <f t="shared" si="68"/>
        <v>13:0041</v>
      </c>
      <c r="D1147" s="1" t="str">
        <f t="shared" si="69"/>
        <v>13:0013</v>
      </c>
      <c r="E1147" t="s">
        <v>4531</v>
      </c>
      <c r="F1147" t="s">
        <v>4532</v>
      </c>
      <c r="H1147">
        <v>47.644085400000002</v>
      </c>
      <c r="I1147">
        <v>-67.746594700000003</v>
      </c>
      <c r="J1147" s="1" t="str">
        <f t="shared" si="70"/>
        <v>Basal till</v>
      </c>
      <c r="K1147" s="1" t="str">
        <f t="shared" si="71"/>
        <v>&lt;63 micron</v>
      </c>
      <c r="L1147">
        <v>36</v>
      </c>
      <c r="M1147">
        <v>2.7</v>
      </c>
      <c r="N1147">
        <v>7</v>
      </c>
      <c r="O1147">
        <v>0.3</v>
      </c>
      <c r="P1147">
        <v>1</v>
      </c>
      <c r="Q1147">
        <v>39.9</v>
      </c>
      <c r="R1147">
        <v>0.15</v>
      </c>
      <c r="S1147">
        <v>0.03</v>
      </c>
      <c r="T1147">
        <v>0.08</v>
      </c>
      <c r="U1147">
        <v>14.6</v>
      </c>
      <c r="V1147">
        <v>55</v>
      </c>
      <c r="W1147">
        <v>20.51</v>
      </c>
      <c r="X1147">
        <v>3.38</v>
      </c>
      <c r="Y1147">
        <v>5.7</v>
      </c>
      <c r="Z1147">
        <v>51</v>
      </c>
      <c r="AA1147">
        <v>7.0000000000000007E-2</v>
      </c>
      <c r="AB1147">
        <v>25.6</v>
      </c>
      <c r="AC1147">
        <v>0.87</v>
      </c>
      <c r="AD1147">
        <v>286</v>
      </c>
      <c r="AE1147">
        <v>0.25</v>
      </c>
      <c r="AF1147">
        <v>2E-3</v>
      </c>
      <c r="AG1147">
        <v>62.5</v>
      </c>
      <c r="AH1147">
        <v>7.1999999999999995E-2</v>
      </c>
      <c r="AI1147">
        <v>11.45</v>
      </c>
      <c r="AJ1147">
        <v>5.0000000000000001E-3</v>
      </c>
      <c r="AK1147">
        <v>0.26</v>
      </c>
      <c r="AL1147">
        <v>2.9</v>
      </c>
      <c r="AM1147">
        <v>0.3</v>
      </c>
      <c r="AN1147">
        <v>4</v>
      </c>
      <c r="AO1147">
        <v>0.02</v>
      </c>
      <c r="AP1147">
        <v>5.8</v>
      </c>
      <c r="AQ1147">
        <v>20</v>
      </c>
      <c r="AR1147">
        <v>0.06</v>
      </c>
      <c r="AS1147">
        <v>0.5</v>
      </c>
      <c r="AT1147">
        <v>24</v>
      </c>
      <c r="AU1147">
        <v>0.05</v>
      </c>
      <c r="AV1147">
        <v>84.7</v>
      </c>
      <c r="AW1147">
        <v>15</v>
      </c>
    </row>
    <row r="1148" spans="1:49" hidden="1" x14ac:dyDescent="0.3">
      <c r="A1148" t="s">
        <v>4533</v>
      </c>
      <c r="B1148" t="s">
        <v>4534</v>
      </c>
      <c r="C1148" s="1" t="str">
        <f t="shared" si="68"/>
        <v>13:0041</v>
      </c>
      <c r="D1148" s="1" t="str">
        <f t="shared" si="69"/>
        <v>13:0013</v>
      </c>
      <c r="E1148" t="s">
        <v>4535</v>
      </c>
      <c r="F1148" t="s">
        <v>4536</v>
      </c>
      <c r="H1148">
        <v>47.665049799999998</v>
      </c>
      <c r="I1148">
        <v>-67.768124</v>
      </c>
      <c r="J1148" s="1" t="str">
        <f t="shared" si="70"/>
        <v>Basal till</v>
      </c>
      <c r="K1148" s="1" t="str">
        <f t="shared" si="71"/>
        <v>&lt;63 micron</v>
      </c>
      <c r="L1148">
        <v>15</v>
      </c>
      <c r="M1148">
        <v>2.0499999999999998</v>
      </c>
      <c r="N1148">
        <v>5.5</v>
      </c>
      <c r="O1148">
        <v>0.4</v>
      </c>
      <c r="P1148">
        <v>0.5</v>
      </c>
      <c r="Q1148">
        <v>29.8</v>
      </c>
      <c r="R1148">
        <v>0.12</v>
      </c>
      <c r="S1148">
        <v>0.01</v>
      </c>
      <c r="T1148">
        <v>0.04</v>
      </c>
      <c r="U1148">
        <v>10.9</v>
      </c>
      <c r="V1148">
        <v>47</v>
      </c>
      <c r="W1148">
        <v>17.510000000000002</v>
      </c>
      <c r="X1148">
        <v>2.9</v>
      </c>
      <c r="Y1148">
        <v>4.5</v>
      </c>
      <c r="Z1148">
        <v>30</v>
      </c>
      <c r="AA1148">
        <v>0.05</v>
      </c>
      <c r="AB1148">
        <v>25.8</v>
      </c>
      <c r="AC1148">
        <v>0.64</v>
      </c>
      <c r="AD1148">
        <v>232</v>
      </c>
      <c r="AE1148">
        <v>0.28999999999999998</v>
      </c>
      <c r="AF1148">
        <v>1E-3</v>
      </c>
      <c r="AG1148">
        <v>48</v>
      </c>
      <c r="AH1148">
        <v>2.4E-2</v>
      </c>
      <c r="AI1148">
        <v>10.89</v>
      </c>
      <c r="AJ1148">
        <v>5.0000000000000001E-3</v>
      </c>
      <c r="AK1148">
        <v>0.44</v>
      </c>
      <c r="AL1148">
        <v>2.7</v>
      </c>
      <c r="AM1148">
        <v>0.2</v>
      </c>
      <c r="AN1148">
        <v>2.4</v>
      </c>
      <c r="AO1148">
        <v>0.02</v>
      </c>
      <c r="AP1148">
        <v>5.4</v>
      </c>
      <c r="AQ1148">
        <v>90</v>
      </c>
      <c r="AR1148">
        <v>0.05</v>
      </c>
      <c r="AS1148">
        <v>0.8</v>
      </c>
      <c r="AT1148">
        <v>20</v>
      </c>
      <c r="AU1148">
        <v>0.05</v>
      </c>
      <c r="AV1148">
        <v>58.7</v>
      </c>
      <c r="AW1148">
        <v>15</v>
      </c>
    </row>
    <row r="1149" spans="1:49" hidden="1" x14ac:dyDescent="0.3">
      <c r="A1149" t="s">
        <v>4537</v>
      </c>
      <c r="B1149" t="s">
        <v>4538</v>
      </c>
      <c r="C1149" s="1" t="str">
        <f t="shared" si="68"/>
        <v>13:0041</v>
      </c>
      <c r="D1149" s="1" t="str">
        <f t="shared" si="69"/>
        <v>13:0013</v>
      </c>
      <c r="E1149" t="s">
        <v>4539</v>
      </c>
      <c r="F1149" t="s">
        <v>4540</v>
      </c>
      <c r="H1149">
        <v>47.648266800000002</v>
      </c>
      <c r="I1149">
        <v>-67.770462800000004</v>
      </c>
      <c r="J1149" s="1" t="str">
        <f t="shared" si="70"/>
        <v>Basal till</v>
      </c>
      <c r="K1149" s="1" t="str">
        <f t="shared" si="71"/>
        <v>&lt;63 micron</v>
      </c>
      <c r="L1149">
        <v>32</v>
      </c>
      <c r="M1149">
        <v>1.77</v>
      </c>
      <c r="N1149">
        <v>5.6</v>
      </c>
      <c r="O1149">
        <v>0.5</v>
      </c>
      <c r="P1149">
        <v>0.5</v>
      </c>
      <c r="Q1149">
        <v>24.2</v>
      </c>
      <c r="R1149">
        <v>0.11</v>
      </c>
      <c r="S1149">
        <v>0.09</v>
      </c>
      <c r="T1149">
        <v>0.04</v>
      </c>
      <c r="U1149">
        <v>12</v>
      </c>
      <c r="V1149">
        <v>45.7</v>
      </c>
      <c r="W1149">
        <v>16.72</v>
      </c>
      <c r="X1149">
        <v>2.68</v>
      </c>
      <c r="Y1149">
        <v>4.4000000000000004</v>
      </c>
      <c r="Z1149">
        <v>37</v>
      </c>
      <c r="AA1149">
        <v>0.04</v>
      </c>
      <c r="AB1149">
        <v>23.8</v>
      </c>
      <c r="AC1149">
        <v>0.71</v>
      </c>
      <c r="AD1149">
        <v>254</v>
      </c>
      <c r="AE1149">
        <v>0.23</v>
      </c>
      <c r="AF1149">
        <v>2E-3</v>
      </c>
      <c r="AG1149">
        <v>47</v>
      </c>
      <c r="AH1149">
        <v>5.7000000000000002E-2</v>
      </c>
      <c r="AI1149">
        <v>8.4</v>
      </c>
      <c r="AJ1149">
        <v>0.01</v>
      </c>
      <c r="AK1149">
        <v>0.23</v>
      </c>
      <c r="AL1149">
        <v>2</v>
      </c>
      <c r="AM1149">
        <v>0.1</v>
      </c>
      <c r="AN1149">
        <v>12.9</v>
      </c>
      <c r="AO1149">
        <v>0.01</v>
      </c>
      <c r="AP1149">
        <v>3.3</v>
      </c>
      <c r="AQ1149">
        <v>5</v>
      </c>
      <c r="AR1149">
        <v>0.04</v>
      </c>
      <c r="AS1149">
        <v>0.7</v>
      </c>
      <c r="AT1149">
        <v>19</v>
      </c>
      <c r="AU1149">
        <v>0.05</v>
      </c>
      <c r="AV1149">
        <v>50.7</v>
      </c>
      <c r="AW1149">
        <v>15</v>
      </c>
    </row>
    <row r="1150" spans="1:49" hidden="1" x14ac:dyDescent="0.3">
      <c r="A1150" t="s">
        <v>4541</v>
      </c>
      <c r="B1150" t="s">
        <v>4542</v>
      </c>
      <c r="C1150" s="1" t="str">
        <f t="shared" si="68"/>
        <v>13:0041</v>
      </c>
      <c r="D1150" s="1" t="str">
        <f t="shared" si="69"/>
        <v>13:0013</v>
      </c>
      <c r="E1150" t="s">
        <v>4543</v>
      </c>
      <c r="F1150" t="s">
        <v>4544</v>
      </c>
      <c r="H1150">
        <v>47.635889400000003</v>
      </c>
      <c r="I1150">
        <v>-67.751649799999996</v>
      </c>
      <c r="J1150" s="1" t="str">
        <f t="shared" si="70"/>
        <v>Basal till</v>
      </c>
      <c r="K1150" s="1" t="str">
        <f t="shared" si="71"/>
        <v>&lt;63 micron</v>
      </c>
      <c r="L1150">
        <v>72</v>
      </c>
      <c r="M1150">
        <v>2.68</v>
      </c>
      <c r="N1150">
        <v>8.5</v>
      </c>
      <c r="O1150">
        <v>1.2</v>
      </c>
      <c r="P1150">
        <v>0.5</v>
      </c>
      <c r="Q1150">
        <v>37.299999999999997</v>
      </c>
      <c r="R1150">
        <v>0.13</v>
      </c>
      <c r="S1150">
        <v>0.02</v>
      </c>
      <c r="T1150">
        <v>7.0000000000000007E-2</v>
      </c>
      <c r="U1150">
        <v>13.5</v>
      </c>
      <c r="V1150">
        <v>56.1</v>
      </c>
      <c r="W1150">
        <v>19.5</v>
      </c>
      <c r="X1150">
        <v>3.45</v>
      </c>
      <c r="Y1150">
        <v>5.6</v>
      </c>
      <c r="Z1150">
        <v>50</v>
      </c>
      <c r="AA1150">
        <v>0.05</v>
      </c>
      <c r="AB1150">
        <v>27.1</v>
      </c>
      <c r="AC1150">
        <v>0.9</v>
      </c>
      <c r="AD1150">
        <v>176</v>
      </c>
      <c r="AE1150">
        <v>0.25</v>
      </c>
      <c r="AF1150">
        <v>2E-3</v>
      </c>
      <c r="AG1150">
        <v>62.4</v>
      </c>
      <c r="AH1150">
        <v>7.3999999999999996E-2</v>
      </c>
      <c r="AI1150">
        <v>10.07</v>
      </c>
      <c r="AJ1150">
        <v>5.0000000000000001E-3</v>
      </c>
      <c r="AK1150">
        <v>0.35</v>
      </c>
      <c r="AL1150">
        <v>2.9</v>
      </c>
      <c r="AM1150">
        <v>0.3</v>
      </c>
      <c r="AN1150">
        <v>4</v>
      </c>
      <c r="AO1150">
        <v>0.01</v>
      </c>
      <c r="AP1150">
        <v>5.8</v>
      </c>
      <c r="AQ1150">
        <v>10</v>
      </c>
      <c r="AR1150">
        <v>0.06</v>
      </c>
      <c r="AS1150">
        <v>0.5</v>
      </c>
      <c r="AT1150">
        <v>22</v>
      </c>
      <c r="AU1150">
        <v>0.05</v>
      </c>
      <c r="AV1150">
        <v>90.6</v>
      </c>
      <c r="AW1150">
        <v>15</v>
      </c>
    </row>
    <row r="1151" spans="1:49" hidden="1" x14ac:dyDescent="0.3">
      <c r="A1151" t="s">
        <v>4545</v>
      </c>
      <c r="B1151" t="s">
        <v>4546</v>
      </c>
      <c r="C1151" s="1" t="str">
        <f t="shared" si="68"/>
        <v>13:0041</v>
      </c>
      <c r="D1151" s="1" t="str">
        <f t="shared" si="69"/>
        <v>13:0013</v>
      </c>
      <c r="E1151" t="s">
        <v>4547</v>
      </c>
      <c r="F1151" t="s">
        <v>4548</v>
      </c>
      <c r="H1151">
        <v>47.6174155</v>
      </c>
      <c r="I1151">
        <v>-67.754032600000002</v>
      </c>
      <c r="J1151" s="1" t="str">
        <f t="shared" si="70"/>
        <v>Basal till</v>
      </c>
      <c r="K1151" s="1" t="str">
        <f t="shared" si="71"/>
        <v>&lt;63 micron</v>
      </c>
      <c r="L1151">
        <v>92</v>
      </c>
      <c r="M1151">
        <v>3.08</v>
      </c>
      <c r="N1151">
        <v>6.4</v>
      </c>
      <c r="O1151">
        <v>0.5</v>
      </c>
      <c r="P1151">
        <v>0.5</v>
      </c>
      <c r="Q1151">
        <v>40.5</v>
      </c>
      <c r="R1151">
        <v>0.12</v>
      </c>
      <c r="S1151">
        <v>0.03</v>
      </c>
      <c r="T1151">
        <v>0.14000000000000001</v>
      </c>
      <c r="U1151">
        <v>11.7</v>
      </c>
      <c r="V1151">
        <v>61.3</v>
      </c>
      <c r="W1151">
        <v>18.149999999999999</v>
      </c>
      <c r="X1151">
        <v>3.16</v>
      </c>
      <c r="Y1151">
        <v>5.5</v>
      </c>
      <c r="Z1151">
        <v>81</v>
      </c>
      <c r="AA1151">
        <v>0.06</v>
      </c>
      <c r="AB1151">
        <v>23.4</v>
      </c>
      <c r="AC1151">
        <v>0.81</v>
      </c>
      <c r="AD1151">
        <v>189</v>
      </c>
      <c r="AE1151">
        <v>0.33</v>
      </c>
      <c r="AF1151">
        <v>2E-3</v>
      </c>
      <c r="AG1151">
        <v>55.1</v>
      </c>
      <c r="AH1151">
        <v>8.1000000000000003E-2</v>
      </c>
      <c r="AI1151">
        <v>9.83</v>
      </c>
      <c r="AJ1151">
        <v>0.02</v>
      </c>
      <c r="AK1151">
        <v>0.22</v>
      </c>
      <c r="AL1151">
        <v>2.7</v>
      </c>
      <c r="AM1151">
        <v>0.4</v>
      </c>
      <c r="AN1151">
        <v>3.4</v>
      </c>
      <c r="AO1151">
        <v>0.01</v>
      </c>
      <c r="AP1151">
        <v>5.0999999999999996</v>
      </c>
      <c r="AQ1151">
        <v>40</v>
      </c>
      <c r="AR1151">
        <v>0.08</v>
      </c>
      <c r="AS1151">
        <v>0.5</v>
      </c>
      <c r="AT1151">
        <v>23</v>
      </c>
      <c r="AU1151">
        <v>0.05</v>
      </c>
      <c r="AV1151">
        <v>75.7</v>
      </c>
      <c r="AW1151">
        <v>15</v>
      </c>
    </row>
    <row r="1152" spans="1:49" hidden="1" x14ac:dyDescent="0.3">
      <c r="A1152" t="s">
        <v>4549</v>
      </c>
      <c r="B1152" t="s">
        <v>4550</v>
      </c>
      <c r="C1152" s="1" t="str">
        <f t="shared" si="68"/>
        <v>13:0041</v>
      </c>
      <c r="D1152" s="1" t="str">
        <f t="shared" si="69"/>
        <v>13:0013</v>
      </c>
      <c r="E1152" t="s">
        <v>4551</v>
      </c>
      <c r="F1152" t="s">
        <v>4552</v>
      </c>
      <c r="H1152">
        <v>47.620473799999999</v>
      </c>
      <c r="I1152">
        <v>-67.779885100000001</v>
      </c>
      <c r="J1152" s="1" t="str">
        <f t="shared" si="70"/>
        <v>Basal till</v>
      </c>
      <c r="K1152" s="1" t="str">
        <f t="shared" si="71"/>
        <v>&lt;63 micron</v>
      </c>
      <c r="L1152">
        <v>53</v>
      </c>
      <c r="M1152">
        <v>3.03</v>
      </c>
      <c r="N1152">
        <v>8.6</v>
      </c>
      <c r="O1152">
        <v>0.1</v>
      </c>
      <c r="P1152">
        <v>0.5</v>
      </c>
      <c r="Q1152">
        <v>55.1</v>
      </c>
      <c r="R1152">
        <v>0.16</v>
      </c>
      <c r="S1152">
        <v>0.03</v>
      </c>
      <c r="T1152">
        <v>0.08</v>
      </c>
      <c r="U1152">
        <v>16</v>
      </c>
      <c r="V1152">
        <v>70.2</v>
      </c>
      <c r="W1152">
        <v>22.68</v>
      </c>
      <c r="X1152">
        <v>4.18</v>
      </c>
      <c r="Y1152">
        <v>6.6</v>
      </c>
      <c r="Z1152">
        <v>46</v>
      </c>
      <c r="AA1152">
        <v>0.08</v>
      </c>
      <c r="AB1152">
        <v>26.8</v>
      </c>
      <c r="AC1152">
        <v>1.07</v>
      </c>
      <c r="AD1152">
        <v>257</v>
      </c>
      <c r="AE1152">
        <v>0.27</v>
      </c>
      <c r="AF1152">
        <v>2E-3</v>
      </c>
      <c r="AG1152">
        <v>74</v>
      </c>
      <c r="AH1152">
        <v>6.5000000000000002E-2</v>
      </c>
      <c r="AI1152">
        <v>12.05</v>
      </c>
      <c r="AJ1152">
        <v>5.0000000000000001E-3</v>
      </c>
      <c r="AK1152">
        <v>0.28999999999999998</v>
      </c>
      <c r="AL1152">
        <v>3.3</v>
      </c>
      <c r="AM1152">
        <v>0.3</v>
      </c>
      <c r="AN1152">
        <v>5.5</v>
      </c>
      <c r="AO1152">
        <v>0.02</v>
      </c>
      <c r="AP1152">
        <v>5.4</v>
      </c>
      <c r="AQ1152">
        <v>50</v>
      </c>
      <c r="AR1152">
        <v>0.08</v>
      </c>
      <c r="AS1152">
        <v>0.5</v>
      </c>
      <c r="AT1152">
        <v>27</v>
      </c>
      <c r="AU1152">
        <v>0.05</v>
      </c>
      <c r="AV1152">
        <v>98.7</v>
      </c>
      <c r="AW1152">
        <v>15</v>
      </c>
    </row>
    <row r="1153" spans="1:49" hidden="1" x14ac:dyDescent="0.3">
      <c r="A1153" t="s">
        <v>4553</v>
      </c>
      <c r="B1153" t="s">
        <v>4554</v>
      </c>
      <c r="C1153" s="1" t="str">
        <f t="shared" si="68"/>
        <v>13:0041</v>
      </c>
      <c r="D1153" s="1" t="str">
        <f t="shared" si="69"/>
        <v>13:0013</v>
      </c>
      <c r="E1153" t="s">
        <v>4555</v>
      </c>
      <c r="F1153" t="s">
        <v>4556</v>
      </c>
      <c r="H1153">
        <v>47.620232999999999</v>
      </c>
      <c r="I1153">
        <v>-67.727095700000007</v>
      </c>
      <c r="J1153" s="1" t="str">
        <f t="shared" si="70"/>
        <v>Basal till</v>
      </c>
      <c r="K1153" s="1" t="str">
        <f t="shared" si="71"/>
        <v>&lt;63 micron</v>
      </c>
      <c r="L1153">
        <v>16</v>
      </c>
      <c r="M1153">
        <v>2.36</v>
      </c>
      <c r="N1153">
        <v>11.2</v>
      </c>
      <c r="O1153">
        <v>0.5</v>
      </c>
      <c r="P1153">
        <v>0.5</v>
      </c>
      <c r="Q1153">
        <v>39.1</v>
      </c>
      <c r="R1153">
        <v>0.18</v>
      </c>
      <c r="S1153">
        <v>0.01</v>
      </c>
      <c r="T1153">
        <v>0.05</v>
      </c>
      <c r="U1153">
        <v>13.2</v>
      </c>
      <c r="V1153">
        <v>52</v>
      </c>
      <c r="W1153">
        <v>23.06</v>
      </c>
      <c r="X1153">
        <v>3.63</v>
      </c>
      <c r="Y1153">
        <v>4.8</v>
      </c>
      <c r="Z1153">
        <v>56</v>
      </c>
      <c r="AA1153">
        <v>7.0000000000000007E-2</v>
      </c>
      <c r="AB1153">
        <v>29.3</v>
      </c>
      <c r="AC1153">
        <v>0.81</v>
      </c>
      <c r="AD1153">
        <v>310</v>
      </c>
      <c r="AE1153">
        <v>0.36</v>
      </c>
      <c r="AF1153">
        <v>2E-3</v>
      </c>
      <c r="AG1153">
        <v>64</v>
      </c>
      <c r="AH1153">
        <v>4.7E-2</v>
      </c>
      <c r="AI1153">
        <v>14.53</v>
      </c>
      <c r="AJ1153">
        <v>5.0000000000000001E-3</v>
      </c>
      <c r="AK1153">
        <v>0.64</v>
      </c>
      <c r="AL1153">
        <v>3.9</v>
      </c>
      <c r="AM1153">
        <v>0.3</v>
      </c>
      <c r="AN1153">
        <v>3.5</v>
      </c>
      <c r="AO1153">
        <v>0.01</v>
      </c>
      <c r="AP1153">
        <v>5.8</v>
      </c>
      <c r="AQ1153">
        <v>20</v>
      </c>
      <c r="AR1153">
        <v>7.0000000000000007E-2</v>
      </c>
      <c r="AS1153">
        <v>0.5</v>
      </c>
      <c r="AT1153">
        <v>21</v>
      </c>
      <c r="AU1153">
        <v>0.05</v>
      </c>
      <c r="AV1153">
        <v>89.5</v>
      </c>
      <c r="AW1153">
        <v>15</v>
      </c>
    </row>
    <row r="1154" spans="1:49" hidden="1" x14ac:dyDescent="0.3">
      <c r="A1154" t="s">
        <v>4557</v>
      </c>
      <c r="B1154" t="s">
        <v>4558</v>
      </c>
      <c r="C1154" s="1" t="str">
        <f t="shared" ref="C1154:C1217" si="72">HYPERLINK("http://geochem.nrcan.gc.ca/cdogs/content/bdl/bdl130041_e.htm", "13:0041")</f>
        <v>13:0041</v>
      </c>
      <c r="D1154" s="1" t="str">
        <f t="shared" ref="D1154:D1217" si="73">HYPERLINK("http://geochem.nrcan.gc.ca/cdogs/content/svy/svy130013_e.htm", "13:0013")</f>
        <v>13:0013</v>
      </c>
      <c r="E1154" t="s">
        <v>4559</v>
      </c>
      <c r="F1154" t="s">
        <v>4560</v>
      </c>
      <c r="H1154">
        <v>47.633933399999997</v>
      </c>
      <c r="I1154">
        <v>-67.777228800000003</v>
      </c>
      <c r="J1154" s="1" t="str">
        <f t="shared" ref="J1154:J1217" si="74">HYPERLINK("http://geochem.nrcan.gc.ca/cdogs/content/kwd/kwd020045_e.htm", "Basal till")</f>
        <v>Basal till</v>
      </c>
      <c r="K1154" s="1" t="str">
        <f t="shared" ref="K1154:K1217" si="75">HYPERLINK("http://geochem.nrcan.gc.ca/cdogs/content/kwd/kwd080004_e.htm", "&lt;63 micron")</f>
        <v>&lt;63 micron</v>
      </c>
      <c r="L1154">
        <v>63</v>
      </c>
      <c r="M1154">
        <v>2.5499999999999998</v>
      </c>
      <c r="N1154">
        <v>3.7</v>
      </c>
      <c r="O1154">
        <v>0.1</v>
      </c>
      <c r="P1154">
        <v>0.5</v>
      </c>
      <c r="Q1154">
        <v>43.9</v>
      </c>
      <c r="R1154">
        <v>0.08</v>
      </c>
      <c r="S1154">
        <v>0.01</v>
      </c>
      <c r="T1154">
        <v>0.03</v>
      </c>
      <c r="U1154">
        <v>10.8</v>
      </c>
      <c r="V1154">
        <v>54.9</v>
      </c>
      <c r="W1154">
        <v>13.55</v>
      </c>
      <c r="X1154">
        <v>3.25</v>
      </c>
      <c r="Y1154">
        <v>5.7</v>
      </c>
      <c r="Z1154">
        <v>34</v>
      </c>
      <c r="AA1154">
        <v>0.04</v>
      </c>
      <c r="AB1154">
        <v>27.5</v>
      </c>
      <c r="AC1154">
        <v>0.88</v>
      </c>
      <c r="AD1154">
        <v>152</v>
      </c>
      <c r="AE1154">
        <v>0.17</v>
      </c>
      <c r="AF1154">
        <v>2E-3</v>
      </c>
      <c r="AG1154">
        <v>54.8</v>
      </c>
      <c r="AH1154">
        <v>3.1E-2</v>
      </c>
      <c r="AI1154">
        <v>5.2</v>
      </c>
      <c r="AJ1154">
        <v>5.0000000000000001E-3</v>
      </c>
      <c r="AK1154">
        <v>0.13</v>
      </c>
      <c r="AL1154">
        <v>2.6</v>
      </c>
      <c r="AM1154">
        <v>0.2</v>
      </c>
      <c r="AN1154">
        <v>3.1</v>
      </c>
      <c r="AO1154">
        <v>0.01</v>
      </c>
      <c r="AP1154">
        <v>5.0999999999999996</v>
      </c>
      <c r="AQ1154">
        <v>5</v>
      </c>
      <c r="AR1154">
        <v>7.0000000000000007E-2</v>
      </c>
      <c r="AS1154">
        <v>0.4</v>
      </c>
      <c r="AT1154">
        <v>22</v>
      </c>
      <c r="AU1154">
        <v>0.05</v>
      </c>
      <c r="AV1154">
        <v>90.6</v>
      </c>
      <c r="AW1154">
        <v>15</v>
      </c>
    </row>
    <row r="1155" spans="1:49" hidden="1" x14ac:dyDescent="0.3">
      <c r="A1155" t="s">
        <v>4561</v>
      </c>
      <c r="B1155" t="s">
        <v>4562</v>
      </c>
      <c r="C1155" s="1" t="str">
        <f t="shared" si="72"/>
        <v>13:0041</v>
      </c>
      <c r="D1155" s="1" t="str">
        <f t="shared" si="73"/>
        <v>13:0013</v>
      </c>
      <c r="E1155" t="s">
        <v>4563</v>
      </c>
      <c r="F1155" t="s">
        <v>4564</v>
      </c>
      <c r="H1155">
        <v>47.637872399999999</v>
      </c>
      <c r="I1155">
        <v>-67.7974526</v>
      </c>
      <c r="J1155" s="1" t="str">
        <f t="shared" si="74"/>
        <v>Basal till</v>
      </c>
      <c r="K1155" s="1" t="str">
        <f t="shared" si="75"/>
        <v>&lt;63 micron</v>
      </c>
      <c r="L1155">
        <v>36</v>
      </c>
      <c r="M1155">
        <v>2</v>
      </c>
      <c r="N1155">
        <v>6.3</v>
      </c>
      <c r="O1155">
        <v>0.5</v>
      </c>
      <c r="P1155">
        <v>0.5</v>
      </c>
      <c r="Q1155">
        <v>27.3</v>
      </c>
      <c r="R1155">
        <v>0.11</v>
      </c>
      <c r="S1155">
        <v>0.05</v>
      </c>
      <c r="T1155">
        <v>0.08</v>
      </c>
      <c r="U1155">
        <v>10.6</v>
      </c>
      <c r="V1155">
        <v>49.8</v>
      </c>
      <c r="W1155">
        <v>15.06</v>
      </c>
      <c r="X1155">
        <v>3</v>
      </c>
      <c r="Y1155">
        <v>4.9000000000000004</v>
      </c>
      <c r="Z1155">
        <v>45</v>
      </c>
      <c r="AA1155">
        <v>0.05</v>
      </c>
      <c r="AB1155">
        <v>25.5</v>
      </c>
      <c r="AC1155">
        <v>0.67</v>
      </c>
      <c r="AD1155">
        <v>205</v>
      </c>
      <c r="AE1155">
        <v>0.22</v>
      </c>
      <c r="AF1155">
        <v>3.0000000000000001E-3</v>
      </c>
      <c r="AG1155">
        <v>46.5</v>
      </c>
      <c r="AH1155">
        <v>5.0999999999999997E-2</v>
      </c>
      <c r="AI1155">
        <v>8.41</v>
      </c>
      <c r="AJ1155">
        <v>5.0000000000000001E-3</v>
      </c>
      <c r="AK1155">
        <v>0.38</v>
      </c>
      <c r="AL1155">
        <v>2.7</v>
      </c>
      <c r="AM1155">
        <v>0.3</v>
      </c>
      <c r="AN1155">
        <v>7.6</v>
      </c>
      <c r="AO1155">
        <v>0.01</v>
      </c>
      <c r="AP1155">
        <v>4.5999999999999996</v>
      </c>
      <c r="AQ1155">
        <v>5</v>
      </c>
      <c r="AR1155">
        <v>0.05</v>
      </c>
      <c r="AS1155">
        <v>0.7</v>
      </c>
      <c r="AT1155">
        <v>20</v>
      </c>
      <c r="AU1155">
        <v>0.05</v>
      </c>
      <c r="AV1155">
        <v>53.8</v>
      </c>
      <c r="AW1155">
        <v>15</v>
      </c>
    </row>
    <row r="1156" spans="1:49" hidden="1" x14ac:dyDescent="0.3">
      <c r="A1156" t="s">
        <v>4565</v>
      </c>
      <c r="B1156" t="s">
        <v>4566</v>
      </c>
      <c r="C1156" s="1" t="str">
        <f t="shared" si="72"/>
        <v>13:0041</v>
      </c>
      <c r="D1156" s="1" t="str">
        <f t="shared" si="73"/>
        <v>13:0013</v>
      </c>
      <c r="E1156" t="s">
        <v>4567</v>
      </c>
      <c r="F1156" t="s">
        <v>4568</v>
      </c>
      <c r="H1156">
        <v>47.6596373</v>
      </c>
      <c r="I1156">
        <v>-67.786244699999997</v>
      </c>
      <c r="J1156" s="1" t="str">
        <f t="shared" si="74"/>
        <v>Basal till</v>
      </c>
      <c r="K1156" s="1" t="str">
        <f t="shared" si="75"/>
        <v>&lt;63 micron</v>
      </c>
      <c r="L1156">
        <v>15</v>
      </c>
      <c r="M1156">
        <v>2.37</v>
      </c>
      <c r="N1156">
        <v>8.5</v>
      </c>
      <c r="O1156">
        <v>0.4</v>
      </c>
      <c r="P1156">
        <v>0.5</v>
      </c>
      <c r="Q1156">
        <v>81.2</v>
      </c>
      <c r="R1156">
        <v>0.16</v>
      </c>
      <c r="S1156">
        <v>0.22</v>
      </c>
      <c r="T1156">
        <v>0.02</v>
      </c>
      <c r="U1156">
        <v>15.6</v>
      </c>
      <c r="V1156">
        <v>67.400000000000006</v>
      </c>
      <c r="W1156">
        <v>24.24</v>
      </c>
      <c r="X1156">
        <v>3.94</v>
      </c>
      <c r="Y1156">
        <v>6.5</v>
      </c>
      <c r="Z1156">
        <v>50</v>
      </c>
      <c r="AA1156">
        <v>0.06</v>
      </c>
      <c r="AB1156">
        <v>28.4</v>
      </c>
      <c r="AC1156">
        <v>0.97</v>
      </c>
      <c r="AD1156">
        <v>409</v>
      </c>
      <c r="AE1156">
        <v>0.22</v>
      </c>
      <c r="AF1156">
        <v>3.0000000000000001E-3</v>
      </c>
      <c r="AG1156">
        <v>63.3</v>
      </c>
      <c r="AH1156">
        <v>2.8000000000000001E-2</v>
      </c>
      <c r="AI1156">
        <v>11.36</v>
      </c>
      <c r="AJ1156">
        <v>0.01</v>
      </c>
      <c r="AK1156">
        <v>0.28000000000000003</v>
      </c>
      <c r="AL1156">
        <v>7.4</v>
      </c>
      <c r="AM1156">
        <v>0.2</v>
      </c>
      <c r="AN1156">
        <v>25.7</v>
      </c>
      <c r="AO1156">
        <v>0.02</v>
      </c>
      <c r="AP1156">
        <v>5.6</v>
      </c>
      <c r="AQ1156">
        <v>80</v>
      </c>
      <c r="AR1156">
        <v>0.06</v>
      </c>
      <c r="AS1156">
        <v>1</v>
      </c>
      <c r="AT1156">
        <v>28</v>
      </c>
      <c r="AU1156">
        <v>0.05</v>
      </c>
      <c r="AV1156">
        <v>74.900000000000006</v>
      </c>
      <c r="AW1156">
        <v>15</v>
      </c>
    </row>
    <row r="1157" spans="1:49" hidden="1" x14ac:dyDescent="0.3">
      <c r="A1157" t="s">
        <v>4569</v>
      </c>
      <c r="B1157" t="s">
        <v>4570</v>
      </c>
      <c r="C1157" s="1" t="str">
        <f t="shared" si="72"/>
        <v>13:0041</v>
      </c>
      <c r="D1157" s="1" t="str">
        <f t="shared" si="73"/>
        <v>13:0013</v>
      </c>
      <c r="E1157" t="s">
        <v>4571</v>
      </c>
      <c r="F1157" t="s">
        <v>4572</v>
      </c>
      <c r="H1157">
        <v>47.656298999999997</v>
      </c>
      <c r="I1157">
        <v>-67.804234399999999</v>
      </c>
      <c r="J1157" s="1" t="str">
        <f t="shared" si="74"/>
        <v>Basal till</v>
      </c>
      <c r="K1157" s="1" t="str">
        <f t="shared" si="75"/>
        <v>&lt;63 micron</v>
      </c>
      <c r="L1157">
        <v>31</v>
      </c>
      <c r="M1157">
        <v>2.4500000000000002</v>
      </c>
      <c r="N1157">
        <v>7</v>
      </c>
      <c r="O1157">
        <v>0.4</v>
      </c>
      <c r="P1157">
        <v>0.5</v>
      </c>
      <c r="Q1157">
        <v>41.8</v>
      </c>
      <c r="R1157">
        <v>0.12</v>
      </c>
      <c r="S1157">
        <v>0.02</v>
      </c>
      <c r="T1157">
        <v>0.04</v>
      </c>
      <c r="U1157">
        <v>11.9</v>
      </c>
      <c r="V1157">
        <v>55.5</v>
      </c>
      <c r="W1157">
        <v>16.43</v>
      </c>
      <c r="X1157">
        <v>3.47</v>
      </c>
      <c r="Y1157">
        <v>5.7</v>
      </c>
      <c r="Z1157">
        <v>53</v>
      </c>
      <c r="AA1157">
        <v>0.05</v>
      </c>
      <c r="AB1157">
        <v>28.8</v>
      </c>
      <c r="AC1157">
        <v>0.82</v>
      </c>
      <c r="AD1157">
        <v>290</v>
      </c>
      <c r="AE1157">
        <v>0.28999999999999998</v>
      </c>
      <c r="AF1157">
        <v>2E-3</v>
      </c>
      <c r="AG1157">
        <v>55.5</v>
      </c>
      <c r="AH1157">
        <v>5.8000000000000003E-2</v>
      </c>
      <c r="AI1157">
        <v>8.82</v>
      </c>
      <c r="AJ1157">
        <v>0.01</v>
      </c>
      <c r="AK1157">
        <v>0.26</v>
      </c>
      <c r="AL1157">
        <v>2.5</v>
      </c>
      <c r="AM1157">
        <v>0.3</v>
      </c>
      <c r="AN1157">
        <v>3.3</v>
      </c>
      <c r="AO1157">
        <v>0.02</v>
      </c>
      <c r="AP1157">
        <v>5.4</v>
      </c>
      <c r="AQ1157">
        <v>10</v>
      </c>
      <c r="AR1157">
        <v>0.06</v>
      </c>
      <c r="AS1157">
        <v>0.5</v>
      </c>
      <c r="AT1157">
        <v>24</v>
      </c>
      <c r="AU1157">
        <v>0.05</v>
      </c>
      <c r="AV1157">
        <v>91.5</v>
      </c>
      <c r="AW1157">
        <v>15</v>
      </c>
    </row>
    <row r="1158" spans="1:49" hidden="1" x14ac:dyDescent="0.3">
      <c r="A1158" t="s">
        <v>4573</v>
      </c>
      <c r="B1158" t="s">
        <v>4574</v>
      </c>
      <c r="C1158" s="1" t="str">
        <f t="shared" si="72"/>
        <v>13:0041</v>
      </c>
      <c r="D1158" s="1" t="str">
        <f t="shared" si="73"/>
        <v>13:0013</v>
      </c>
      <c r="E1158" t="s">
        <v>4571</v>
      </c>
      <c r="F1158" t="s">
        <v>4575</v>
      </c>
      <c r="H1158">
        <v>47.656298999999997</v>
      </c>
      <c r="I1158">
        <v>-67.804234399999999</v>
      </c>
      <c r="J1158" s="1" t="str">
        <f t="shared" si="74"/>
        <v>Basal till</v>
      </c>
      <c r="K1158" s="1" t="str">
        <f t="shared" si="75"/>
        <v>&lt;63 micron</v>
      </c>
      <c r="L1158">
        <v>37</v>
      </c>
      <c r="M1158">
        <v>2.46</v>
      </c>
      <c r="N1158">
        <v>6.8</v>
      </c>
      <c r="O1158">
        <v>0.1</v>
      </c>
      <c r="P1158">
        <v>0.5</v>
      </c>
      <c r="Q1158">
        <v>43.7</v>
      </c>
      <c r="R1158">
        <v>0.12</v>
      </c>
      <c r="S1158">
        <v>0.02</v>
      </c>
      <c r="T1158">
        <v>0.04</v>
      </c>
      <c r="U1158">
        <v>12.4</v>
      </c>
      <c r="V1158">
        <v>57.9</v>
      </c>
      <c r="W1158">
        <v>16.48</v>
      </c>
      <c r="X1158">
        <v>3.46</v>
      </c>
      <c r="Y1158">
        <v>5.7</v>
      </c>
      <c r="Z1158">
        <v>53</v>
      </c>
      <c r="AA1158">
        <v>0.05</v>
      </c>
      <c r="AB1158">
        <v>29</v>
      </c>
      <c r="AC1158">
        <v>0.82</v>
      </c>
      <c r="AD1158">
        <v>294</v>
      </c>
      <c r="AE1158">
        <v>0.47</v>
      </c>
      <c r="AF1158">
        <v>2E-3</v>
      </c>
      <c r="AG1158">
        <v>59.1</v>
      </c>
      <c r="AH1158">
        <v>5.5E-2</v>
      </c>
      <c r="AI1158">
        <v>9.33</v>
      </c>
      <c r="AJ1158">
        <v>5.0000000000000001E-3</v>
      </c>
      <c r="AK1158">
        <v>0.24</v>
      </c>
      <c r="AL1158">
        <v>2.4</v>
      </c>
      <c r="AM1158">
        <v>0.3</v>
      </c>
      <c r="AN1158">
        <v>3.4</v>
      </c>
      <c r="AO1158">
        <v>0.02</v>
      </c>
      <c r="AP1158">
        <v>5.5</v>
      </c>
      <c r="AQ1158">
        <v>20</v>
      </c>
      <c r="AR1158">
        <v>0.06</v>
      </c>
      <c r="AS1158">
        <v>0.5</v>
      </c>
      <c r="AT1158">
        <v>25</v>
      </c>
      <c r="AU1158">
        <v>0.05</v>
      </c>
      <c r="AV1158">
        <v>90.8</v>
      </c>
      <c r="AW1158">
        <v>15</v>
      </c>
    </row>
    <row r="1159" spans="1:49" hidden="1" x14ac:dyDescent="0.3">
      <c r="A1159" t="s">
        <v>4576</v>
      </c>
      <c r="B1159" t="s">
        <v>4577</v>
      </c>
      <c r="C1159" s="1" t="str">
        <f t="shared" si="72"/>
        <v>13:0041</v>
      </c>
      <c r="D1159" s="1" t="str">
        <f t="shared" si="73"/>
        <v>13:0013</v>
      </c>
      <c r="E1159" t="s">
        <v>4578</v>
      </c>
      <c r="F1159" t="s">
        <v>4579</v>
      </c>
      <c r="H1159">
        <v>47.674802200000002</v>
      </c>
      <c r="I1159">
        <v>-67.776407500000005</v>
      </c>
      <c r="J1159" s="1" t="str">
        <f t="shared" si="74"/>
        <v>Basal till</v>
      </c>
      <c r="K1159" s="1" t="str">
        <f t="shared" si="75"/>
        <v>&lt;63 micron</v>
      </c>
      <c r="L1159">
        <v>41</v>
      </c>
      <c r="M1159">
        <v>2.8</v>
      </c>
      <c r="N1159">
        <v>6</v>
      </c>
      <c r="O1159">
        <v>0.3</v>
      </c>
      <c r="P1159">
        <v>0.5</v>
      </c>
      <c r="Q1159">
        <v>43.4</v>
      </c>
      <c r="R1159">
        <v>0.1</v>
      </c>
      <c r="S1159">
        <v>0.02</v>
      </c>
      <c r="T1159">
        <v>0.08</v>
      </c>
      <c r="U1159">
        <v>11.9</v>
      </c>
      <c r="V1159">
        <v>59.9</v>
      </c>
      <c r="W1159">
        <v>15.97</v>
      </c>
      <c r="X1159">
        <v>3.51</v>
      </c>
      <c r="Y1159">
        <v>5.6</v>
      </c>
      <c r="Z1159">
        <v>52</v>
      </c>
      <c r="AA1159">
        <v>0.05</v>
      </c>
      <c r="AB1159">
        <v>27.1</v>
      </c>
      <c r="AC1159">
        <v>0.83</v>
      </c>
      <c r="AD1159">
        <v>216</v>
      </c>
      <c r="AE1159">
        <v>0.27</v>
      </c>
      <c r="AF1159">
        <v>2E-3</v>
      </c>
      <c r="AG1159">
        <v>63.3</v>
      </c>
      <c r="AH1159">
        <v>0.05</v>
      </c>
      <c r="AI1159">
        <v>7.36</v>
      </c>
      <c r="AJ1159">
        <v>5.0000000000000001E-3</v>
      </c>
      <c r="AK1159">
        <v>0.25</v>
      </c>
      <c r="AL1159">
        <v>3.1</v>
      </c>
      <c r="AM1159">
        <v>0.3</v>
      </c>
      <c r="AN1159">
        <v>2.9</v>
      </c>
      <c r="AO1159">
        <v>0.01</v>
      </c>
      <c r="AP1159">
        <v>5.7</v>
      </c>
      <c r="AQ1159">
        <v>70</v>
      </c>
      <c r="AR1159">
        <v>0.06</v>
      </c>
      <c r="AS1159">
        <v>0.5</v>
      </c>
      <c r="AT1159">
        <v>24</v>
      </c>
      <c r="AU1159">
        <v>0.05</v>
      </c>
      <c r="AV1159">
        <v>80.8</v>
      </c>
      <c r="AW1159">
        <v>15</v>
      </c>
    </row>
    <row r="1160" spans="1:49" hidden="1" x14ac:dyDescent="0.3">
      <c r="A1160" t="s">
        <v>4580</v>
      </c>
      <c r="B1160" t="s">
        <v>4581</v>
      </c>
      <c r="C1160" s="1" t="str">
        <f t="shared" si="72"/>
        <v>13:0041</v>
      </c>
      <c r="D1160" s="1" t="str">
        <f t="shared" si="73"/>
        <v>13:0013</v>
      </c>
      <c r="E1160" t="s">
        <v>4582</v>
      </c>
      <c r="F1160" t="s">
        <v>4583</v>
      </c>
      <c r="H1160">
        <v>47.676423900000003</v>
      </c>
      <c r="I1160">
        <v>-67.797019899999995</v>
      </c>
      <c r="J1160" s="1" t="str">
        <f t="shared" si="74"/>
        <v>Basal till</v>
      </c>
      <c r="K1160" s="1" t="str">
        <f t="shared" si="75"/>
        <v>&lt;63 micron</v>
      </c>
      <c r="L1160">
        <v>46</v>
      </c>
      <c r="M1160">
        <v>2.76</v>
      </c>
      <c r="N1160">
        <v>8</v>
      </c>
      <c r="O1160">
        <v>0.8</v>
      </c>
      <c r="P1160">
        <v>0.5</v>
      </c>
      <c r="Q1160">
        <v>29.7</v>
      </c>
      <c r="R1160">
        <v>0.15</v>
      </c>
      <c r="S1160">
        <v>0.04</v>
      </c>
      <c r="T1160">
        <v>0.11</v>
      </c>
      <c r="U1160">
        <v>11</v>
      </c>
      <c r="V1160">
        <v>57.6</v>
      </c>
      <c r="W1160">
        <v>17.87</v>
      </c>
      <c r="X1160">
        <v>3.57</v>
      </c>
      <c r="Y1160">
        <v>5.6</v>
      </c>
      <c r="Z1160">
        <v>78</v>
      </c>
      <c r="AA1160">
        <v>0.05</v>
      </c>
      <c r="AB1160">
        <v>32.700000000000003</v>
      </c>
      <c r="AC1160">
        <v>0.82</v>
      </c>
      <c r="AD1160">
        <v>312</v>
      </c>
      <c r="AE1160">
        <v>0.39</v>
      </c>
      <c r="AF1160">
        <v>3.0000000000000001E-3</v>
      </c>
      <c r="AG1160">
        <v>51.4</v>
      </c>
      <c r="AH1160">
        <v>0.104</v>
      </c>
      <c r="AI1160">
        <v>11.71</v>
      </c>
      <c r="AJ1160">
        <v>5.0000000000000001E-3</v>
      </c>
      <c r="AK1160">
        <v>0.32</v>
      </c>
      <c r="AL1160">
        <v>2.2000000000000002</v>
      </c>
      <c r="AM1160">
        <v>0.4</v>
      </c>
      <c r="AN1160">
        <v>4.4000000000000004</v>
      </c>
      <c r="AO1160">
        <v>0.02</v>
      </c>
      <c r="AP1160">
        <v>6</v>
      </c>
      <c r="AQ1160">
        <v>5</v>
      </c>
      <c r="AR1160">
        <v>0.06</v>
      </c>
      <c r="AS1160">
        <v>0.6</v>
      </c>
      <c r="AT1160">
        <v>25</v>
      </c>
      <c r="AU1160">
        <v>0.05</v>
      </c>
      <c r="AV1160">
        <v>82.6</v>
      </c>
      <c r="AW1160">
        <v>15</v>
      </c>
    </row>
    <row r="1161" spans="1:49" hidden="1" x14ac:dyDescent="0.3">
      <c r="A1161" t="s">
        <v>4584</v>
      </c>
      <c r="B1161" t="s">
        <v>4585</v>
      </c>
      <c r="C1161" s="1" t="str">
        <f t="shared" si="72"/>
        <v>13:0041</v>
      </c>
      <c r="D1161" s="1" t="str">
        <f t="shared" si="73"/>
        <v>13:0013</v>
      </c>
      <c r="E1161" t="s">
        <v>4586</v>
      </c>
      <c r="F1161" t="s">
        <v>4587</v>
      </c>
      <c r="H1161">
        <v>47.619471300000001</v>
      </c>
      <c r="I1161">
        <v>-67.809506099999993</v>
      </c>
      <c r="J1161" s="1" t="str">
        <f t="shared" si="74"/>
        <v>Basal till</v>
      </c>
      <c r="K1161" s="1" t="str">
        <f t="shared" si="75"/>
        <v>&lt;63 micron</v>
      </c>
      <c r="L1161">
        <v>37</v>
      </c>
      <c r="M1161">
        <v>2.52</v>
      </c>
      <c r="N1161">
        <v>6.8</v>
      </c>
      <c r="O1161">
        <v>0.3</v>
      </c>
      <c r="P1161">
        <v>0.5</v>
      </c>
      <c r="Q1161">
        <v>46.4</v>
      </c>
      <c r="R1161">
        <v>0.13</v>
      </c>
      <c r="S1161">
        <v>0.02</v>
      </c>
      <c r="T1161">
        <v>0.05</v>
      </c>
      <c r="U1161">
        <v>10.7</v>
      </c>
      <c r="V1161">
        <v>55.1</v>
      </c>
      <c r="W1161">
        <v>17.54</v>
      </c>
      <c r="X1161">
        <v>3.51</v>
      </c>
      <c r="Y1161">
        <v>5.9</v>
      </c>
      <c r="Z1161">
        <v>53</v>
      </c>
      <c r="AA1161">
        <v>0.05</v>
      </c>
      <c r="AB1161">
        <v>27.3</v>
      </c>
      <c r="AC1161">
        <v>0.73</v>
      </c>
      <c r="AD1161">
        <v>184</v>
      </c>
      <c r="AE1161">
        <v>0.28000000000000003</v>
      </c>
      <c r="AF1161">
        <v>2E-3</v>
      </c>
      <c r="AG1161">
        <v>48</v>
      </c>
      <c r="AH1161">
        <v>5.6000000000000001E-2</v>
      </c>
      <c r="AI1161">
        <v>7.55</v>
      </c>
      <c r="AJ1161">
        <v>0.01</v>
      </c>
      <c r="AK1161">
        <v>0.25</v>
      </c>
      <c r="AL1161">
        <v>3.1</v>
      </c>
      <c r="AM1161">
        <v>0.3</v>
      </c>
      <c r="AN1161">
        <v>3.2</v>
      </c>
      <c r="AO1161">
        <v>0.02</v>
      </c>
      <c r="AP1161">
        <v>5</v>
      </c>
      <c r="AQ1161">
        <v>40</v>
      </c>
      <c r="AR1161">
        <v>0.08</v>
      </c>
      <c r="AS1161">
        <v>0.6</v>
      </c>
      <c r="AT1161">
        <v>25</v>
      </c>
      <c r="AU1161">
        <v>0.05</v>
      </c>
      <c r="AV1161">
        <v>78</v>
      </c>
      <c r="AW1161">
        <v>15</v>
      </c>
    </row>
    <row r="1162" spans="1:49" hidden="1" x14ac:dyDescent="0.3">
      <c r="A1162" t="s">
        <v>4588</v>
      </c>
      <c r="B1162" t="s">
        <v>4589</v>
      </c>
      <c r="C1162" s="1" t="str">
        <f t="shared" si="72"/>
        <v>13:0041</v>
      </c>
      <c r="D1162" s="1" t="str">
        <f t="shared" si="73"/>
        <v>13:0013</v>
      </c>
      <c r="E1162" t="s">
        <v>4590</v>
      </c>
      <c r="F1162" t="s">
        <v>4591</v>
      </c>
      <c r="H1162">
        <v>47.637140500000001</v>
      </c>
      <c r="I1162">
        <v>-67.827582899999996</v>
      </c>
      <c r="J1162" s="1" t="str">
        <f t="shared" si="74"/>
        <v>Basal till</v>
      </c>
      <c r="K1162" s="1" t="str">
        <f t="shared" si="75"/>
        <v>&lt;63 micron</v>
      </c>
      <c r="L1162">
        <v>54</v>
      </c>
      <c r="M1162">
        <v>2.52</v>
      </c>
      <c r="N1162">
        <v>5.8</v>
      </c>
      <c r="O1162">
        <v>0.1</v>
      </c>
      <c r="P1162">
        <v>0.5</v>
      </c>
      <c r="Q1162">
        <v>58.1</v>
      </c>
      <c r="R1162">
        <v>0.11</v>
      </c>
      <c r="S1162">
        <v>0.01</v>
      </c>
      <c r="T1162">
        <v>0.11</v>
      </c>
      <c r="U1162">
        <v>9.6</v>
      </c>
      <c r="V1162">
        <v>54</v>
      </c>
      <c r="W1162">
        <v>13.76</v>
      </c>
      <c r="X1162">
        <v>3.29</v>
      </c>
      <c r="Y1162">
        <v>6</v>
      </c>
      <c r="Z1162">
        <v>46</v>
      </c>
      <c r="AA1162">
        <v>0.05</v>
      </c>
      <c r="AB1162">
        <v>20.3</v>
      </c>
      <c r="AC1162">
        <v>0.62</v>
      </c>
      <c r="AD1162">
        <v>159</v>
      </c>
      <c r="AE1162">
        <v>0.3</v>
      </c>
      <c r="AF1162">
        <v>2E-3</v>
      </c>
      <c r="AG1162">
        <v>50.1</v>
      </c>
      <c r="AH1162">
        <v>5.0999999999999997E-2</v>
      </c>
      <c r="AI1162">
        <v>7.22</v>
      </c>
      <c r="AJ1162">
        <v>5.0000000000000001E-3</v>
      </c>
      <c r="AK1162">
        <v>0.22</v>
      </c>
      <c r="AL1162">
        <v>2.7</v>
      </c>
      <c r="AM1162">
        <v>0.2</v>
      </c>
      <c r="AN1162">
        <v>2.7</v>
      </c>
      <c r="AO1162">
        <v>0.01</v>
      </c>
      <c r="AP1162">
        <v>4.7</v>
      </c>
      <c r="AQ1162">
        <v>70</v>
      </c>
      <c r="AR1162">
        <v>0.1</v>
      </c>
      <c r="AS1162">
        <v>0.4</v>
      </c>
      <c r="AT1162">
        <v>26</v>
      </c>
      <c r="AU1162">
        <v>0.05</v>
      </c>
      <c r="AV1162">
        <v>99.7</v>
      </c>
      <c r="AW1162">
        <v>15</v>
      </c>
    </row>
    <row r="1163" spans="1:49" hidden="1" x14ac:dyDescent="0.3">
      <c r="A1163" t="s">
        <v>4592</v>
      </c>
      <c r="B1163" t="s">
        <v>4593</v>
      </c>
      <c r="C1163" s="1" t="str">
        <f t="shared" si="72"/>
        <v>13:0041</v>
      </c>
      <c r="D1163" s="1" t="str">
        <f t="shared" si="73"/>
        <v>13:0013</v>
      </c>
      <c r="E1163" t="s">
        <v>4594</v>
      </c>
      <c r="F1163" t="s">
        <v>4595</v>
      </c>
      <c r="H1163">
        <v>47.618063800000002</v>
      </c>
      <c r="I1163">
        <v>-67.842541800000006</v>
      </c>
      <c r="J1163" s="1" t="str">
        <f t="shared" si="74"/>
        <v>Basal till</v>
      </c>
      <c r="K1163" s="1" t="str">
        <f t="shared" si="75"/>
        <v>&lt;63 micron</v>
      </c>
      <c r="L1163">
        <v>27</v>
      </c>
      <c r="M1163">
        <v>2.71</v>
      </c>
      <c r="N1163">
        <v>6.4</v>
      </c>
      <c r="O1163">
        <v>1.6</v>
      </c>
      <c r="P1163">
        <v>0.5</v>
      </c>
      <c r="Q1163">
        <v>32.299999999999997</v>
      </c>
      <c r="R1163">
        <v>0.13</v>
      </c>
      <c r="S1163">
        <v>0.03</v>
      </c>
      <c r="T1163">
        <v>7.0000000000000007E-2</v>
      </c>
      <c r="U1163">
        <v>12.8</v>
      </c>
      <c r="V1163">
        <v>57.1</v>
      </c>
      <c r="W1163">
        <v>16.5</v>
      </c>
      <c r="X1163">
        <v>3.33</v>
      </c>
      <c r="Y1163">
        <v>4.9000000000000004</v>
      </c>
      <c r="Z1163">
        <v>68</v>
      </c>
      <c r="AA1163">
        <v>0.05</v>
      </c>
      <c r="AB1163">
        <v>22.1</v>
      </c>
      <c r="AC1163">
        <v>0.77</v>
      </c>
      <c r="AD1163">
        <v>209</v>
      </c>
      <c r="AE1163">
        <v>0.31</v>
      </c>
      <c r="AF1163">
        <v>2E-3</v>
      </c>
      <c r="AG1163">
        <v>53.9</v>
      </c>
      <c r="AH1163">
        <v>6.4000000000000001E-2</v>
      </c>
      <c r="AI1163">
        <v>9.2899999999999991</v>
      </c>
      <c r="AJ1163">
        <v>0.01</v>
      </c>
      <c r="AK1163">
        <v>0.31</v>
      </c>
      <c r="AL1163">
        <v>2.7</v>
      </c>
      <c r="AM1163">
        <v>0.3</v>
      </c>
      <c r="AN1163">
        <v>4</v>
      </c>
      <c r="AO1163">
        <v>0.01</v>
      </c>
      <c r="AP1163">
        <v>5.3</v>
      </c>
      <c r="AQ1163">
        <v>90</v>
      </c>
      <c r="AR1163">
        <v>0.06</v>
      </c>
      <c r="AS1163">
        <v>0.4</v>
      </c>
      <c r="AT1163">
        <v>23</v>
      </c>
      <c r="AU1163">
        <v>0.05</v>
      </c>
      <c r="AV1163">
        <v>65.400000000000006</v>
      </c>
      <c r="AW1163">
        <v>15</v>
      </c>
    </row>
    <row r="1164" spans="1:49" hidden="1" x14ac:dyDescent="0.3">
      <c r="A1164" t="s">
        <v>4596</v>
      </c>
      <c r="B1164" t="s">
        <v>4597</v>
      </c>
      <c r="C1164" s="1" t="str">
        <f t="shared" si="72"/>
        <v>13:0041</v>
      </c>
      <c r="D1164" s="1" t="str">
        <f t="shared" si="73"/>
        <v>13:0013</v>
      </c>
      <c r="E1164" t="s">
        <v>4598</v>
      </c>
      <c r="F1164" t="s">
        <v>4599</v>
      </c>
      <c r="H1164">
        <v>47.636041300000002</v>
      </c>
      <c r="I1164">
        <v>-67.857760400000004</v>
      </c>
      <c r="J1164" s="1" t="str">
        <f t="shared" si="74"/>
        <v>Basal till</v>
      </c>
      <c r="K1164" s="1" t="str">
        <f t="shared" si="75"/>
        <v>&lt;63 micron</v>
      </c>
      <c r="L1164">
        <v>18</v>
      </c>
      <c r="M1164">
        <v>3.71</v>
      </c>
      <c r="N1164">
        <v>9.4</v>
      </c>
      <c r="O1164">
        <v>0.7</v>
      </c>
      <c r="P1164">
        <v>0.5</v>
      </c>
      <c r="Q1164">
        <v>54</v>
      </c>
      <c r="R1164">
        <v>0.16</v>
      </c>
      <c r="S1164">
        <v>0.02</v>
      </c>
      <c r="T1164">
        <v>0.11</v>
      </c>
      <c r="U1164">
        <v>22.2</v>
      </c>
      <c r="V1164">
        <v>64.5</v>
      </c>
      <c r="W1164">
        <v>27.06</v>
      </c>
      <c r="X1164">
        <v>3.38</v>
      </c>
      <c r="Y1164">
        <v>5.4</v>
      </c>
      <c r="Z1164">
        <v>152</v>
      </c>
      <c r="AA1164">
        <v>0.05</v>
      </c>
      <c r="AB1164">
        <v>23.3</v>
      </c>
      <c r="AC1164">
        <v>0.66</v>
      </c>
      <c r="AD1164">
        <v>643</v>
      </c>
      <c r="AE1164">
        <v>0.56999999999999995</v>
      </c>
      <c r="AF1164">
        <v>2E-3</v>
      </c>
      <c r="AG1164">
        <v>71.7</v>
      </c>
      <c r="AH1164">
        <v>5.1999999999999998E-2</v>
      </c>
      <c r="AI1164">
        <v>25.32</v>
      </c>
      <c r="AJ1164">
        <v>0.01</v>
      </c>
      <c r="AK1164">
        <v>0.49</v>
      </c>
      <c r="AL1164">
        <v>4</v>
      </c>
      <c r="AM1164">
        <v>0.5</v>
      </c>
      <c r="AN1164">
        <v>2.6</v>
      </c>
      <c r="AO1164">
        <v>0.01</v>
      </c>
      <c r="AP1164">
        <v>6.4</v>
      </c>
      <c r="AQ1164">
        <v>130</v>
      </c>
      <c r="AR1164">
        <v>0.09</v>
      </c>
      <c r="AS1164">
        <v>1.2</v>
      </c>
      <c r="AT1164">
        <v>25</v>
      </c>
      <c r="AU1164">
        <v>0.05</v>
      </c>
      <c r="AV1164">
        <v>69</v>
      </c>
      <c r="AW1164">
        <v>15</v>
      </c>
    </row>
    <row r="1165" spans="1:49" hidden="1" x14ac:dyDescent="0.3">
      <c r="A1165" t="s">
        <v>4600</v>
      </c>
      <c r="B1165" t="s">
        <v>4601</v>
      </c>
      <c r="C1165" s="1" t="str">
        <f t="shared" si="72"/>
        <v>13:0041</v>
      </c>
      <c r="D1165" s="1" t="str">
        <f t="shared" si="73"/>
        <v>13:0013</v>
      </c>
      <c r="E1165" t="s">
        <v>4598</v>
      </c>
      <c r="F1165" t="s">
        <v>4602</v>
      </c>
      <c r="H1165">
        <v>47.636041300000002</v>
      </c>
      <c r="I1165">
        <v>-67.857760400000004</v>
      </c>
      <c r="J1165" s="1" t="str">
        <f t="shared" si="74"/>
        <v>Basal till</v>
      </c>
      <c r="K1165" s="1" t="str">
        <f t="shared" si="75"/>
        <v>&lt;63 micron</v>
      </c>
      <c r="L1165">
        <v>18</v>
      </c>
      <c r="M1165">
        <v>3.72</v>
      </c>
      <c r="N1165">
        <v>10.5</v>
      </c>
      <c r="O1165">
        <v>0.8</v>
      </c>
      <c r="P1165">
        <v>3</v>
      </c>
      <c r="Q1165">
        <v>54.8</v>
      </c>
      <c r="R1165">
        <v>0.15</v>
      </c>
      <c r="S1165">
        <v>0.02</v>
      </c>
      <c r="T1165">
        <v>0.11</v>
      </c>
      <c r="U1165">
        <v>21.9</v>
      </c>
      <c r="V1165">
        <v>57.8</v>
      </c>
      <c r="W1165">
        <v>26</v>
      </c>
      <c r="X1165">
        <v>3.38</v>
      </c>
      <c r="Y1165">
        <v>5.4</v>
      </c>
      <c r="Z1165">
        <v>161</v>
      </c>
      <c r="AA1165">
        <v>0.04</v>
      </c>
      <c r="AB1165">
        <v>24.1</v>
      </c>
      <c r="AC1165">
        <v>0.66</v>
      </c>
      <c r="AD1165">
        <v>637</v>
      </c>
      <c r="AE1165">
        <v>0.61</v>
      </c>
      <c r="AF1165">
        <v>3.0000000000000001E-3</v>
      </c>
      <c r="AG1165">
        <v>70.7</v>
      </c>
      <c r="AH1165">
        <v>5.2999999999999999E-2</v>
      </c>
      <c r="AI1165">
        <v>26.74</v>
      </c>
      <c r="AJ1165">
        <v>5.0000000000000001E-3</v>
      </c>
      <c r="AK1165">
        <v>0.49</v>
      </c>
      <c r="AL1165">
        <v>3.4</v>
      </c>
      <c r="AM1165">
        <v>0.5</v>
      </c>
      <c r="AN1165">
        <v>2.5</v>
      </c>
      <c r="AO1165">
        <v>0.02</v>
      </c>
      <c r="AP1165">
        <v>6.3</v>
      </c>
      <c r="AQ1165">
        <v>100</v>
      </c>
      <c r="AR1165">
        <v>0.1</v>
      </c>
      <c r="AS1165">
        <v>1.2</v>
      </c>
      <c r="AT1165">
        <v>25</v>
      </c>
      <c r="AU1165">
        <v>0.05</v>
      </c>
      <c r="AV1165">
        <v>70.2</v>
      </c>
      <c r="AW1165">
        <v>15</v>
      </c>
    </row>
    <row r="1166" spans="1:49" hidden="1" x14ac:dyDescent="0.3">
      <c r="A1166" t="s">
        <v>4603</v>
      </c>
      <c r="B1166" t="s">
        <v>4604</v>
      </c>
      <c r="C1166" s="1" t="str">
        <f t="shared" si="72"/>
        <v>13:0041</v>
      </c>
      <c r="D1166" s="1" t="str">
        <f t="shared" si="73"/>
        <v>13:0013</v>
      </c>
      <c r="E1166" t="s">
        <v>4605</v>
      </c>
      <c r="F1166" t="s">
        <v>4606</v>
      </c>
      <c r="H1166">
        <v>47.635941699999997</v>
      </c>
      <c r="I1166">
        <v>-67.702045999999996</v>
      </c>
      <c r="J1166" s="1" t="str">
        <f t="shared" si="74"/>
        <v>Basal till</v>
      </c>
      <c r="K1166" s="1" t="str">
        <f t="shared" si="75"/>
        <v>&lt;63 micron</v>
      </c>
      <c r="L1166">
        <v>27</v>
      </c>
      <c r="M1166">
        <v>2.57</v>
      </c>
      <c r="N1166">
        <v>5.0999999999999996</v>
      </c>
      <c r="O1166">
        <v>0.2</v>
      </c>
      <c r="P1166">
        <v>1</v>
      </c>
      <c r="Q1166">
        <v>37.6</v>
      </c>
      <c r="R1166">
        <v>0.11</v>
      </c>
      <c r="S1166">
        <v>0.01</v>
      </c>
      <c r="T1166">
        <v>0.06</v>
      </c>
      <c r="U1166">
        <v>12.8</v>
      </c>
      <c r="V1166">
        <v>58.8</v>
      </c>
      <c r="W1166">
        <v>19.510000000000002</v>
      </c>
      <c r="X1166">
        <v>3.3</v>
      </c>
      <c r="Y1166">
        <v>5.4</v>
      </c>
      <c r="Z1166">
        <v>36</v>
      </c>
      <c r="AA1166">
        <v>0.06</v>
      </c>
      <c r="AB1166">
        <v>31.1</v>
      </c>
      <c r="AC1166">
        <v>0.88</v>
      </c>
      <c r="AD1166">
        <v>149</v>
      </c>
      <c r="AE1166">
        <v>0.21</v>
      </c>
      <c r="AF1166">
        <v>2E-3</v>
      </c>
      <c r="AG1166">
        <v>62.3</v>
      </c>
      <c r="AH1166">
        <v>3.6999999999999998E-2</v>
      </c>
      <c r="AI1166">
        <v>9.92</v>
      </c>
      <c r="AJ1166">
        <v>5.0000000000000001E-3</v>
      </c>
      <c r="AK1166">
        <v>0.23</v>
      </c>
      <c r="AL1166">
        <v>3.5</v>
      </c>
      <c r="AM1166">
        <v>0.2</v>
      </c>
      <c r="AN1166">
        <v>3.2</v>
      </c>
      <c r="AO1166">
        <v>0.01</v>
      </c>
      <c r="AP1166">
        <v>5.7</v>
      </c>
      <c r="AQ1166">
        <v>80</v>
      </c>
      <c r="AR1166">
        <v>0.06</v>
      </c>
      <c r="AS1166">
        <v>0.4</v>
      </c>
      <c r="AT1166">
        <v>22</v>
      </c>
      <c r="AU1166">
        <v>0.05</v>
      </c>
      <c r="AV1166">
        <v>89.7</v>
      </c>
      <c r="AW1166">
        <v>15</v>
      </c>
    </row>
    <row r="1167" spans="1:49" hidden="1" x14ac:dyDescent="0.3">
      <c r="A1167" t="s">
        <v>4607</v>
      </c>
      <c r="B1167" t="s">
        <v>4608</v>
      </c>
      <c r="C1167" s="1" t="str">
        <f t="shared" si="72"/>
        <v>13:0041</v>
      </c>
      <c r="D1167" s="1" t="str">
        <f t="shared" si="73"/>
        <v>13:0013</v>
      </c>
      <c r="E1167" t="s">
        <v>4609</v>
      </c>
      <c r="F1167" t="s">
        <v>4610</v>
      </c>
      <c r="H1167">
        <v>47.622112399999999</v>
      </c>
      <c r="I1167">
        <v>-67.693378199999998</v>
      </c>
      <c r="J1167" s="1" t="str">
        <f t="shared" si="74"/>
        <v>Basal till</v>
      </c>
      <c r="K1167" s="1" t="str">
        <f t="shared" si="75"/>
        <v>&lt;63 micron</v>
      </c>
      <c r="L1167">
        <v>45</v>
      </c>
      <c r="M1167">
        <v>2.2599999999999998</v>
      </c>
      <c r="N1167">
        <v>6</v>
      </c>
      <c r="O1167">
        <v>0.4</v>
      </c>
      <c r="P1167">
        <v>0.5</v>
      </c>
      <c r="Q1167">
        <v>73.400000000000006</v>
      </c>
      <c r="R1167">
        <v>0.15</v>
      </c>
      <c r="S1167">
        <v>0.02</v>
      </c>
      <c r="T1167">
        <v>0.03</v>
      </c>
      <c r="U1167">
        <v>18</v>
      </c>
      <c r="V1167">
        <v>55.4</v>
      </c>
      <c r="W1167">
        <v>23.96</v>
      </c>
      <c r="X1167">
        <v>3.52</v>
      </c>
      <c r="Y1167">
        <v>5.5</v>
      </c>
      <c r="Z1167">
        <v>39</v>
      </c>
      <c r="AA1167">
        <v>0.08</v>
      </c>
      <c r="AB1167">
        <v>30.4</v>
      </c>
      <c r="AC1167">
        <v>0.96</v>
      </c>
      <c r="AD1167">
        <v>925</v>
      </c>
      <c r="AE1167">
        <v>0.2</v>
      </c>
      <c r="AF1167">
        <v>2E-3</v>
      </c>
      <c r="AG1167">
        <v>61.6</v>
      </c>
      <c r="AH1167">
        <v>5.0999999999999997E-2</v>
      </c>
      <c r="AI1167">
        <v>12.5</v>
      </c>
      <c r="AJ1167">
        <v>5.0000000000000001E-3</v>
      </c>
      <c r="AK1167">
        <v>0.28999999999999998</v>
      </c>
      <c r="AL1167">
        <v>4</v>
      </c>
      <c r="AM1167">
        <v>0.2</v>
      </c>
      <c r="AN1167">
        <v>4.4000000000000004</v>
      </c>
      <c r="AO1167">
        <v>0.01</v>
      </c>
      <c r="AP1167">
        <v>6.1</v>
      </c>
      <c r="AQ1167">
        <v>150</v>
      </c>
      <c r="AR1167">
        <v>0.05</v>
      </c>
      <c r="AS1167">
        <v>0.6</v>
      </c>
      <c r="AT1167">
        <v>24</v>
      </c>
      <c r="AU1167">
        <v>0.05</v>
      </c>
      <c r="AV1167">
        <v>67.2</v>
      </c>
      <c r="AW1167">
        <v>15</v>
      </c>
    </row>
    <row r="1168" spans="1:49" hidden="1" x14ac:dyDescent="0.3">
      <c r="A1168" t="s">
        <v>4611</v>
      </c>
      <c r="B1168" t="s">
        <v>4612</v>
      </c>
      <c r="C1168" s="1" t="str">
        <f t="shared" si="72"/>
        <v>13:0041</v>
      </c>
      <c r="D1168" s="1" t="str">
        <f t="shared" si="73"/>
        <v>13:0013</v>
      </c>
      <c r="E1168" t="s">
        <v>4613</v>
      </c>
      <c r="F1168" t="s">
        <v>4614</v>
      </c>
      <c r="H1168">
        <v>47.593752500000001</v>
      </c>
      <c r="I1168">
        <v>-67.716657699999999</v>
      </c>
      <c r="J1168" s="1" t="str">
        <f t="shared" si="74"/>
        <v>Basal till</v>
      </c>
      <c r="K1168" s="1" t="str">
        <f t="shared" si="75"/>
        <v>&lt;63 micron</v>
      </c>
      <c r="L1168">
        <v>14</v>
      </c>
      <c r="M1168">
        <v>2.08</v>
      </c>
      <c r="N1168">
        <v>4.5999999999999996</v>
      </c>
      <c r="O1168">
        <v>1</v>
      </c>
      <c r="P1168">
        <v>0.5</v>
      </c>
      <c r="Q1168">
        <v>46.7</v>
      </c>
      <c r="R1168">
        <v>0.11</v>
      </c>
      <c r="S1168">
        <v>0.01</v>
      </c>
      <c r="T1168">
        <v>0.04</v>
      </c>
      <c r="U1168">
        <v>11.8</v>
      </c>
      <c r="V1168">
        <v>45.3</v>
      </c>
      <c r="W1168">
        <v>20.02</v>
      </c>
      <c r="X1168">
        <v>2.93</v>
      </c>
      <c r="Y1168">
        <v>4.9000000000000004</v>
      </c>
      <c r="Z1168">
        <v>37</v>
      </c>
      <c r="AA1168">
        <v>0.04</v>
      </c>
      <c r="AB1168">
        <v>20.8</v>
      </c>
      <c r="AC1168">
        <v>0.77</v>
      </c>
      <c r="AD1168">
        <v>167</v>
      </c>
      <c r="AE1168">
        <v>0.26</v>
      </c>
      <c r="AF1168">
        <v>2E-3</v>
      </c>
      <c r="AG1168">
        <v>51.2</v>
      </c>
      <c r="AH1168">
        <v>3.6999999999999998E-2</v>
      </c>
      <c r="AI1168">
        <v>7.64</v>
      </c>
      <c r="AJ1168">
        <v>0.01</v>
      </c>
      <c r="AK1168">
        <v>0.22</v>
      </c>
      <c r="AL1168">
        <v>2.7</v>
      </c>
      <c r="AM1168">
        <v>0.2</v>
      </c>
      <c r="AN1168">
        <v>3</v>
      </c>
      <c r="AO1168">
        <v>0.02</v>
      </c>
      <c r="AP1168">
        <v>4.7</v>
      </c>
      <c r="AQ1168">
        <v>10</v>
      </c>
      <c r="AR1168">
        <v>0.06</v>
      </c>
      <c r="AS1168">
        <v>0.3</v>
      </c>
      <c r="AT1168">
        <v>20</v>
      </c>
      <c r="AU1168">
        <v>0.05</v>
      </c>
      <c r="AV1168">
        <v>60.7</v>
      </c>
      <c r="AW1168">
        <v>15</v>
      </c>
    </row>
    <row r="1169" spans="1:49" hidden="1" x14ac:dyDescent="0.3">
      <c r="A1169" t="s">
        <v>4615</v>
      </c>
      <c r="B1169" t="s">
        <v>4616</v>
      </c>
      <c r="C1169" s="1" t="str">
        <f t="shared" si="72"/>
        <v>13:0041</v>
      </c>
      <c r="D1169" s="1" t="str">
        <f t="shared" si="73"/>
        <v>13:0013</v>
      </c>
      <c r="E1169" t="s">
        <v>4617</v>
      </c>
      <c r="F1169" t="s">
        <v>4618</v>
      </c>
      <c r="H1169">
        <v>47.581091600000001</v>
      </c>
      <c r="I1169">
        <v>-67.694279699999996</v>
      </c>
      <c r="J1169" s="1" t="str">
        <f t="shared" si="74"/>
        <v>Basal till</v>
      </c>
      <c r="K1169" s="1" t="str">
        <f t="shared" si="75"/>
        <v>&lt;63 micron</v>
      </c>
      <c r="L1169">
        <v>166</v>
      </c>
      <c r="M1169">
        <v>2.04</v>
      </c>
      <c r="N1169">
        <v>2.2999999999999998</v>
      </c>
      <c r="O1169">
        <v>0.5</v>
      </c>
      <c r="P1169">
        <v>1</v>
      </c>
      <c r="Q1169">
        <v>54.9</v>
      </c>
      <c r="R1169">
        <v>0.06</v>
      </c>
      <c r="S1169">
        <v>0.03</v>
      </c>
      <c r="T1169">
        <v>0.04</v>
      </c>
      <c r="U1169">
        <v>8.3000000000000007</v>
      </c>
      <c r="V1169">
        <v>36.6</v>
      </c>
      <c r="W1169">
        <v>10.14</v>
      </c>
      <c r="X1169">
        <v>2.46</v>
      </c>
      <c r="Y1169">
        <v>4.5</v>
      </c>
      <c r="Z1169">
        <v>52</v>
      </c>
      <c r="AA1169">
        <v>0.04</v>
      </c>
      <c r="AB1169">
        <v>20.399999999999999</v>
      </c>
      <c r="AC1169">
        <v>0.74</v>
      </c>
      <c r="AD1169">
        <v>107</v>
      </c>
      <c r="AE1169">
        <v>0.36</v>
      </c>
      <c r="AF1169">
        <v>3.0000000000000001E-3</v>
      </c>
      <c r="AG1169">
        <v>38</v>
      </c>
      <c r="AH1169">
        <v>4.3999999999999997E-2</v>
      </c>
      <c r="AI1169">
        <v>4.84</v>
      </c>
      <c r="AJ1169">
        <v>5.0000000000000001E-3</v>
      </c>
      <c r="AK1169">
        <v>0.1</v>
      </c>
      <c r="AL1169">
        <v>1.8</v>
      </c>
      <c r="AM1169">
        <v>0.1</v>
      </c>
      <c r="AN1169">
        <v>3.7</v>
      </c>
      <c r="AO1169">
        <v>0.01</v>
      </c>
      <c r="AP1169">
        <v>4.4000000000000004</v>
      </c>
      <c r="AQ1169">
        <v>90</v>
      </c>
      <c r="AR1169">
        <v>0.06</v>
      </c>
      <c r="AS1169">
        <v>0.4</v>
      </c>
      <c r="AT1169">
        <v>19</v>
      </c>
      <c r="AU1169">
        <v>0.05</v>
      </c>
      <c r="AV1169">
        <v>51.6</v>
      </c>
      <c r="AW1169">
        <v>15</v>
      </c>
    </row>
    <row r="1170" spans="1:49" hidden="1" x14ac:dyDescent="0.3">
      <c r="A1170" t="s">
        <v>4619</v>
      </c>
      <c r="B1170" t="s">
        <v>4620</v>
      </c>
      <c r="C1170" s="1" t="str">
        <f t="shared" si="72"/>
        <v>13:0041</v>
      </c>
      <c r="D1170" s="1" t="str">
        <f t="shared" si="73"/>
        <v>13:0013</v>
      </c>
      <c r="E1170" t="s">
        <v>4621</v>
      </c>
      <c r="F1170" t="s">
        <v>4622</v>
      </c>
      <c r="H1170">
        <v>47.5935275</v>
      </c>
      <c r="I1170">
        <v>-67.6762789</v>
      </c>
      <c r="J1170" s="1" t="str">
        <f t="shared" si="74"/>
        <v>Basal till</v>
      </c>
      <c r="K1170" s="1" t="str">
        <f t="shared" si="75"/>
        <v>&lt;63 micron</v>
      </c>
      <c r="L1170">
        <v>52</v>
      </c>
      <c r="M1170">
        <v>2.37</v>
      </c>
      <c r="N1170">
        <v>4.9000000000000004</v>
      </c>
      <c r="O1170">
        <v>0.5</v>
      </c>
      <c r="P1170">
        <v>3</v>
      </c>
      <c r="Q1170">
        <v>80.099999999999994</v>
      </c>
      <c r="R1170">
        <v>0.15</v>
      </c>
      <c r="S1170">
        <v>0.03</v>
      </c>
      <c r="T1170">
        <v>0.06</v>
      </c>
      <c r="U1170">
        <v>11.6</v>
      </c>
      <c r="V1170">
        <v>43.7</v>
      </c>
      <c r="W1170">
        <v>23.04</v>
      </c>
      <c r="X1170">
        <v>3.09</v>
      </c>
      <c r="Y1170">
        <v>4.8</v>
      </c>
      <c r="Z1170">
        <v>69</v>
      </c>
      <c r="AA1170">
        <v>0.08</v>
      </c>
      <c r="AB1170">
        <v>23.7</v>
      </c>
      <c r="AC1170">
        <v>0.85</v>
      </c>
      <c r="AD1170">
        <v>245</v>
      </c>
      <c r="AE1170">
        <v>0.54</v>
      </c>
      <c r="AF1170">
        <v>2E-3</v>
      </c>
      <c r="AG1170">
        <v>50.9</v>
      </c>
      <c r="AH1170">
        <v>6.4000000000000001E-2</v>
      </c>
      <c r="AI1170">
        <v>9.86</v>
      </c>
      <c r="AJ1170">
        <v>5.0000000000000001E-3</v>
      </c>
      <c r="AK1170">
        <v>0.24</v>
      </c>
      <c r="AL1170">
        <v>5.3</v>
      </c>
      <c r="AM1170">
        <v>0.4</v>
      </c>
      <c r="AN1170">
        <v>4.3</v>
      </c>
      <c r="AO1170">
        <v>0.01</v>
      </c>
      <c r="AP1170">
        <v>5</v>
      </c>
      <c r="AQ1170">
        <v>90</v>
      </c>
      <c r="AR1170">
        <v>7.0000000000000007E-2</v>
      </c>
      <c r="AS1170">
        <v>0.6</v>
      </c>
      <c r="AT1170">
        <v>23</v>
      </c>
      <c r="AU1170">
        <v>0.05</v>
      </c>
      <c r="AV1170">
        <v>61.4</v>
      </c>
      <c r="AW1170">
        <v>15</v>
      </c>
    </row>
    <row r="1171" spans="1:49" hidden="1" x14ac:dyDescent="0.3">
      <c r="A1171" t="s">
        <v>4623</v>
      </c>
      <c r="B1171" t="s">
        <v>4624</v>
      </c>
      <c r="C1171" s="1" t="str">
        <f t="shared" si="72"/>
        <v>13:0041</v>
      </c>
      <c r="D1171" s="1" t="str">
        <f t="shared" si="73"/>
        <v>13:0013</v>
      </c>
      <c r="E1171" t="s">
        <v>4625</v>
      </c>
      <c r="F1171" t="s">
        <v>4626</v>
      </c>
      <c r="H1171">
        <v>47.724942800000001</v>
      </c>
      <c r="I1171">
        <v>-67.996636899999999</v>
      </c>
      <c r="J1171" s="1" t="str">
        <f t="shared" si="74"/>
        <v>Basal till</v>
      </c>
      <c r="K1171" s="1" t="str">
        <f t="shared" si="75"/>
        <v>&lt;63 micron</v>
      </c>
      <c r="L1171">
        <v>41</v>
      </c>
      <c r="M1171">
        <v>2.78</v>
      </c>
      <c r="N1171">
        <v>7.3</v>
      </c>
      <c r="O1171">
        <v>0.3</v>
      </c>
      <c r="P1171">
        <v>0.5</v>
      </c>
      <c r="Q1171">
        <v>35</v>
      </c>
      <c r="R1171">
        <v>0.19</v>
      </c>
      <c r="S1171">
        <v>0.03</v>
      </c>
      <c r="T1171">
        <v>0.09</v>
      </c>
      <c r="U1171">
        <v>15.4</v>
      </c>
      <c r="V1171">
        <v>60.7</v>
      </c>
      <c r="W1171">
        <v>23.15</v>
      </c>
      <c r="X1171">
        <v>3.99</v>
      </c>
      <c r="Y1171">
        <v>6.7</v>
      </c>
      <c r="Z1171">
        <v>66</v>
      </c>
      <c r="AA1171">
        <v>7.0000000000000007E-2</v>
      </c>
      <c r="AB1171">
        <v>28.8</v>
      </c>
      <c r="AC1171">
        <v>0.86</v>
      </c>
      <c r="AD1171">
        <v>589</v>
      </c>
      <c r="AE1171">
        <v>0.3</v>
      </c>
      <c r="AF1171">
        <v>2E-3</v>
      </c>
      <c r="AG1171">
        <v>53.8</v>
      </c>
      <c r="AH1171">
        <v>0.08</v>
      </c>
      <c r="AI1171">
        <v>17.899999999999999</v>
      </c>
      <c r="AJ1171">
        <v>0.01</v>
      </c>
      <c r="AK1171">
        <v>0.33</v>
      </c>
      <c r="AL1171">
        <v>2.9</v>
      </c>
      <c r="AM1171">
        <v>0.4</v>
      </c>
      <c r="AN1171">
        <v>4</v>
      </c>
      <c r="AO1171">
        <v>0.01</v>
      </c>
      <c r="AP1171">
        <v>5.7</v>
      </c>
      <c r="AQ1171">
        <v>90</v>
      </c>
      <c r="AR1171">
        <v>0.06</v>
      </c>
      <c r="AS1171">
        <v>0.6</v>
      </c>
      <c r="AT1171">
        <v>32</v>
      </c>
      <c r="AU1171">
        <v>0.05</v>
      </c>
      <c r="AV1171">
        <v>73.2</v>
      </c>
      <c r="AW1171">
        <v>15</v>
      </c>
    </row>
    <row r="1172" spans="1:49" hidden="1" x14ac:dyDescent="0.3">
      <c r="A1172" t="s">
        <v>4627</v>
      </c>
      <c r="B1172" t="s">
        <v>4628</v>
      </c>
      <c r="C1172" s="1" t="str">
        <f t="shared" si="72"/>
        <v>13:0041</v>
      </c>
      <c r="D1172" s="1" t="str">
        <f t="shared" si="73"/>
        <v>13:0013</v>
      </c>
      <c r="E1172" t="s">
        <v>4629</v>
      </c>
      <c r="F1172" t="s">
        <v>4630</v>
      </c>
      <c r="H1172">
        <v>47.708411099999999</v>
      </c>
      <c r="I1172">
        <v>-67.990168800000006</v>
      </c>
      <c r="J1172" s="1" t="str">
        <f t="shared" si="74"/>
        <v>Basal till</v>
      </c>
      <c r="K1172" s="1" t="str">
        <f t="shared" si="75"/>
        <v>&lt;63 micron</v>
      </c>
      <c r="L1172">
        <v>14</v>
      </c>
      <c r="M1172">
        <v>2.57</v>
      </c>
      <c r="N1172">
        <v>6.2</v>
      </c>
      <c r="O1172">
        <v>0.5</v>
      </c>
      <c r="P1172">
        <v>0.5</v>
      </c>
      <c r="Q1172">
        <v>34.5</v>
      </c>
      <c r="R1172">
        <v>0.14000000000000001</v>
      </c>
      <c r="S1172">
        <v>0.02</v>
      </c>
      <c r="T1172">
        <v>7.0000000000000007E-2</v>
      </c>
      <c r="U1172">
        <v>13.8</v>
      </c>
      <c r="V1172">
        <v>54.8</v>
      </c>
      <c r="W1172">
        <v>22.39</v>
      </c>
      <c r="X1172">
        <v>3.13</v>
      </c>
      <c r="Y1172">
        <v>5.0999999999999996</v>
      </c>
      <c r="Z1172">
        <v>64</v>
      </c>
      <c r="AA1172">
        <v>0.05</v>
      </c>
      <c r="AB1172">
        <v>28.2</v>
      </c>
      <c r="AC1172">
        <v>0.78</v>
      </c>
      <c r="AD1172">
        <v>334</v>
      </c>
      <c r="AE1172">
        <v>0.33</v>
      </c>
      <c r="AF1172">
        <v>2E-3</v>
      </c>
      <c r="AG1172">
        <v>60.3</v>
      </c>
      <c r="AH1172">
        <v>4.2000000000000003E-2</v>
      </c>
      <c r="AI1172">
        <v>15</v>
      </c>
      <c r="AJ1172">
        <v>5.0000000000000001E-3</v>
      </c>
      <c r="AK1172">
        <v>0.25</v>
      </c>
      <c r="AL1172">
        <v>2.9</v>
      </c>
      <c r="AM1172">
        <v>0.3</v>
      </c>
      <c r="AN1172">
        <v>2.9</v>
      </c>
      <c r="AO1172">
        <v>0.01</v>
      </c>
      <c r="AP1172">
        <v>6</v>
      </c>
      <c r="AQ1172">
        <v>120</v>
      </c>
      <c r="AR1172">
        <v>0.06</v>
      </c>
      <c r="AS1172">
        <v>0.6</v>
      </c>
      <c r="AT1172">
        <v>24</v>
      </c>
      <c r="AU1172">
        <v>0.05</v>
      </c>
      <c r="AV1172">
        <v>74.2</v>
      </c>
      <c r="AW1172">
        <v>15</v>
      </c>
    </row>
    <row r="1173" spans="1:49" hidden="1" x14ac:dyDescent="0.3">
      <c r="A1173" t="s">
        <v>4631</v>
      </c>
      <c r="B1173" t="s">
        <v>4632</v>
      </c>
      <c r="C1173" s="1" t="str">
        <f t="shared" si="72"/>
        <v>13:0041</v>
      </c>
      <c r="D1173" s="1" t="str">
        <f t="shared" si="73"/>
        <v>13:0013</v>
      </c>
      <c r="E1173" t="s">
        <v>4633</v>
      </c>
      <c r="F1173" t="s">
        <v>4634</v>
      </c>
      <c r="H1173">
        <v>47.6236283</v>
      </c>
      <c r="I1173">
        <v>-67.869077599999997</v>
      </c>
      <c r="J1173" s="1" t="str">
        <f t="shared" si="74"/>
        <v>Basal till</v>
      </c>
      <c r="K1173" s="1" t="str">
        <f t="shared" si="75"/>
        <v>&lt;63 micron</v>
      </c>
      <c r="L1173">
        <v>12</v>
      </c>
      <c r="M1173">
        <v>2.14</v>
      </c>
      <c r="N1173">
        <v>6.8</v>
      </c>
      <c r="O1173">
        <v>1.3</v>
      </c>
      <c r="P1173">
        <v>0.5</v>
      </c>
      <c r="Q1173">
        <v>27.9</v>
      </c>
      <c r="R1173">
        <v>0.11</v>
      </c>
      <c r="S1173">
        <v>0.02</v>
      </c>
      <c r="T1173">
        <v>7.0000000000000007E-2</v>
      </c>
      <c r="U1173">
        <v>12.3</v>
      </c>
      <c r="V1173">
        <v>47.1</v>
      </c>
      <c r="W1173">
        <v>19.11</v>
      </c>
      <c r="X1173">
        <v>3.1</v>
      </c>
      <c r="Y1173">
        <v>4.8</v>
      </c>
      <c r="Z1173">
        <v>42</v>
      </c>
      <c r="AA1173">
        <v>0.04</v>
      </c>
      <c r="AB1173">
        <v>28.1</v>
      </c>
      <c r="AC1173">
        <v>0.83</v>
      </c>
      <c r="AD1173">
        <v>258</v>
      </c>
      <c r="AE1173">
        <v>0.26</v>
      </c>
      <c r="AF1173">
        <v>2E-3</v>
      </c>
      <c r="AG1173">
        <v>54.8</v>
      </c>
      <c r="AH1173">
        <v>4.5999999999999999E-2</v>
      </c>
      <c r="AI1173">
        <v>10.36</v>
      </c>
      <c r="AJ1173">
        <v>5.0000000000000001E-3</v>
      </c>
      <c r="AK1173">
        <v>0.35</v>
      </c>
      <c r="AL1173">
        <v>2.2000000000000002</v>
      </c>
      <c r="AM1173">
        <v>0.3</v>
      </c>
      <c r="AN1173">
        <v>3.2</v>
      </c>
      <c r="AO1173">
        <v>0.01</v>
      </c>
      <c r="AP1173">
        <v>5.4</v>
      </c>
      <c r="AQ1173">
        <v>100</v>
      </c>
      <c r="AR1173">
        <v>0.04</v>
      </c>
      <c r="AS1173">
        <v>0.4</v>
      </c>
      <c r="AT1173">
        <v>22</v>
      </c>
      <c r="AU1173">
        <v>0.05</v>
      </c>
      <c r="AV1173">
        <v>73.3</v>
      </c>
      <c r="AW1173">
        <v>15</v>
      </c>
    </row>
    <row r="1174" spans="1:49" hidden="1" x14ac:dyDescent="0.3">
      <c r="A1174" t="s">
        <v>4635</v>
      </c>
      <c r="B1174" t="s">
        <v>4636</v>
      </c>
      <c r="C1174" s="1" t="str">
        <f t="shared" si="72"/>
        <v>13:0041</v>
      </c>
      <c r="D1174" s="1" t="str">
        <f t="shared" si="73"/>
        <v>13:0013</v>
      </c>
      <c r="E1174" t="s">
        <v>4637</v>
      </c>
      <c r="F1174" t="s">
        <v>4638</v>
      </c>
      <c r="H1174">
        <v>47.633879700000001</v>
      </c>
      <c r="I1174">
        <v>-67.896145899999993</v>
      </c>
      <c r="J1174" s="1" t="str">
        <f t="shared" si="74"/>
        <v>Basal till</v>
      </c>
      <c r="K1174" s="1" t="str">
        <f t="shared" si="75"/>
        <v>&lt;63 micron</v>
      </c>
      <c r="L1174">
        <v>25</v>
      </c>
      <c r="M1174">
        <v>2.85</v>
      </c>
      <c r="N1174">
        <v>6.2</v>
      </c>
      <c r="O1174">
        <v>1</v>
      </c>
      <c r="P1174">
        <v>0.5</v>
      </c>
      <c r="Q1174">
        <v>45.8</v>
      </c>
      <c r="R1174">
        <v>0.12</v>
      </c>
      <c r="S1174">
        <v>0.01</v>
      </c>
      <c r="T1174">
        <v>0.06</v>
      </c>
      <c r="U1174">
        <v>12.8</v>
      </c>
      <c r="V1174">
        <v>55.1</v>
      </c>
      <c r="W1174">
        <v>18.02</v>
      </c>
      <c r="X1174">
        <v>3.06</v>
      </c>
      <c r="Y1174">
        <v>4.9000000000000004</v>
      </c>
      <c r="Z1174">
        <v>60</v>
      </c>
      <c r="AA1174">
        <v>0.04</v>
      </c>
      <c r="AB1174">
        <v>23</v>
      </c>
      <c r="AC1174">
        <v>0.75</v>
      </c>
      <c r="AD1174">
        <v>166</v>
      </c>
      <c r="AE1174">
        <v>0.35</v>
      </c>
      <c r="AF1174">
        <v>2E-3</v>
      </c>
      <c r="AG1174">
        <v>57.9</v>
      </c>
      <c r="AH1174">
        <v>4.5999999999999999E-2</v>
      </c>
      <c r="AI1174">
        <v>9.35</v>
      </c>
      <c r="AJ1174">
        <v>5.0000000000000001E-3</v>
      </c>
      <c r="AK1174">
        <v>0.25</v>
      </c>
      <c r="AL1174">
        <v>2.8</v>
      </c>
      <c r="AM1174">
        <v>0.4</v>
      </c>
      <c r="AN1174">
        <v>2.2000000000000002</v>
      </c>
      <c r="AO1174">
        <v>0.01</v>
      </c>
      <c r="AP1174">
        <v>5.3</v>
      </c>
      <c r="AQ1174">
        <v>50</v>
      </c>
      <c r="AR1174">
        <v>0.06</v>
      </c>
      <c r="AS1174">
        <v>0.5</v>
      </c>
      <c r="AT1174">
        <v>22</v>
      </c>
      <c r="AU1174">
        <v>0.05</v>
      </c>
      <c r="AV1174">
        <v>61</v>
      </c>
      <c r="AW1174">
        <v>15</v>
      </c>
    </row>
    <row r="1175" spans="1:49" hidden="1" x14ac:dyDescent="0.3">
      <c r="A1175" t="s">
        <v>4639</v>
      </c>
      <c r="B1175" t="s">
        <v>4640</v>
      </c>
      <c r="C1175" s="1" t="str">
        <f t="shared" si="72"/>
        <v>13:0041</v>
      </c>
      <c r="D1175" s="1" t="str">
        <f t="shared" si="73"/>
        <v>13:0013</v>
      </c>
      <c r="E1175" t="s">
        <v>4641</v>
      </c>
      <c r="F1175" t="s">
        <v>4642</v>
      </c>
      <c r="H1175">
        <v>47.6486813</v>
      </c>
      <c r="I1175">
        <v>-67.905541200000002</v>
      </c>
      <c r="J1175" s="1" t="str">
        <f t="shared" si="74"/>
        <v>Basal till</v>
      </c>
      <c r="K1175" s="1" t="str">
        <f t="shared" si="75"/>
        <v>&lt;63 micron</v>
      </c>
      <c r="L1175">
        <v>15</v>
      </c>
      <c r="M1175">
        <v>2.87</v>
      </c>
      <c r="N1175">
        <v>5.8</v>
      </c>
      <c r="O1175">
        <v>0.7</v>
      </c>
      <c r="P1175">
        <v>0.5</v>
      </c>
      <c r="Q1175">
        <v>46.8</v>
      </c>
      <c r="R1175">
        <v>0.12</v>
      </c>
      <c r="S1175">
        <v>0.02</v>
      </c>
      <c r="T1175">
        <v>0.06</v>
      </c>
      <c r="U1175">
        <v>13.6</v>
      </c>
      <c r="V1175">
        <v>51.2</v>
      </c>
      <c r="W1175">
        <v>20.5</v>
      </c>
      <c r="X1175">
        <v>3.01</v>
      </c>
      <c r="Y1175">
        <v>5.4</v>
      </c>
      <c r="Z1175">
        <v>67</v>
      </c>
      <c r="AA1175">
        <v>0.04</v>
      </c>
      <c r="AB1175">
        <v>25</v>
      </c>
      <c r="AC1175">
        <v>0.72</v>
      </c>
      <c r="AD1175">
        <v>200</v>
      </c>
      <c r="AE1175">
        <v>0.33</v>
      </c>
      <c r="AF1175">
        <v>2E-3</v>
      </c>
      <c r="AG1175">
        <v>55.7</v>
      </c>
      <c r="AH1175">
        <v>4.8000000000000001E-2</v>
      </c>
      <c r="AI1175">
        <v>12.45</v>
      </c>
      <c r="AJ1175">
        <v>5.0000000000000001E-3</v>
      </c>
      <c r="AK1175">
        <v>0.2</v>
      </c>
      <c r="AL1175">
        <v>2.6</v>
      </c>
      <c r="AM1175">
        <v>0.4</v>
      </c>
      <c r="AN1175">
        <v>2.2999999999999998</v>
      </c>
      <c r="AO1175">
        <v>0.02</v>
      </c>
      <c r="AP1175">
        <v>5.6</v>
      </c>
      <c r="AQ1175">
        <v>50</v>
      </c>
      <c r="AR1175">
        <v>7.0000000000000007E-2</v>
      </c>
      <c r="AS1175">
        <v>0.7</v>
      </c>
      <c r="AT1175">
        <v>24</v>
      </c>
      <c r="AU1175">
        <v>1</v>
      </c>
      <c r="AV1175">
        <v>59.9</v>
      </c>
      <c r="AW1175">
        <v>15</v>
      </c>
    </row>
    <row r="1176" spans="1:49" hidden="1" x14ac:dyDescent="0.3">
      <c r="A1176" t="s">
        <v>4643</v>
      </c>
      <c r="B1176" t="s">
        <v>4644</v>
      </c>
      <c r="C1176" s="1" t="str">
        <f t="shared" si="72"/>
        <v>13:0041</v>
      </c>
      <c r="D1176" s="1" t="str">
        <f t="shared" si="73"/>
        <v>13:0013</v>
      </c>
      <c r="E1176" t="s">
        <v>4645</v>
      </c>
      <c r="F1176" t="s">
        <v>4646</v>
      </c>
      <c r="H1176">
        <v>47.655047199999998</v>
      </c>
      <c r="I1176">
        <v>-67.8707165</v>
      </c>
      <c r="J1176" s="1" t="str">
        <f t="shared" si="74"/>
        <v>Basal till</v>
      </c>
      <c r="K1176" s="1" t="str">
        <f t="shared" si="75"/>
        <v>&lt;63 micron</v>
      </c>
      <c r="L1176">
        <v>15</v>
      </c>
      <c r="M1176">
        <v>3.81</v>
      </c>
      <c r="N1176">
        <v>5.6</v>
      </c>
      <c r="O1176">
        <v>0.1</v>
      </c>
      <c r="P1176">
        <v>0.5</v>
      </c>
      <c r="Q1176">
        <v>50.2</v>
      </c>
      <c r="R1176">
        <v>0.15</v>
      </c>
      <c r="S1176">
        <v>0.02</v>
      </c>
      <c r="T1176">
        <v>7.0000000000000007E-2</v>
      </c>
      <c r="U1176">
        <v>12.9</v>
      </c>
      <c r="V1176">
        <v>58.5</v>
      </c>
      <c r="W1176">
        <v>19.55</v>
      </c>
      <c r="X1176">
        <v>3.34</v>
      </c>
      <c r="Y1176">
        <v>7.1</v>
      </c>
      <c r="Z1176">
        <v>77</v>
      </c>
      <c r="AA1176">
        <v>0.04</v>
      </c>
      <c r="AB1176">
        <v>26.7</v>
      </c>
      <c r="AC1176">
        <v>0.71</v>
      </c>
      <c r="AD1176">
        <v>234</v>
      </c>
      <c r="AE1176">
        <v>0.36</v>
      </c>
      <c r="AF1176">
        <v>2E-3</v>
      </c>
      <c r="AG1176">
        <v>54</v>
      </c>
      <c r="AH1176">
        <v>5.3999999999999999E-2</v>
      </c>
      <c r="AI1176">
        <v>15.69</v>
      </c>
      <c r="AJ1176">
        <v>5.0000000000000001E-3</v>
      </c>
      <c r="AK1176">
        <v>0.22</v>
      </c>
      <c r="AL1176">
        <v>2.9</v>
      </c>
      <c r="AM1176">
        <v>0.4</v>
      </c>
      <c r="AN1176">
        <v>2.2999999999999998</v>
      </c>
      <c r="AO1176">
        <v>0.02</v>
      </c>
      <c r="AP1176">
        <v>7.2</v>
      </c>
      <c r="AQ1176">
        <v>100</v>
      </c>
      <c r="AR1176">
        <v>0.09</v>
      </c>
      <c r="AS1176">
        <v>0.9</v>
      </c>
      <c r="AT1176">
        <v>32</v>
      </c>
      <c r="AU1176">
        <v>0.3</v>
      </c>
      <c r="AV1176">
        <v>70.5</v>
      </c>
      <c r="AW1176">
        <v>15</v>
      </c>
    </row>
    <row r="1177" spans="1:49" hidden="1" x14ac:dyDescent="0.3">
      <c r="A1177" t="s">
        <v>4647</v>
      </c>
      <c r="B1177" t="s">
        <v>4648</v>
      </c>
      <c r="C1177" s="1" t="str">
        <f t="shared" si="72"/>
        <v>13:0041</v>
      </c>
      <c r="D1177" s="1" t="str">
        <f t="shared" si="73"/>
        <v>13:0013</v>
      </c>
      <c r="E1177" t="s">
        <v>4645</v>
      </c>
      <c r="F1177" t="s">
        <v>4649</v>
      </c>
      <c r="H1177">
        <v>47.655047199999998</v>
      </c>
      <c r="I1177">
        <v>-67.8707165</v>
      </c>
      <c r="J1177" s="1" t="str">
        <f t="shared" si="74"/>
        <v>Basal till</v>
      </c>
      <c r="K1177" s="1" t="str">
        <f t="shared" si="75"/>
        <v>&lt;63 micron</v>
      </c>
      <c r="L1177">
        <v>14</v>
      </c>
      <c r="M1177">
        <v>3.77</v>
      </c>
      <c r="N1177">
        <v>5.4</v>
      </c>
      <c r="O1177">
        <v>0.7</v>
      </c>
      <c r="P1177">
        <v>0.5</v>
      </c>
      <c r="Q1177">
        <v>48.1</v>
      </c>
      <c r="R1177">
        <v>0.15</v>
      </c>
      <c r="S1177">
        <v>0.02</v>
      </c>
      <c r="T1177">
        <v>0.04</v>
      </c>
      <c r="U1177">
        <v>13.2</v>
      </c>
      <c r="V1177">
        <v>58.7</v>
      </c>
      <c r="W1177">
        <v>19.91</v>
      </c>
      <c r="X1177">
        <v>3.32</v>
      </c>
      <c r="Y1177">
        <v>7</v>
      </c>
      <c r="Z1177">
        <v>69</v>
      </c>
      <c r="AA1177">
        <v>0.04</v>
      </c>
      <c r="AB1177">
        <v>26.1</v>
      </c>
      <c r="AC1177">
        <v>0.71</v>
      </c>
      <c r="AD1177">
        <v>229</v>
      </c>
      <c r="AE1177">
        <v>0.35</v>
      </c>
      <c r="AF1177">
        <v>2E-3</v>
      </c>
      <c r="AG1177">
        <v>55.5</v>
      </c>
      <c r="AH1177">
        <v>5.2999999999999999E-2</v>
      </c>
      <c r="AI1177">
        <v>14.63</v>
      </c>
      <c r="AJ1177">
        <v>5.0000000000000001E-3</v>
      </c>
      <c r="AK1177">
        <v>0.21</v>
      </c>
      <c r="AL1177">
        <v>3</v>
      </c>
      <c r="AM1177">
        <v>0.5</v>
      </c>
      <c r="AN1177">
        <v>2.2999999999999998</v>
      </c>
      <c r="AO1177">
        <v>0.03</v>
      </c>
      <c r="AP1177">
        <v>7</v>
      </c>
      <c r="AQ1177">
        <v>110</v>
      </c>
      <c r="AR1177">
        <v>0.08</v>
      </c>
      <c r="AS1177">
        <v>0.8</v>
      </c>
      <c r="AT1177">
        <v>32</v>
      </c>
      <c r="AU1177">
        <v>0.05</v>
      </c>
      <c r="AV1177">
        <v>70.8</v>
      </c>
      <c r="AW1177">
        <v>15</v>
      </c>
    </row>
    <row r="1178" spans="1:49" hidden="1" x14ac:dyDescent="0.3">
      <c r="A1178" t="s">
        <v>4650</v>
      </c>
      <c r="B1178" t="s">
        <v>4651</v>
      </c>
      <c r="C1178" s="1" t="str">
        <f t="shared" si="72"/>
        <v>13:0041</v>
      </c>
      <c r="D1178" s="1" t="str">
        <f t="shared" si="73"/>
        <v>13:0013</v>
      </c>
      <c r="E1178" t="s">
        <v>4652</v>
      </c>
      <c r="F1178" t="s">
        <v>4653</v>
      </c>
      <c r="H1178">
        <v>47.663763799999998</v>
      </c>
      <c r="I1178">
        <v>-67.895436099999998</v>
      </c>
      <c r="J1178" s="1" t="str">
        <f t="shared" si="74"/>
        <v>Basal till</v>
      </c>
      <c r="K1178" s="1" t="str">
        <f t="shared" si="75"/>
        <v>&lt;63 micron</v>
      </c>
      <c r="L1178">
        <v>9</v>
      </c>
      <c r="M1178">
        <v>2.73</v>
      </c>
      <c r="N1178">
        <v>7.2</v>
      </c>
      <c r="O1178">
        <v>0.5</v>
      </c>
      <c r="P1178">
        <v>0.5</v>
      </c>
      <c r="Q1178">
        <v>42.8</v>
      </c>
      <c r="R1178">
        <v>0.16</v>
      </c>
      <c r="S1178">
        <v>0.01</v>
      </c>
      <c r="T1178">
        <v>0.06</v>
      </c>
      <c r="U1178">
        <v>16.8</v>
      </c>
      <c r="V1178">
        <v>56.6</v>
      </c>
      <c r="W1178">
        <v>24.93</v>
      </c>
      <c r="X1178">
        <v>3.61</v>
      </c>
      <c r="Y1178">
        <v>6.2</v>
      </c>
      <c r="Z1178">
        <v>45</v>
      </c>
      <c r="AA1178">
        <v>7.0000000000000007E-2</v>
      </c>
      <c r="AB1178">
        <v>30.2</v>
      </c>
      <c r="AC1178">
        <v>0.98</v>
      </c>
      <c r="AD1178">
        <v>451</v>
      </c>
      <c r="AE1178">
        <v>0.23</v>
      </c>
      <c r="AF1178">
        <v>3.0000000000000001E-3</v>
      </c>
      <c r="AG1178">
        <v>64.2</v>
      </c>
      <c r="AH1178">
        <v>4.4999999999999998E-2</v>
      </c>
      <c r="AI1178">
        <v>16</v>
      </c>
      <c r="AJ1178">
        <v>5.0000000000000001E-3</v>
      </c>
      <c r="AK1178">
        <v>0.28999999999999998</v>
      </c>
      <c r="AL1178">
        <v>3.1</v>
      </c>
      <c r="AM1178">
        <v>0.3</v>
      </c>
      <c r="AN1178">
        <v>3.2</v>
      </c>
      <c r="AO1178">
        <v>0.01</v>
      </c>
      <c r="AP1178">
        <v>6.5</v>
      </c>
      <c r="AQ1178">
        <v>130</v>
      </c>
      <c r="AR1178">
        <v>0.06</v>
      </c>
      <c r="AS1178">
        <v>0.8</v>
      </c>
      <c r="AT1178">
        <v>28</v>
      </c>
      <c r="AU1178">
        <v>0.05</v>
      </c>
      <c r="AV1178">
        <v>68.900000000000006</v>
      </c>
      <c r="AW1178">
        <v>15</v>
      </c>
    </row>
    <row r="1179" spans="1:49" hidden="1" x14ac:dyDescent="0.3">
      <c r="A1179" t="s">
        <v>4654</v>
      </c>
      <c r="B1179" t="s">
        <v>4655</v>
      </c>
      <c r="C1179" s="1" t="str">
        <f t="shared" si="72"/>
        <v>13:0041</v>
      </c>
      <c r="D1179" s="1" t="str">
        <f t="shared" si="73"/>
        <v>13:0013</v>
      </c>
      <c r="E1179" t="s">
        <v>4656</v>
      </c>
      <c r="F1179" t="s">
        <v>4657</v>
      </c>
      <c r="H1179">
        <v>47.678561799999997</v>
      </c>
      <c r="I1179">
        <v>-67.883918800000004</v>
      </c>
      <c r="J1179" s="1" t="str">
        <f t="shared" si="74"/>
        <v>Basal till</v>
      </c>
      <c r="K1179" s="1" t="str">
        <f t="shared" si="75"/>
        <v>&lt;63 micron</v>
      </c>
      <c r="L1179">
        <v>35</v>
      </c>
      <c r="M1179">
        <v>2.57</v>
      </c>
      <c r="N1179">
        <v>5.4</v>
      </c>
      <c r="O1179">
        <v>0.3</v>
      </c>
      <c r="P1179">
        <v>0.5</v>
      </c>
      <c r="Q1179">
        <v>38.9</v>
      </c>
      <c r="R1179">
        <v>0.16</v>
      </c>
      <c r="S1179">
        <v>0.02</v>
      </c>
      <c r="T1179">
        <v>7.0000000000000007E-2</v>
      </c>
      <c r="U1179">
        <v>14.3</v>
      </c>
      <c r="V1179">
        <v>53.8</v>
      </c>
      <c r="W1179">
        <v>22.47</v>
      </c>
      <c r="X1179">
        <v>3.34</v>
      </c>
      <c r="Y1179">
        <v>5.9</v>
      </c>
      <c r="Z1179">
        <v>53</v>
      </c>
      <c r="AA1179">
        <v>0.05</v>
      </c>
      <c r="AB1179">
        <v>32</v>
      </c>
      <c r="AC1179">
        <v>0.88</v>
      </c>
      <c r="AD1179">
        <v>340</v>
      </c>
      <c r="AE1179">
        <v>0.3</v>
      </c>
      <c r="AF1179">
        <v>2E-3</v>
      </c>
      <c r="AG1179">
        <v>58.1</v>
      </c>
      <c r="AH1179">
        <v>4.2000000000000003E-2</v>
      </c>
      <c r="AI1179">
        <v>16.34</v>
      </c>
      <c r="AJ1179">
        <v>5.0000000000000001E-3</v>
      </c>
      <c r="AK1179">
        <v>0.25</v>
      </c>
      <c r="AL1179">
        <v>2.6</v>
      </c>
      <c r="AM1179">
        <v>0.4</v>
      </c>
      <c r="AN1179">
        <v>3.2</v>
      </c>
      <c r="AO1179">
        <v>0.02</v>
      </c>
      <c r="AP1179">
        <v>6.2</v>
      </c>
      <c r="AQ1179">
        <v>80</v>
      </c>
      <c r="AR1179">
        <v>7.0000000000000007E-2</v>
      </c>
      <c r="AS1179">
        <v>0.7</v>
      </c>
      <c r="AT1179">
        <v>26</v>
      </c>
      <c r="AU1179">
        <v>0.05</v>
      </c>
      <c r="AV1179">
        <v>63.4</v>
      </c>
      <c r="AW1179">
        <v>15</v>
      </c>
    </row>
    <row r="1180" spans="1:49" hidden="1" x14ac:dyDescent="0.3">
      <c r="A1180" t="s">
        <v>4658</v>
      </c>
      <c r="B1180" t="s">
        <v>4659</v>
      </c>
      <c r="C1180" s="1" t="str">
        <f t="shared" si="72"/>
        <v>13:0041</v>
      </c>
      <c r="D1180" s="1" t="str">
        <f t="shared" si="73"/>
        <v>13:0013</v>
      </c>
      <c r="E1180" t="s">
        <v>4660</v>
      </c>
      <c r="F1180" t="s">
        <v>4661</v>
      </c>
      <c r="H1180">
        <v>47.6854722</v>
      </c>
      <c r="I1180">
        <v>-67.865569399999998</v>
      </c>
      <c r="J1180" s="1" t="str">
        <f t="shared" si="74"/>
        <v>Basal till</v>
      </c>
      <c r="K1180" s="1" t="str">
        <f t="shared" si="75"/>
        <v>&lt;63 micron</v>
      </c>
      <c r="L1180">
        <v>10</v>
      </c>
      <c r="M1180">
        <v>2.36</v>
      </c>
      <c r="N1180">
        <v>8.3000000000000007</v>
      </c>
      <c r="O1180">
        <v>0.5</v>
      </c>
      <c r="P1180">
        <v>0.5</v>
      </c>
      <c r="Q1180">
        <v>47.7</v>
      </c>
      <c r="R1180">
        <v>0.16</v>
      </c>
      <c r="S1180">
        <v>0.02</v>
      </c>
      <c r="T1180">
        <v>0.09</v>
      </c>
      <c r="U1180">
        <v>23.5</v>
      </c>
      <c r="V1180">
        <v>53.2</v>
      </c>
      <c r="W1180">
        <v>28.2</v>
      </c>
      <c r="X1180">
        <v>3.41</v>
      </c>
      <c r="Y1180">
        <v>5.8</v>
      </c>
      <c r="Z1180">
        <v>64</v>
      </c>
      <c r="AA1180">
        <v>0.05</v>
      </c>
      <c r="AB1180">
        <v>27.2</v>
      </c>
      <c r="AC1180">
        <v>0.84</v>
      </c>
      <c r="AD1180">
        <v>1610</v>
      </c>
      <c r="AE1180">
        <v>0.91</v>
      </c>
      <c r="AF1180">
        <v>2E-3</v>
      </c>
      <c r="AG1180">
        <v>60.4</v>
      </c>
      <c r="AH1180">
        <v>3.5000000000000003E-2</v>
      </c>
      <c r="AI1180">
        <v>27.1</v>
      </c>
      <c r="AJ1180">
        <v>5.0000000000000001E-3</v>
      </c>
      <c r="AK1180">
        <v>0.53</v>
      </c>
      <c r="AL1180">
        <v>3</v>
      </c>
      <c r="AM1180">
        <v>0.3</v>
      </c>
      <c r="AN1180">
        <v>3.5</v>
      </c>
      <c r="AO1180">
        <v>0.02</v>
      </c>
      <c r="AP1180">
        <v>6.6</v>
      </c>
      <c r="AQ1180">
        <v>110</v>
      </c>
      <c r="AR1180">
        <v>7.0000000000000007E-2</v>
      </c>
      <c r="AS1180">
        <v>1.1000000000000001</v>
      </c>
      <c r="AT1180">
        <v>26</v>
      </c>
      <c r="AU1180">
        <v>0.05</v>
      </c>
      <c r="AV1180">
        <v>68</v>
      </c>
      <c r="AW1180">
        <v>15</v>
      </c>
    </row>
    <row r="1181" spans="1:49" hidden="1" x14ac:dyDescent="0.3">
      <c r="A1181" t="s">
        <v>4662</v>
      </c>
      <c r="B1181" t="s">
        <v>4663</v>
      </c>
      <c r="C1181" s="1" t="str">
        <f t="shared" si="72"/>
        <v>13:0041</v>
      </c>
      <c r="D1181" s="1" t="str">
        <f t="shared" si="73"/>
        <v>13:0013</v>
      </c>
      <c r="E1181" t="s">
        <v>4664</v>
      </c>
      <c r="F1181" t="s">
        <v>4665</v>
      </c>
      <c r="H1181">
        <v>47.677728000000002</v>
      </c>
      <c r="I1181">
        <v>-67.836226499999995</v>
      </c>
      <c r="J1181" s="1" t="str">
        <f t="shared" si="74"/>
        <v>Basal till</v>
      </c>
      <c r="K1181" s="1" t="str">
        <f t="shared" si="75"/>
        <v>&lt;63 micron</v>
      </c>
      <c r="L1181">
        <v>43</v>
      </c>
      <c r="M1181">
        <v>3.84</v>
      </c>
      <c r="N1181">
        <v>8.3000000000000007</v>
      </c>
      <c r="O1181">
        <v>0.2</v>
      </c>
      <c r="P1181">
        <v>0.5</v>
      </c>
      <c r="Q1181">
        <v>36</v>
      </c>
      <c r="R1181">
        <v>0.21</v>
      </c>
      <c r="S1181">
        <v>0.02</v>
      </c>
      <c r="T1181">
        <v>0.09</v>
      </c>
      <c r="U1181">
        <v>12.6</v>
      </c>
      <c r="V1181">
        <v>65.2</v>
      </c>
      <c r="W1181">
        <v>21.18</v>
      </c>
      <c r="X1181">
        <v>4.2699999999999996</v>
      </c>
      <c r="Y1181">
        <v>6.4</v>
      </c>
      <c r="Z1181">
        <v>90</v>
      </c>
      <c r="AA1181">
        <v>0.05</v>
      </c>
      <c r="AB1181">
        <v>27.3</v>
      </c>
      <c r="AC1181">
        <v>0.66</v>
      </c>
      <c r="AD1181">
        <v>377</v>
      </c>
      <c r="AE1181">
        <v>0.41</v>
      </c>
      <c r="AF1181">
        <v>2E-3</v>
      </c>
      <c r="AG1181">
        <v>49.5</v>
      </c>
      <c r="AH1181">
        <v>0.104</v>
      </c>
      <c r="AI1181">
        <v>16.329999999999998</v>
      </c>
      <c r="AJ1181">
        <v>0.02</v>
      </c>
      <c r="AK1181">
        <v>0.33</v>
      </c>
      <c r="AL1181">
        <v>3.1</v>
      </c>
      <c r="AM1181">
        <v>0.6</v>
      </c>
      <c r="AN1181">
        <v>2.8</v>
      </c>
      <c r="AO1181">
        <v>0.02</v>
      </c>
      <c r="AP1181">
        <v>6.7</v>
      </c>
      <c r="AQ1181">
        <v>50</v>
      </c>
      <c r="AR1181">
        <v>0.08</v>
      </c>
      <c r="AS1181">
        <v>0.8</v>
      </c>
      <c r="AT1181">
        <v>31</v>
      </c>
      <c r="AU1181">
        <v>0.05</v>
      </c>
      <c r="AV1181">
        <v>68</v>
      </c>
      <c r="AW1181">
        <v>15</v>
      </c>
    </row>
    <row r="1182" spans="1:49" hidden="1" x14ac:dyDescent="0.3">
      <c r="A1182" t="s">
        <v>4666</v>
      </c>
      <c r="B1182" t="s">
        <v>4667</v>
      </c>
      <c r="C1182" s="1" t="str">
        <f t="shared" si="72"/>
        <v>13:0041</v>
      </c>
      <c r="D1182" s="1" t="str">
        <f t="shared" si="73"/>
        <v>13:0013</v>
      </c>
      <c r="E1182" t="s">
        <v>4668</v>
      </c>
      <c r="F1182" t="s">
        <v>4669</v>
      </c>
      <c r="H1182">
        <v>47.651480900000003</v>
      </c>
      <c r="I1182">
        <v>-67.8273552</v>
      </c>
      <c r="J1182" s="1" t="str">
        <f t="shared" si="74"/>
        <v>Basal till</v>
      </c>
      <c r="K1182" s="1" t="str">
        <f t="shared" si="75"/>
        <v>&lt;63 micron</v>
      </c>
      <c r="L1182">
        <v>11</v>
      </c>
      <c r="M1182">
        <v>1.95</v>
      </c>
      <c r="N1182">
        <v>4.7</v>
      </c>
      <c r="O1182">
        <v>0.6</v>
      </c>
      <c r="P1182">
        <v>0.5</v>
      </c>
      <c r="Q1182">
        <v>31</v>
      </c>
      <c r="R1182">
        <v>0.11</v>
      </c>
      <c r="S1182">
        <v>0.01</v>
      </c>
      <c r="T1182">
        <v>0.06</v>
      </c>
      <c r="U1182">
        <v>12.3</v>
      </c>
      <c r="V1182">
        <v>41</v>
      </c>
      <c r="W1182">
        <v>19.559999999999999</v>
      </c>
      <c r="X1182">
        <v>2.85</v>
      </c>
      <c r="Y1182">
        <v>4.5</v>
      </c>
      <c r="Z1182">
        <v>62</v>
      </c>
      <c r="AA1182">
        <v>0.04</v>
      </c>
      <c r="AB1182">
        <v>27.5</v>
      </c>
      <c r="AC1182">
        <v>0.74</v>
      </c>
      <c r="AD1182">
        <v>253</v>
      </c>
      <c r="AE1182">
        <v>0.23</v>
      </c>
      <c r="AF1182">
        <v>2E-3</v>
      </c>
      <c r="AG1182">
        <v>51.8</v>
      </c>
      <c r="AH1182">
        <v>2.4E-2</v>
      </c>
      <c r="AI1182">
        <v>11.08</v>
      </c>
      <c r="AJ1182">
        <v>5.0000000000000001E-3</v>
      </c>
      <c r="AK1182">
        <v>0.28999999999999998</v>
      </c>
      <c r="AL1182">
        <v>2.1</v>
      </c>
      <c r="AM1182">
        <v>0.2</v>
      </c>
      <c r="AN1182">
        <v>2.7</v>
      </c>
      <c r="AO1182">
        <v>0.01</v>
      </c>
      <c r="AP1182">
        <v>5.5</v>
      </c>
      <c r="AQ1182">
        <v>40</v>
      </c>
      <c r="AR1182">
        <v>0.04</v>
      </c>
      <c r="AS1182">
        <v>0.5</v>
      </c>
      <c r="AT1182">
        <v>20</v>
      </c>
      <c r="AU1182">
        <v>0.05</v>
      </c>
      <c r="AV1182">
        <v>58.7</v>
      </c>
      <c r="AW1182">
        <v>15</v>
      </c>
    </row>
    <row r="1183" spans="1:49" hidden="1" x14ac:dyDescent="0.3">
      <c r="A1183" t="s">
        <v>4670</v>
      </c>
      <c r="B1183" t="s">
        <v>4671</v>
      </c>
      <c r="C1183" s="1" t="str">
        <f t="shared" si="72"/>
        <v>13:0041</v>
      </c>
      <c r="D1183" s="1" t="str">
        <f t="shared" si="73"/>
        <v>13:0013</v>
      </c>
      <c r="E1183" t="s">
        <v>4672</v>
      </c>
      <c r="F1183" t="s">
        <v>4673</v>
      </c>
      <c r="H1183">
        <v>47.659106399999999</v>
      </c>
      <c r="I1183">
        <v>-67.839277499999994</v>
      </c>
      <c r="J1183" s="1" t="str">
        <f t="shared" si="74"/>
        <v>Basal till</v>
      </c>
      <c r="K1183" s="1" t="str">
        <f t="shared" si="75"/>
        <v>&lt;63 micron</v>
      </c>
      <c r="L1183">
        <v>12</v>
      </c>
      <c r="M1183">
        <v>3.1</v>
      </c>
      <c r="N1183">
        <v>10.6</v>
      </c>
      <c r="O1183">
        <v>0.3</v>
      </c>
      <c r="P1183">
        <v>0.5</v>
      </c>
      <c r="Q1183">
        <v>65</v>
      </c>
      <c r="R1183">
        <v>0.21</v>
      </c>
      <c r="S1183">
        <v>0.02</v>
      </c>
      <c r="T1183">
        <v>0.06</v>
      </c>
      <c r="U1183">
        <v>27.7</v>
      </c>
      <c r="V1183">
        <v>60.6</v>
      </c>
      <c r="W1183">
        <v>32.590000000000003</v>
      </c>
      <c r="X1183">
        <v>4.17</v>
      </c>
      <c r="Y1183">
        <v>6.5</v>
      </c>
      <c r="Z1183">
        <v>98</v>
      </c>
      <c r="AA1183">
        <v>0.09</v>
      </c>
      <c r="AB1183">
        <v>35.299999999999997</v>
      </c>
      <c r="AC1183">
        <v>1.01</v>
      </c>
      <c r="AD1183">
        <v>1132</v>
      </c>
      <c r="AE1183">
        <v>0.33</v>
      </c>
      <c r="AF1183">
        <v>3.0000000000000001E-3</v>
      </c>
      <c r="AG1183">
        <v>76.099999999999994</v>
      </c>
      <c r="AH1183">
        <v>6.6000000000000003E-2</v>
      </c>
      <c r="AI1183">
        <v>29.48</v>
      </c>
      <c r="AJ1183">
        <v>5.0000000000000001E-3</v>
      </c>
      <c r="AK1183">
        <v>0.48</v>
      </c>
      <c r="AL1183">
        <v>4.9000000000000004</v>
      </c>
      <c r="AM1183">
        <v>0.3</v>
      </c>
      <c r="AN1183">
        <v>3.9</v>
      </c>
      <c r="AO1183">
        <v>0.03</v>
      </c>
      <c r="AP1183">
        <v>8</v>
      </c>
      <c r="AQ1183">
        <v>170</v>
      </c>
      <c r="AR1183">
        <v>0.08</v>
      </c>
      <c r="AS1183">
        <v>1.5</v>
      </c>
      <c r="AT1183">
        <v>30</v>
      </c>
      <c r="AU1183">
        <v>0.05</v>
      </c>
      <c r="AV1183">
        <v>81.900000000000006</v>
      </c>
      <c r="AW1183">
        <v>15</v>
      </c>
    </row>
    <row r="1184" spans="1:49" hidden="1" x14ac:dyDescent="0.3">
      <c r="A1184" t="s">
        <v>4674</v>
      </c>
      <c r="B1184" t="s">
        <v>4675</v>
      </c>
      <c r="C1184" s="1" t="str">
        <f t="shared" si="72"/>
        <v>13:0041</v>
      </c>
      <c r="D1184" s="1" t="str">
        <f t="shared" si="73"/>
        <v>13:0013</v>
      </c>
      <c r="E1184" t="s">
        <v>4676</v>
      </c>
      <c r="F1184" t="s">
        <v>4677</v>
      </c>
      <c r="H1184">
        <v>47.696619800000001</v>
      </c>
      <c r="I1184">
        <v>-67.882920400000003</v>
      </c>
      <c r="J1184" s="1" t="str">
        <f t="shared" si="74"/>
        <v>Basal till</v>
      </c>
      <c r="K1184" s="1" t="str">
        <f t="shared" si="75"/>
        <v>&lt;63 micron</v>
      </c>
      <c r="L1184">
        <v>67</v>
      </c>
      <c r="M1184">
        <v>3.52</v>
      </c>
      <c r="N1184">
        <v>6.3</v>
      </c>
      <c r="O1184">
        <v>0.1</v>
      </c>
      <c r="P1184">
        <v>0.5</v>
      </c>
      <c r="Q1184">
        <v>32.799999999999997</v>
      </c>
      <c r="R1184">
        <v>0.13</v>
      </c>
      <c r="S1184">
        <v>0.01</v>
      </c>
      <c r="T1184">
        <v>7.0000000000000007E-2</v>
      </c>
      <c r="U1184">
        <v>11</v>
      </c>
      <c r="V1184">
        <v>61.5</v>
      </c>
      <c r="W1184">
        <v>15.08</v>
      </c>
      <c r="X1184">
        <v>3.65</v>
      </c>
      <c r="Y1184">
        <v>5.0999999999999996</v>
      </c>
      <c r="Z1184">
        <v>78</v>
      </c>
      <c r="AA1184">
        <v>0.03</v>
      </c>
      <c r="AB1184">
        <v>26.9</v>
      </c>
      <c r="AC1184">
        <v>0.77</v>
      </c>
      <c r="AD1184">
        <v>206</v>
      </c>
      <c r="AE1184">
        <v>0.31</v>
      </c>
      <c r="AF1184">
        <v>2E-3</v>
      </c>
      <c r="AG1184">
        <v>53.8</v>
      </c>
      <c r="AH1184">
        <v>9.0999999999999998E-2</v>
      </c>
      <c r="AI1184">
        <v>9.6199999999999992</v>
      </c>
      <c r="AJ1184">
        <v>5.0000000000000001E-3</v>
      </c>
      <c r="AK1184">
        <v>0.18</v>
      </c>
      <c r="AL1184">
        <v>3.1</v>
      </c>
      <c r="AM1184">
        <v>0.5</v>
      </c>
      <c r="AN1184">
        <v>2.2000000000000002</v>
      </c>
      <c r="AO1184">
        <v>0.02</v>
      </c>
      <c r="AP1184">
        <v>6.2</v>
      </c>
      <c r="AQ1184">
        <v>30</v>
      </c>
      <c r="AR1184">
        <v>7.0000000000000007E-2</v>
      </c>
      <c r="AS1184">
        <v>0.5</v>
      </c>
      <c r="AT1184">
        <v>24</v>
      </c>
      <c r="AU1184">
        <v>0.05</v>
      </c>
      <c r="AV1184">
        <v>78.3</v>
      </c>
      <c r="AW1184">
        <v>15</v>
      </c>
    </row>
    <row r="1185" spans="1:49" hidden="1" x14ac:dyDescent="0.3">
      <c r="A1185" t="s">
        <v>4678</v>
      </c>
      <c r="B1185" t="s">
        <v>4679</v>
      </c>
      <c r="C1185" s="1" t="str">
        <f t="shared" si="72"/>
        <v>13:0041</v>
      </c>
      <c r="D1185" s="1" t="str">
        <f t="shared" si="73"/>
        <v>13:0013</v>
      </c>
      <c r="E1185" t="s">
        <v>4680</v>
      </c>
      <c r="F1185" t="s">
        <v>4681</v>
      </c>
      <c r="H1185">
        <v>47.709127700000003</v>
      </c>
      <c r="I1185">
        <v>-67.890438500000002</v>
      </c>
      <c r="J1185" s="1" t="str">
        <f t="shared" si="74"/>
        <v>Basal till</v>
      </c>
      <c r="K1185" s="1" t="str">
        <f t="shared" si="75"/>
        <v>&lt;63 micron</v>
      </c>
      <c r="L1185">
        <v>19</v>
      </c>
      <c r="M1185">
        <v>2.56</v>
      </c>
      <c r="N1185">
        <v>6.2</v>
      </c>
      <c r="O1185">
        <v>0.3</v>
      </c>
      <c r="P1185">
        <v>0.5</v>
      </c>
      <c r="Q1185">
        <v>37.799999999999997</v>
      </c>
      <c r="R1185">
        <v>0.14000000000000001</v>
      </c>
      <c r="S1185">
        <v>0.02</v>
      </c>
      <c r="T1185">
        <v>0.06</v>
      </c>
      <c r="U1185">
        <v>15</v>
      </c>
      <c r="V1185">
        <v>47.3</v>
      </c>
      <c r="W1185">
        <v>20.99</v>
      </c>
      <c r="X1185">
        <v>2.98</v>
      </c>
      <c r="Y1185">
        <v>5.3</v>
      </c>
      <c r="Z1185">
        <v>57</v>
      </c>
      <c r="AA1185">
        <v>0.05</v>
      </c>
      <c r="AB1185">
        <v>28.2</v>
      </c>
      <c r="AC1185">
        <v>0.78</v>
      </c>
      <c r="AD1185">
        <v>330</v>
      </c>
      <c r="AE1185">
        <v>0.3</v>
      </c>
      <c r="AF1185">
        <v>3.0000000000000001E-3</v>
      </c>
      <c r="AG1185">
        <v>50.9</v>
      </c>
      <c r="AH1185">
        <v>4.9000000000000002E-2</v>
      </c>
      <c r="AI1185">
        <v>15.92</v>
      </c>
      <c r="AJ1185">
        <v>5.0000000000000001E-3</v>
      </c>
      <c r="AK1185">
        <v>0.24</v>
      </c>
      <c r="AL1185">
        <v>2.6</v>
      </c>
      <c r="AM1185">
        <v>0.4</v>
      </c>
      <c r="AN1185">
        <v>2.9</v>
      </c>
      <c r="AO1185">
        <v>0.01</v>
      </c>
      <c r="AP1185">
        <v>6.5</v>
      </c>
      <c r="AQ1185">
        <v>60</v>
      </c>
      <c r="AR1185">
        <v>0.06</v>
      </c>
      <c r="AS1185">
        <v>0.7</v>
      </c>
      <c r="AT1185">
        <v>25</v>
      </c>
      <c r="AU1185">
        <v>0.05</v>
      </c>
      <c r="AV1185">
        <v>63.4</v>
      </c>
      <c r="AW1185">
        <v>15</v>
      </c>
    </row>
    <row r="1186" spans="1:49" hidden="1" x14ac:dyDescent="0.3">
      <c r="A1186" t="s">
        <v>4682</v>
      </c>
      <c r="B1186" t="s">
        <v>4683</v>
      </c>
      <c r="C1186" s="1" t="str">
        <f t="shared" si="72"/>
        <v>13:0041</v>
      </c>
      <c r="D1186" s="1" t="str">
        <f t="shared" si="73"/>
        <v>13:0013</v>
      </c>
      <c r="E1186" t="s">
        <v>4684</v>
      </c>
      <c r="F1186" t="s">
        <v>4685</v>
      </c>
      <c r="H1186">
        <v>47.690299400000001</v>
      </c>
      <c r="I1186">
        <v>-67.846154799999994</v>
      </c>
      <c r="J1186" s="1" t="str">
        <f t="shared" si="74"/>
        <v>Basal till</v>
      </c>
      <c r="K1186" s="1" t="str">
        <f t="shared" si="75"/>
        <v>&lt;63 micron</v>
      </c>
      <c r="L1186">
        <v>26</v>
      </c>
      <c r="M1186">
        <v>2.2400000000000002</v>
      </c>
      <c r="N1186">
        <v>4.5999999999999996</v>
      </c>
      <c r="O1186">
        <v>0.2</v>
      </c>
      <c r="P1186">
        <v>0.5</v>
      </c>
      <c r="Q1186">
        <v>27</v>
      </c>
      <c r="R1186">
        <v>0.11</v>
      </c>
      <c r="S1186">
        <v>0.01</v>
      </c>
      <c r="T1186">
        <v>0.05</v>
      </c>
      <c r="U1186">
        <v>11.7</v>
      </c>
      <c r="V1186">
        <v>47.4</v>
      </c>
      <c r="W1186">
        <v>16.34</v>
      </c>
      <c r="X1186">
        <v>2.91</v>
      </c>
      <c r="Y1186">
        <v>4.4000000000000004</v>
      </c>
      <c r="Z1186">
        <v>57</v>
      </c>
      <c r="AA1186">
        <v>0.04</v>
      </c>
      <c r="AB1186">
        <v>34</v>
      </c>
      <c r="AC1186">
        <v>0.8</v>
      </c>
      <c r="AD1186">
        <v>212</v>
      </c>
      <c r="AE1186">
        <v>0.28000000000000003</v>
      </c>
      <c r="AF1186">
        <v>2E-3</v>
      </c>
      <c r="AG1186">
        <v>53</v>
      </c>
      <c r="AH1186">
        <v>4.2000000000000003E-2</v>
      </c>
      <c r="AI1186">
        <v>10.85</v>
      </c>
      <c r="AJ1186">
        <v>5.0000000000000001E-3</v>
      </c>
      <c r="AK1186">
        <v>0.23</v>
      </c>
      <c r="AL1186">
        <v>2</v>
      </c>
      <c r="AM1186">
        <v>0.2</v>
      </c>
      <c r="AN1186">
        <v>2.8</v>
      </c>
      <c r="AO1186">
        <v>0.02</v>
      </c>
      <c r="AP1186">
        <v>6.4</v>
      </c>
      <c r="AQ1186">
        <v>130</v>
      </c>
      <c r="AR1186">
        <v>0.04</v>
      </c>
      <c r="AS1186">
        <v>0.5</v>
      </c>
      <c r="AT1186">
        <v>21</v>
      </c>
      <c r="AU1186">
        <v>0.1</v>
      </c>
      <c r="AV1186">
        <v>61.8</v>
      </c>
      <c r="AW1186">
        <v>15</v>
      </c>
    </row>
    <row r="1187" spans="1:49" hidden="1" x14ac:dyDescent="0.3">
      <c r="A1187" t="s">
        <v>4686</v>
      </c>
      <c r="B1187" t="s">
        <v>4687</v>
      </c>
      <c r="C1187" s="1" t="str">
        <f t="shared" si="72"/>
        <v>13:0041</v>
      </c>
      <c r="D1187" s="1" t="str">
        <f t="shared" si="73"/>
        <v>13:0013</v>
      </c>
      <c r="E1187" t="s">
        <v>4688</v>
      </c>
      <c r="F1187" t="s">
        <v>4689</v>
      </c>
      <c r="H1187">
        <v>47.701427000000002</v>
      </c>
      <c r="I1187">
        <v>-67.861197799999999</v>
      </c>
      <c r="J1187" s="1" t="str">
        <f t="shared" si="74"/>
        <v>Basal till</v>
      </c>
      <c r="K1187" s="1" t="str">
        <f t="shared" si="75"/>
        <v>&lt;63 micron</v>
      </c>
      <c r="L1187">
        <v>13</v>
      </c>
      <c r="M1187">
        <v>3.05</v>
      </c>
      <c r="N1187">
        <v>6.5</v>
      </c>
      <c r="O1187">
        <v>0.6</v>
      </c>
      <c r="P1187">
        <v>0.5</v>
      </c>
      <c r="Q1187">
        <v>51</v>
      </c>
      <c r="R1187">
        <v>0.16</v>
      </c>
      <c r="S1187">
        <v>0.02</v>
      </c>
      <c r="T1187">
        <v>7.0000000000000007E-2</v>
      </c>
      <c r="U1187">
        <v>18.2</v>
      </c>
      <c r="V1187">
        <v>57.2</v>
      </c>
      <c r="W1187">
        <v>25.84</v>
      </c>
      <c r="X1187">
        <v>3.51</v>
      </c>
      <c r="Y1187">
        <v>6.4</v>
      </c>
      <c r="Z1187">
        <v>52</v>
      </c>
      <c r="AA1187">
        <v>0.08</v>
      </c>
      <c r="AB1187">
        <v>31</v>
      </c>
      <c r="AC1187">
        <v>0.91</v>
      </c>
      <c r="AD1187">
        <v>503</v>
      </c>
      <c r="AE1187">
        <v>0.25</v>
      </c>
      <c r="AF1187">
        <v>3.0000000000000001E-3</v>
      </c>
      <c r="AG1187">
        <v>61.6</v>
      </c>
      <c r="AH1187">
        <v>0.05</v>
      </c>
      <c r="AI1187">
        <v>16.760000000000002</v>
      </c>
      <c r="AJ1187">
        <v>5.0000000000000001E-3</v>
      </c>
      <c r="AK1187">
        <v>0.28000000000000003</v>
      </c>
      <c r="AL1187">
        <v>3.3</v>
      </c>
      <c r="AM1187">
        <v>0.3</v>
      </c>
      <c r="AN1187">
        <v>2.8</v>
      </c>
      <c r="AO1187">
        <v>0.02</v>
      </c>
      <c r="AP1187">
        <v>7.1</v>
      </c>
      <c r="AQ1187">
        <v>140</v>
      </c>
      <c r="AR1187">
        <v>0.06</v>
      </c>
      <c r="AS1187">
        <v>1</v>
      </c>
      <c r="AT1187">
        <v>29</v>
      </c>
      <c r="AU1187">
        <v>0.05</v>
      </c>
      <c r="AV1187">
        <v>70.7</v>
      </c>
      <c r="AW1187">
        <v>15</v>
      </c>
    </row>
    <row r="1188" spans="1:49" hidden="1" x14ac:dyDescent="0.3">
      <c r="A1188" t="s">
        <v>4690</v>
      </c>
      <c r="B1188" t="s">
        <v>4691</v>
      </c>
      <c r="C1188" s="1" t="str">
        <f t="shared" si="72"/>
        <v>13:0041</v>
      </c>
      <c r="D1188" s="1" t="str">
        <f t="shared" si="73"/>
        <v>13:0013</v>
      </c>
      <c r="E1188" t="s">
        <v>4688</v>
      </c>
      <c r="F1188" t="s">
        <v>4692</v>
      </c>
      <c r="H1188">
        <v>47.701427000000002</v>
      </c>
      <c r="I1188">
        <v>-67.861197799999999</v>
      </c>
      <c r="J1188" s="1" t="str">
        <f t="shared" si="74"/>
        <v>Basal till</v>
      </c>
      <c r="K1188" s="1" t="str">
        <f t="shared" si="75"/>
        <v>&lt;63 micron</v>
      </c>
      <c r="L1188">
        <v>12</v>
      </c>
      <c r="M1188">
        <v>2.81</v>
      </c>
      <c r="N1188">
        <v>6.6</v>
      </c>
      <c r="O1188">
        <v>0.6</v>
      </c>
      <c r="P1188">
        <v>1</v>
      </c>
      <c r="Q1188">
        <v>45.4</v>
      </c>
      <c r="R1188">
        <v>0.15</v>
      </c>
      <c r="S1188">
        <v>0.01</v>
      </c>
      <c r="T1188">
        <v>0.06</v>
      </c>
      <c r="U1188">
        <v>18.3</v>
      </c>
      <c r="V1188">
        <v>53.7</v>
      </c>
      <c r="W1188">
        <v>23.77</v>
      </c>
      <c r="X1188">
        <v>3.2</v>
      </c>
      <c r="Y1188">
        <v>5.8</v>
      </c>
      <c r="Z1188">
        <v>58</v>
      </c>
      <c r="AA1188">
        <v>7.0000000000000007E-2</v>
      </c>
      <c r="AB1188">
        <v>27.8</v>
      </c>
      <c r="AC1188">
        <v>0.83</v>
      </c>
      <c r="AD1188">
        <v>457</v>
      </c>
      <c r="AE1188">
        <v>0.27</v>
      </c>
      <c r="AF1188">
        <v>3.0000000000000001E-3</v>
      </c>
      <c r="AG1188">
        <v>62.9</v>
      </c>
      <c r="AH1188">
        <v>4.9000000000000002E-2</v>
      </c>
      <c r="AI1188">
        <v>16.21</v>
      </c>
      <c r="AJ1188">
        <v>5.0000000000000001E-3</v>
      </c>
      <c r="AK1188">
        <v>0.25</v>
      </c>
      <c r="AL1188">
        <v>3.1</v>
      </c>
      <c r="AM1188">
        <v>0.1</v>
      </c>
      <c r="AN1188">
        <v>2.5</v>
      </c>
      <c r="AO1188">
        <v>0.01</v>
      </c>
      <c r="AP1188">
        <v>6.7</v>
      </c>
      <c r="AQ1188">
        <v>110</v>
      </c>
      <c r="AR1188">
        <v>0.06</v>
      </c>
      <c r="AS1188">
        <v>0.9</v>
      </c>
      <c r="AT1188">
        <v>27</v>
      </c>
      <c r="AU1188">
        <v>0.05</v>
      </c>
      <c r="AV1188">
        <v>65.599999999999994</v>
      </c>
      <c r="AW1188">
        <v>15</v>
      </c>
    </row>
    <row r="1189" spans="1:49" hidden="1" x14ac:dyDescent="0.3">
      <c r="A1189" t="s">
        <v>4693</v>
      </c>
      <c r="B1189" t="s">
        <v>4694</v>
      </c>
      <c r="C1189" s="1" t="str">
        <f t="shared" si="72"/>
        <v>13:0041</v>
      </c>
      <c r="D1189" s="1" t="str">
        <f t="shared" si="73"/>
        <v>13:0013</v>
      </c>
      <c r="E1189" t="s">
        <v>4695</v>
      </c>
      <c r="F1189" t="s">
        <v>4696</v>
      </c>
      <c r="H1189">
        <v>47.560722599999998</v>
      </c>
      <c r="I1189">
        <v>-67.657098899999994</v>
      </c>
      <c r="J1189" s="1" t="str">
        <f t="shared" si="74"/>
        <v>Basal till</v>
      </c>
      <c r="K1189" s="1" t="str">
        <f t="shared" si="75"/>
        <v>&lt;63 micron</v>
      </c>
      <c r="L1189">
        <v>64</v>
      </c>
      <c r="M1189">
        <v>2.44</v>
      </c>
      <c r="N1189">
        <v>3.3</v>
      </c>
      <c r="O1189">
        <v>0.1</v>
      </c>
      <c r="P1189">
        <v>1</v>
      </c>
      <c r="Q1189">
        <v>56.5</v>
      </c>
      <c r="R1189">
        <v>0.09</v>
      </c>
      <c r="S1189">
        <v>0.03</v>
      </c>
      <c r="T1189">
        <v>0.05</v>
      </c>
      <c r="U1189">
        <v>9.1999999999999993</v>
      </c>
      <c r="V1189">
        <v>34.1</v>
      </c>
      <c r="W1189">
        <v>11.28</v>
      </c>
      <c r="X1189">
        <v>2.69</v>
      </c>
      <c r="Y1189">
        <v>5.6</v>
      </c>
      <c r="Z1189">
        <v>44</v>
      </c>
      <c r="AA1189">
        <v>0.06</v>
      </c>
      <c r="AB1189">
        <v>24.2</v>
      </c>
      <c r="AC1189">
        <v>0.8</v>
      </c>
      <c r="AD1189">
        <v>120</v>
      </c>
      <c r="AE1189">
        <v>0.34</v>
      </c>
      <c r="AF1189">
        <v>3.0000000000000001E-3</v>
      </c>
      <c r="AG1189">
        <v>33.799999999999997</v>
      </c>
      <c r="AH1189">
        <v>4.4999999999999998E-2</v>
      </c>
      <c r="AI1189">
        <v>6.56</v>
      </c>
      <c r="AJ1189">
        <v>5.0000000000000001E-3</v>
      </c>
      <c r="AK1189">
        <v>0.14000000000000001</v>
      </c>
      <c r="AL1189">
        <v>2.5</v>
      </c>
      <c r="AM1189">
        <v>0.4</v>
      </c>
      <c r="AN1189">
        <v>3.3</v>
      </c>
      <c r="AO1189">
        <v>0.01</v>
      </c>
      <c r="AP1189">
        <v>5</v>
      </c>
      <c r="AQ1189">
        <v>30</v>
      </c>
      <c r="AR1189">
        <v>0.09</v>
      </c>
      <c r="AS1189">
        <v>0.4</v>
      </c>
      <c r="AT1189">
        <v>23</v>
      </c>
      <c r="AU1189">
        <v>0.05</v>
      </c>
      <c r="AV1189">
        <v>48.4</v>
      </c>
      <c r="AW1189">
        <v>15</v>
      </c>
    </row>
    <row r="1190" spans="1:49" hidden="1" x14ac:dyDescent="0.3">
      <c r="A1190" t="s">
        <v>4697</v>
      </c>
      <c r="B1190" t="s">
        <v>4698</v>
      </c>
      <c r="C1190" s="1" t="str">
        <f t="shared" si="72"/>
        <v>13:0041</v>
      </c>
      <c r="D1190" s="1" t="str">
        <f t="shared" si="73"/>
        <v>13:0013</v>
      </c>
      <c r="E1190" t="s">
        <v>4699</v>
      </c>
      <c r="F1190" t="s">
        <v>4700</v>
      </c>
      <c r="H1190">
        <v>47.579151899999999</v>
      </c>
      <c r="I1190">
        <v>-67.655670200000003</v>
      </c>
      <c r="J1190" s="1" t="str">
        <f t="shared" si="74"/>
        <v>Basal till</v>
      </c>
      <c r="K1190" s="1" t="str">
        <f t="shared" si="75"/>
        <v>&lt;63 micron</v>
      </c>
      <c r="L1190">
        <v>19</v>
      </c>
      <c r="M1190">
        <v>2.0299999999999998</v>
      </c>
      <c r="N1190">
        <v>3</v>
      </c>
      <c r="O1190">
        <v>0.3</v>
      </c>
      <c r="P1190">
        <v>2</v>
      </c>
      <c r="Q1190">
        <v>53</v>
      </c>
      <c r="R1190">
        <v>0.12</v>
      </c>
      <c r="S1190">
        <v>0.02</v>
      </c>
      <c r="T1190">
        <v>7.0000000000000007E-2</v>
      </c>
      <c r="U1190">
        <v>12.2</v>
      </c>
      <c r="V1190">
        <v>35.1</v>
      </c>
      <c r="W1190">
        <v>18.72</v>
      </c>
      <c r="X1190">
        <v>2.77</v>
      </c>
      <c r="Y1190">
        <v>5.4</v>
      </c>
      <c r="Z1190">
        <v>21</v>
      </c>
      <c r="AA1190">
        <v>0.11</v>
      </c>
      <c r="AB1190">
        <v>29.5</v>
      </c>
      <c r="AC1190">
        <v>1</v>
      </c>
      <c r="AD1190">
        <v>282</v>
      </c>
      <c r="AE1190">
        <v>0.25</v>
      </c>
      <c r="AF1190">
        <v>3.0000000000000001E-3</v>
      </c>
      <c r="AG1190">
        <v>46.5</v>
      </c>
      <c r="AH1190">
        <v>4.1000000000000002E-2</v>
      </c>
      <c r="AI1190">
        <v>8.94</v>
      </c>
      <c r="AJ1190">
        <v>5.0000000000000001E-3</v>
      </c>
      <c r="AK1190">
        <v>0.19</v>
      </c>
      <c r="AL1190">
        <v>3</v>
      </c>
      <c r="AM1190">
        <v>0.3</v>
      </c>
      <c r="AN1190">
        <v>3.5</v>
      </c>
      <c r="AO1190">
        <v>0.01</v>
      </c>
      <c r="AP1190">
        <v>5.4</v>
      </c>
      <c r="AQ1190">
        <v>40</v>
      </c>
      <c r="AR1190">
        <v>0.06</v>
      </c>
      <c r="AS1190">
        <v>0.4</v>
      </c>
      <c r="AT1190">
        <v>21</v>
      </c>
      <c r="AU1190">
        <v>0.05</v>
      </c>
      <c r="AV1190">
        <v>53.9</v>
      </c>
      <c r="AW1190">
        <v>15</v>
      </c>
    </row>
    <row r="1191" spans="1:49" hidden="1" x14ac:dyDescent="0.3">
      <c r="A1191" t="s">
        <v>4701</v>
      </c>
      <c r="B1191" t="s">
        <v>4702</v>
      </c>
      <c r="C1191" s="1" t="str">
        <f t="shared" si="72"/>
        <v>13:0041</v>
      </c>
      <c r="D1191" s="1" t="str">
        <f t="shared" si="73"/>
        <v>13:0013</v>
      </c>
      <c r="E1191" t="s">
        <v>4703</v>
      </c>
      <c r="F1191" t="s">
        <v>4704</v>
      </c>
      <c r="H1191">
        <v>47.5520262</v>
      </c>
      <c r="I1191">
        <v>-67.636161400000006</v>
      </c>
      <c r="J1191" s="1" t="str">
        <f t="shared" si="74"/>
        <v>Basal till</v>
      </c>
      <c r="K1191" s="1" t="str">
        <f t="shared" si="75"/>
        <v>&lt;63 micron</v>
      </c>
      <c r="L1191">
        <v>33</v>
      </c>
      <c r="M1191">
        <v>1.7</v>
      </c>
      <c r="N1191">
        <v>3.6</v>
      </c>
      <c r="O1191">
        <v>0.2</v>
      </c>
      <c r="P1191">
        <v>0.5</v>
      </c>
      <c r="Q1191">
        <v>63.5</v>
      </c>
      <c r="R1191">
        <v>0.12</v>
      </c>
      <c r="S1191">
        <v>7.0000000000000007E-2</v>
      </c>
      <c r="T1191">
        <v>0.05</v>
      </c>
      <c r="U1191">
        <v>13.2</v>
      </c>
      <c r="V1191">
        <v>29.9</v>
      </c>
      <c r="W1191">
        <v>15.5</v>
      </c>
      <c r="X1191">
        <v>2.56</v>
      </c>
      <c r="Y1191">
        <v>4.8</v>
      </c>
      <c r="Z1191">
        <v>22</v>
      </c>
      <c r="AA1191">
        <v>0.08</v>
      </c>
      <c r="AB1191">
        <v>26.1</v>
      </c>
      <c r="AC1191">
        <v>0.87</v>
      </c>
      <c r="AD1191">
        <v>344</v>
      </c>
      <c r="AE1191">
        <v>0.66</v>
      </c>
      <c r="AF1191">
        <v>3.0000000000000001E-3</v>
      </c>
      <c r="AG1191">
        <v>41.2</v>
      </c>
      <c r="AH1191">
        <v>3.5999999999999997E-2</v>
      </c>
      <c r="AI1191">
        <v>10.68</v>
      </c>
      <c r="AJ1191">
        <v>5.0000000000000001E-3</v>
      </c>
      <c r="AK1191">
        <v>0.18</v>
      </c>
      <c r="AL1191">
        <v>2.4</v>
      </c>
      <c r="AM1191">
        <v>0.2</v>
      </c>
      <c r="AN1191">
        <v>8.6999999999999993</v>
      </c>
      <c r="AO1191">
        <v>0.01</v>
      </c>
      <c r="AP1191">
        <v>5.2</v>
      </c>
      <c r="AQ1191">
        <v>70</v>
      </c>
      <c r="AR1191">
        <v>0.06</v>
      </c>
      <c r="AS1191">
        <v>0.5</v>
      </c>
      <c r="AT1191">
        <v>21</v>
      </c>
      <c r="AU1191">
        <v>0.05</v>
      </c>
      <c r="AV1191">
        <v>50.1</v>
      </c>
      <c r="AW1191">
        <v>15</v>
      </c>
    </row>
    <row r="1192" spans="1:49" hidden="1" x14ac:dyDescent="0.3">
      <c r="A1192" t="s">
        <v>4705</v>
      </c>
      <c r="B1192" t="s">
        <v>4706</v>
      </c>
      <c r="C1192" s="1" t="str">
        <f t="shared" si="72"/>
        <v>13:0041</v>
      </c>
      <c r="D1192" s="1" t="str">
        <f t="shared" si="73"/>
        <v>13:0013</v>
      </c>
      <c r="E1192" t="s">
        <v>4703</v>
      </c>
      <c r="F1192" t="s">
        <v>4707</v>
      </c>
      <c r="H1192">
        <v>47.5520262</v>
      </c>
      <c r="I1192">
        <v>-67.636161400000006</v>
      </c>
      <c r="J1192" s="1" t="str">
        <f t="shared" si="74"/>
        <v>Basal till</v>
      </c>
      <c r="K1192" s="1" t="str">
        <f t="shared" si="75"/>
        <v>&lt;63 micron</v>
      </c>
      <c r="L1192">
        <v>37</v>
      </c>
      <c r="M1192">
        <v>1.68</v>
      </c>
      <c r="N1192">
        <v>3.4</v>
      </c>
      <c r="O1192">
        <v>0.1</v>
      </c>
      <c r="P1192">
        <v>0.5</v>
      </c>
      <c r="Q1192">
        <v>61.5</v>
      </c>
      <c r="R1192">
        <v>0.12</v>
      </c>
      <c r="S1192">
        <v>0.06</v>
      </c>
      <c r="T1192">
        <v>0.05</v>
      </c>
      <c r="U1192">
        <v>12.9</v>
      </c>
      <c r="V1192">
        <v>30.2</v>
      </c>
      <c r="W1192">
        <v>15.96</v>
      </c>
      <c r="X1192">
        <v>2.5499999999999998</v>
      </c>
      <c r="Y1192">
        <v>4.5999999999999996</v>
      </c>
      <c r="Z1192">
        <v>26</v>
      </c>
      <c r="AA1192">
        <v>7.0000000000000007E-2</v>
      </c>
      <c r="AB1192">
        <v>25.5</v>
      </c>
      <c r="AC1192">
        <v>0.86</v>
      </c>
      <c r="AD1192">
        <v>344</v>
      </c>
      <c r="AE1192">
        <v>0.62</v>
      </c>
      <c r="AF1192">
        <v>3.0000000000000001E-3</v>
      </c>
      <c r="AG1192">
        <v>41.5</v>
      </c>
      <c r="AH1192">
        <v>3.4000000000000002E-2</v>
      </c>
      <c r="AI1192">
        <v>10.37</v>
      </c>
      <c r="AJ1192">
        <v>5.0000000000000001E-3</v>
      </c>
      <c r="AK1192">
        <v>0.18</v>
      </c>
      <c r="AL1192">
        <v>2.2999999999999998</v>
      </c>
      <c r="AM1192">
        <v>0.3</v>
      </c>
      <c r="AN1192">
        <v>8</v>
      </c>
      <c r="AO1192">
        <v>0.01</v>
      </c>
      <c r="AP1192">
        <v>5.3</v>
      </c>
      <c r="AQ1192">
        <v>120</v>
      </c>
      <c r="AR1192">
        <v>0.06</v>
      </c>
      <c r="AS1192">
        <v>0.5</v>
      </c>
      <c r="AT1192">
        <v>19</v>
      </c>
      <c r="AU1192">
        <v>0.05</v>
      </c>
      <c r="AV1192">
        <v>48.9</v>
      </c>
      <c r="AW1192">
        <v>15</v>
      </c>
    </row>
    <row r="1193" spans="1:49" hidden="1" x14ac:dyDescent="0.3">
      <c r="A1193" t="s">
        <v>4708</v>
      </c>
      <c r="B1193" t="s">
        <v>4709</v>
      </c>
      <c r="C1193" s="1" t="str">
        <f t="shared" si="72"/>
        <v>13:0041</v>
      </c>
      <c r="D1193" s="1" t="str">
        <f t="shared" si="73"/>
        <v>13:0013</v>
      </c>
      <c r="E1193" t="s">
        <v>4710</v>
      </c>
      <c r="F1193" t="s">
        <v>4711</v>
      </c>
      <c r="H1193">
        <v>47.549736699999997</v>
      </c>
      <c r="I1193">
        <v>-67.617042299999994</v>
      </c>
      <c r="J1193" s="1" t="str">
        <f t="shared" si="74"/>
        <v>Basal till</v>
      </c>
      <c r="K1193" s="1" t="str">
        <f t="shared" si="75"/>
        <v>&lt;63 micron</v>
      </c>
      <c r="L1193">
        <v>11</v>
      </c>
      <c r="M1193">
        <v>1.82</v>
      </c>
      <c r="N1193">
        <v>10.4</v>
      </c>
      <c r="O1193">
        <v>0.1</v>
      </c>
      <c r="P1193">
        <v>0.5</v>
      </c>
      <c r="Q1193">
        <v>70.400000000000006</v>
      </c>
      <c r="R1193">
        <v>0.22</v>
      </c>
      <c r="S1193">
        <v>0.05</v>
      </c>
      <c r="T1193">
        <v>0.03</v>
      </c>
      <c r="U1193">
        <v>21.3</v>
      </c>
      <c r="V1193">
        <v>44.3</v>
      </c>
      <c r="W1193">
        <v>30.44</v>
      </c>
      <c r="X1193">
        <v>4.78</v>
      </c>
      <c r="Y1193">
        <v>4.8</v>
      </c>
      <c r="Z1193">
        <v>82</v>
      </c>
      <c r="AA1193">
        <v>7.0000000000000007E-2</v>
      </c>
      <c r="AB1193">
        <v>10.3</v>
      </c>
      <c r="AC1193">
        <v>0.8</v>
      </c>
      <c r="AD1193">
        <v>448</v>
      </c>
      <c r="AE1193">
        <v>0.36</v>
      </c>
      <c r="AF1193">
        <v>3.0000000000000001E-3</v>
      </c>
      <c r="AG1193">
        <v>95.2</v>
      </c>
      <c r="AH1193">
        <v>2.9000000000000001E-2</v>
      </c>
      <c r="AI1193">
        <v>15.35</v>
      </c>
      <c r="AJ1193">
        <v>5.0000000000000001E-3</v>
      </c>
      <c r="AK1193">
        <v>0.13</v>
      </c>
      <c r="AL1193">
        <v>11.3</v>
      </c>
      <c r="AM1193">
        <v>0.2</v>
      </c>
      <c r="AN1193">
        <v>7.7</v>
      </c>
      <c r="AO1193">
        <v>0.03</v>
      </c>
      <c r="AP1193">
        <v>4.9000000000000004</v>
      </c>
      <c r="AQ1193">
        <v>40</v>
      </c>
      <c r="AR1193">
        <v>7.0000000000000007E-2</v>
      </c>
      <c r="AS1193">
        <v>0.3</v>
      </c>
      <c r="AT1193">
        <v>29</v>
      </c>
      <c r="AU1193">
        <v>0.05</v>
      </c>
      <c r="AV1193">
        <v>96</v>
      </c>
      <c r="AW1193">
        <v>15</v>
      </c>
    </row>
    <row r="1194" spans="1:49" hidden="1" x14ac:dyDescent="0.3">
      <c r="A1194" t="s">
        <v>4712</v>
      </c>
      <c r="B1194" t="s">
        <v>4713</v>
      </c>
      <c r="C1194" s="1" t="str">
        <f t="shared" si="72"/>
        <v>13:0041</v>
      </c>
      <c r="D1194" s="1" t="str">
        <f t="shared" si="73"/>
        <v>13:0013</v>
      </c>
      <c r="E1194" t="s">
        <v>4714</v>
      </c>
      <c r="F1194" t="s">
        <v>4715</v>
      </c>
      <c r="H1194">
        <v>47.561314299999999</v>
      </c>
      <c r="I1194">
        <v>-67.598272600000001</v>
      </c>
      <c r="J1194" s="1" t="str">
        <f t="shared" si="74"/>
        <v>Basal till</v>
      </c>
      <c r="K1194" s="1" t="str">
        <f t="shared" si="75"/>
        <v>&lt;63 micron</v>
      </c>
      <c r="L1194">
        <v>25</v>
      </c>
      <c r="M1194">
        <v>1.1599999999999999</v>
      </c>
      <c r="N1194">
        <v>5.8</v>
      </c>
      <c r="O1194">
        <v>0.5</v>
      </c>
      <c r="P1194">
        <v>2</v>
      </c>
      <c r="Q1194">
        <v>103.5</v>
      </c>
      <c r="R1194">
        <v>0.19</v>
      </c>
      <c r="S1194">
        <v>0.16</v>
      </c>
      <c r="T1194">
        <v>0.03</v>
      </c>
      <c r="U1194">
        <v>18.100000000000001</v>
      </c>
      <c r="V1194">
        <v>32.700000000000003</v>
      </c>
      <c r="W1194">
        <v>28.81</v>
      </c>
      <c r="X1194">
        <v>3.85</v>
      </c>
      <c r="Y1194">
        <v>2.8</v>
      </c>
      <c r="Z1194">
        <v>132</v>
      </c>
      <c r="AA1194">
        <v>0.09</v>
      </c>
      <c r="AB1194">
        <v>15.9</v>
      </c>
      <c r="AC1194">
        <v>0.26</v>
      </c>
      <c r="AD1194">
        <v>1094</v>
      </c>
      <c r="AE1194">
        <v>0.53</v>
      </c>
      <c r="AF1194">
        <v>4.0000000000000001E-3</v>
      </c>
      <c r="AG1194">
        <v>67.900000000000006</v>
      </c>
      <c r="AH1194">
        <v>3.5000000000000003E-2</v>
      </c>
      <c r="AI1194">
        <v>13.35</v>
      </c>
      <c r="AJ1194">
        <v>5.0000000000000001E-3</v>
      </c>
      <c r="AK1194">
        <v>0.17</v>
      </c>
      <c r="AL1194">
        <v>7.5</v>
      </c>
      <c r="AM1194">
        <v>0.3</v>
      </c>
      <c r="AN1194">
        <v>15.2</v>
      </c>
      <c r="AO1194">
        <v>0.03</v>
      </c>
      <c r="AP1194">
        <v>3.7</v>
      </c>
      <c r="AQ1194">
        <v>10</v>
      </c>
      <c r="AR1194">
        <v>0.06</v>
      </c>
      <c r="AS1194">
        <v>0.4</v>
      </c>
      <c r="AT1194">
        <v>26</v>
      </c>
      <c r="AU1194">
        <v>0.05</v>
      </c>
      <c r="AV1194">
        <v>73.599999999999994</v>
      </c>
      <c r="AW1194">
        <v>15</v>
      </c>
    </row>
    <row r="1195" spans="1:49" hidden="1" x14ac:dyDescent="0.3">
      <c r="A1195" t="s">
        <v>4716</v>
      </c>
      <c r="B1195" t="s">
        <v>4717</v>
      </c>
      <c r="C1195" s="1" t="str">
        <f t="shared" si="72"/>
        <v>13:0041</v>
      </c>
      <c r="D1195" s="1" t="str">
        <f t="shared" si="73"/>
        <v>13:0013</v>
      </c>
      <c r="E1195" t="s">
        <v>4718</v>
      </c>
      <c r="F1195" t="s">
        <v>4719</v>
      </c>
      <c r="H1195">
        <v>47.564252600000003</v>
      </c>
      <c r="I1195">
        <v>-67.620196500000006</v>
      </c>
      <c r="J1195" s="1" t="str">
        <f t="shared" si="74"/>
        <v>Basal till</v>
      </c>
      <c r="K1195" s="1" t="str">
        <f t="shared" si="75"/>
        <v>&lt;63 micron</v>
      </c>
      <c r="L1195">
        <v>22</v>
      </c>
      <c r="M1195">
        <v>2.5</v>
      </c>
      <c r="N1195">
        <v>3.7</v>
      </c>
      <c r="O1195">
        <v>0.4</v>
      </c>
      <c r="P1195">
        <v>0.5</v>
      </c>
      <c r="Q1195">
        <v>70.8</v>
      </c>
      <c r="R1195">
        <v>0.12</v>
      </c>
      <c r="S1195">
        <v>0.02</v>
      </c>
      <c r="T1195">
        <v>0.03</v>
      </c>
      <c r="U1195">
        <v>9.4</v>
      </c>
      <c r="V1195">
        <v>40.1</v>
      </c>
      <c r="W1195">
        <v>15.72</v>
      </c>
      <c r="X1195">
        <v>2.94</v>
      </c>
      <c r="Y1195">
        <v>5.3</v>
      </c>
      <c r="Z1195">
        <v>58</v>
      </c>
      <c r="AA1195">
        <v>7.0000000000000007E-2</v>
      </c>
      <c r="AB1195">
        <v>18.3</v>
      </c>
      <c r="AC1195">
        <v>0.77</v>
      </c>
      <c r="AD1195">
        <v>302</v>
      </c>
      <c r="AE1195">
        <v>0.61</v>
      </c>
      <c r="AF1195">
        <v>3.0000000000000001E-3</v>
      </c>
      <c r="AG1195">
        <v>47</v>
      </c>
      <c r="AH1195">
        <v>3.3000000000000002E-2</v>
      </c>
      <c r="AI1195">
        <v>6.81</v>
      </c>
      <c r="AJ1195">
        <v>5.0000000000000001E-3</v>
      </c>
      <c r="AK1195">
        <v>0.14000000000000001</v>
      </c>
      <c r="AL1195">
        <v>2.5</v>
      </c>
      <c r="AM1195">
        <v>0.3</v>
      </c>
      <c r="AN1195">
        <v>3.7</v>
      </c>
      <c r="AO1195">
        <v>0.01</v>
      </c>
      <c r="AP1195">
        <v>4.7</v>
      </c>
      <c r="AQ1195">
        <v>5</v>
      </c>
      <c r="AR1195">
        <v>7.0000000000000007E-2</v>
      </c>
      <c r="AS1195">
        <v>0.4</v>
      </c>
      <c r="AT1195">
        <v>23</v>
      </c>
      <c r="AU1195">
        <v>0.05</v>
      </c>
      <c r="AV1195">
        <v>59.7</v>
      </c>
      <c r="AW1195">
        <v>15</v>
      </c>
    </row>
    <row r="1196" spans="1:49" hidden="1" x14ac:dyDescent="0.3">
      <c r="A1196" t="s">
        <v>4720</v>
      </c>
      <c r="B1196" t="s">
        <v>4721</v>
      </c>
      <c r="C1196" s="1" t="str">
        <f t="shared" si="72"/>
        <v>13:0041</v>
      </c>
      <c r="D1196" s="1" t="str">
        <f t="shared" si="73"/>
        <v>13:0013</v>
      </c>
      <c r="E1196" t="s">
        <v>4722</v>
      </c>
      <c r="F1196" t="s">
        <v>4723</v>
      </c>
      <c r="H1196">
        <v>47.574005100000001</v>
      </c>
      <c r="I1196">
        <v>-67.634354099999996</v>
      </c>
      <c r="J1196" s="1" t="str">
        <f t="shared" si="74"/>
        <v>Basal till</v>
      </c>
      <c r="K1196" s="1" t="str">
        <f t="shared" si="75"/>
        <v>&lt;63 micron</v>
      </c>
      <c r="L1196">
        <v>32</v>
      </c>
      <c r="M1196">
        <v>1.81</v>
      </c>
      <c r="N1196">
        <v>4.7</v>
      </c>
      <c r="O1196">
        <v>0.7</v>
      </c>
      <c r="P1196">
        <v>1</v>
      </c>
      <c r="Q1196">
        <v>49</v>
      </c>
      <c r="R1196">
        <v>0.14000000000000001</v>
      </c>
      <c r="S1196">
        <v>7.0000000000000007E-2</v>
      </c>
      <c r="T1196">
        <v>0.05</v>
      </c>
      <c r="U1196">
        <v>11.1</v>
      </c>
      <c r="V1196">
        <v>33.4</v>
      </c>
      <c r="W1196">
        <v>15.26</v>
      </c>
      <c r="X1196">
        <v>2.82</v>
      </c>
      <c r="Y1196">
        <v>4.0999999999999996</v>
      </c>
      <c r="Z1196">
        <v>32</v>
      </c>
      <c r="AA1196">
        <v>7.0000000000000007E-2</v>
      </c>
      <c r="AB1196">
        <v>26.2</v>
      </c>
      <c r="AC1196">
        <v>0.69</v>
      </c>
      <c r="AD1196">
        <v>331</v>
      </c>
      <c r="AE1196">
        <v>0.79</v>
      </c>
      <c r="AF1196">
        <v>2E-3</v>
      </c>
      <c r="AG1196">
        <v>40.299999999999997</v>
      </c>
      <c r="AH1196">
        <v>5.3999999999999999E-2</v>
      </c>
      <c r="AI1196">
        <v>11.7</v>
      </c>
      <c r="AJ1196">
        <v>0.04</v>
      </c>
      <c r="AK1196">
        <v>0.24</v>
      </c>
      <c r="AL1196">
        <v>2.5</v>
      </c>
      <c r="AM1196">
        <v>0.3</v>
      </c>
      <c r="AN1196">
        <v>5.7</v>
      </c>
      <c r="AO1196">
        <v>0.02</v>
      </c>
      <c r="AP1196">
        <v>4.9000000000000004</v>
      </c>
      <c r="AQ1196">
        <v>160</v>
      </c>
      <c r="AR1196">
        <v>0.09</v>
      </c>
      <c r="AS1196">
        <v>0.5</v>
      </c>
      <c r="AT1196">
        <v>20</v>
      </c>
      <c r="AU1196">
        <v>0.05</v>
      </c>
      <c r="AV1196">
        <v>47.8</v>
      </c>
      <c r="AW1196">
        <v>15</v>
      </c>
    </row>
    <row r="1197" spans="1:49" hidden="1" x14ac:dyDescent="0.3">
      <c r="A1197" t="s">
        <v>4724</v>
      </c>
      <c r="B1197" t="s">
        <v>4725</v>
      </c>
      <c r="C1197" s="1" t="str">
        <f t="shared" si="72"/>
        <v>13:0041</v>
      </c>
      <c r="D1197" s="1" t="str">
        <f t="shared" si="73"/>
        <v>13:0013</v>
      </c>
      <c r="E1197" t="s">
        <v>4726</v>
      </c>
      <c r="F1197" t="s">
        <v>4727</v>
      </c>
      <c r="H1197">
        <v>47.6805953</v>
      </c>
      <c r="I1197">
        <v>-67.555014700000001</v>
      </c>
      <c r="J1197" s="1" t="str">
        <f t="shared" si="74"/>
        <v>Basal till</v>
      </c>
      <c r="K1197" s="1" t="str">
        <f t="shared" si="75"/>
        <v>&lt;63 micron</v>
      </c>
      <c r="L1197">
        <v>179</v>
      </c>
      <c r="M1197">
        <v>1.76</v>
      </c>
      <c r="N1197">
        <v>3.2</v>
      </c>
      <c r="O1197">
        <v>0.1</v>
      </c>
      <c r="P1197">
        <v>2</v>
      </c>
      <c r="Q1197">
        <v>73.099999999999994</v>
      </c>
      <c r="R1197">
        <v>7.0000000000000007E-2</v>
      </c>
      <c r="S1197">
        <v>0.04</v>
      </c>
      <c r="T1197">
        <v>0.05</v>
      </c>
      <c r="U1197">
        <v>7.3</v>
      </c>
      <c r="V1197">
        <v>28.6</v>
      </c>
      <c r="W1197">
        <v>9.65</v>
      </c>
      <c r="X1197">
        <v>2.29</v>
      </c>
      <c r="Y1197">
        <v>4</v>
      </c>
      <c r="Z1197">
        <v>28</v>
      </c>
      <c r="AA1197">
        <v>0.05</v>
      </c>
      <c r="AB1197">
        <v>24.5</v>
      </c>
      <c r="AC1197">
        <v>0.64</v>
      </c>
      <c r="AD1197">
        <v>108</v>
      </c>
      <c r="AE1197">
        <v>0.43</v>
      </c>
      <c r="AF1197">
        <v>2E-3</v>
      </c>
      <c r="AG1197">
        <v>30.9</v>
      </c>
      <c r="AH1197">
        <v>4.4999999999999998E-2</v>
      </c>
      <c r="AI1197">
        <v>4.37</v>
      </c>
      <c r="AJ1197">
        <v>0.02</v>
      </c>
      <c r="AK1197">
        <v>0.12</v>
      </c>
      <c r="AL1197">
        <v>1.6</v>
      </c>
      <c r="AM1197">
        <v>0.2</v>
      </c>
      <c r="AN1197">
        <v>4.5</v>
      </c>
      <c r="AO1197">
        <v>0.01</v>
      </c>
      <c r="AP1197">
        <v>4</v>
      </c>
      <c r="AQ1197">
        <v>40</v>
      </c>
      <c r="AR1197">
        <v>0.09</v>
      </c>
      <c r="AS1197">
        <v>0.5</v>
      </c>
      <c r="AT1197">
        <v>18</v>
      </c>
      <c r="AU1197">
        <v>0.05</v>
      </c>
      <c r="AV1197">
        <v>34.4</v>
      </c>
      <c r="AW1197">
        <v>15</v>
      </c>
    </row>
    <row r="1198" spans="1:49" hidden="1" x14ac:dyDescent="0.3">
      <c r="A1198" t="s">
        <v>4728</v>
      </c>
      <c r="B1198" t="s">
        <v>4729</v>
      </c>
      <c r="C1198" s="1" t="str">
        <f t="shared" si="72"/>
        <v>13:0041</v>
      </c>
      <c r="D1198" s="1" t="str">
        <f t="shared" si="73"/>
        <v>13:0013</v>
      </c>
      <c r="E1198" t="s">
        <v>4730</v>
      </c>
      <c r="F1198" t="s">
        <v>4731</v>
      </c>
      <c r="H1198">
        <v>47.567010500000002</v>
      </c>
      <c r="I1198">
        <v>-67.679420199999996</v>
      </c>
      <c r="J1198" s="1" t="str">
        <f t="shared" si="74"/>
        <v>Basal till</v>
      </c>
      <c r="K1198" s="1" t="str">
        <f t="shared" si="75"/>
        <v>&lt;63 micron</v>
      </c>
      <c r="L1198">
        <v>73</v>
      </c>
      <c r="M1198">
        <v>2.0299999999999998</v>
      </c>
      <c r="N1198">
        <v>4.5</v>
      </c>
      <c r="O1198">
        <v>0.7</v>
      </c>
      <c r="P1198">
        <v>2</v>
      </c>
      <c r="Q1198">
        <v>127</v>
      </c>
      <c r="R1198">
        <v>0.12</v>
      </c>
      <c r="S1198">
        <v>0.21</v>
      </c>
      <c r="T1198">
        <v>0.09</v>
      </c>
      <c r="U1198">
        <v>12.4</v>
      </c>
      <c r="V1198">
        <v>45.4</v>
      </c>
      <c r="W1198">
        <v>16</v>
      </c>
      <c r="X1198">
        <v>2.86</v>
      </c>
      <c r="Y1198">
        <v>4.4000000000000004</v>
      </c>
      <c r="Z1198">
        <v>55</v>
      </c>
      <c r="AA1198">
        <v>0.06</v>
      </c>
      <c r="AB1198">
        <v>25.3</v>
      </c>
      <c r="AC1198">
        <v>0.8</v>
      </c>
      <c r="AD1198">
        <v>448</v>
      </c>
      <c r="AE1198">
        <v>0.47</v>
      </c>
      <c r="AF1198">
        <v>3.0000000000000001E-3</v>
      </c>
      <c r="AG1198">
        <v>46</v>
      </c>
      <c r="AH1198">
        <v>0.03</v>
      </c>
      <c r="AI1198">
        <v>9.67</v>
      </c>
      <c r="AJ1198">
        <v>0.02</v>
      </c>
      <c r="AK1198">
        <v>0.19</v>
      </c>
      <c r="AL1198">
        <v>3.8</v>
      </c>
      <c r="AM1198">
        <v>0.3</v>
      </c>
      <c r="AN1198">
        <v>18.899999999999999</v>
      </c>
      <c r="AO1198">
        <v>0.01</v>
      </c>
      <c r="AP1198">
        <v>3.9</v>
      </c>
      <c r="AQ1198">
        <v>10</v>
      </c>
      <c r="AR1198">
        <v>0.09</v>
      </c>
      <c r="AS1198">
        <v>1.1000000000000001</v>
      </c>
      <c r="AT1198">
        <v>20</v>
      </c>
      <c r="AU1198">
        <v>0.05</v>
      </c>
      <c r="AV1198">
        <v>45.8</v>
      </c>
      <c r="AW1198">
        <v>15</v>
      </c>
    </row>
    <row r="1199" spans="1:49" hidden="1" x14ac:dyDescent="0.3">
      <c r="A1199" t="s">
        <v>4732</v>
      </c>
      <c r="B1199" t="s">
        <v>4733</v>
      </c>
      <c r="C1199" s="1" t="str">
        <f t="shared" si="72"/>
        <v>13:0041</v>
      </c>
      <c r="D1199" s="1" t="str">
        <f t="shared" si="73"/>
        <v>13:0013</v>
      </c>
      <c r="E1199" t="s">
        <v>4734</v>
      </c>
      <c r="F1199" t="s">
        <v>4735</v>
      </c>
      <c r="H1199">
        <v>47.580841399999997</v>
      </c>
      <c r="I1199">
        <v>-67.617646100000002</v>
      </c>
      <c r="J1199" s="1" t="str">
        <f t="shared" si="74"/>
        <v>Basal till</v>
      </c>
      <c r="K1199" s="1" t="str">
        <f t="shared" si="75"/>
        <v>&lt;63 micron</v>
      </c>
      <c r="L1199">
        <v>83</v>
      </c>
      <c r="M1199">
        <v>1.1499999999999999</v>
      </c>
      <c r="N1199">
        <v>6</v>
      </c>
      <c r="O1199">
        <v>0.4</v>
      </c>
      <c r="P1199">
        <v>0.5</v>
      </c>
      <c r="Q1199">
        <v>101.8</v>
      </c>
      <c r="R1199">
        <v>0.15</v>
      </c>
      <c r="S1199">
        <v>0.19</v>
      </c>
      <c r="T1199">
        <v>0.12</v>
      </c>
      <c r="U1199">
        <v>11.4</v>
      </c>
      <c r="V1199">
        <v>21.8</v>
      </c>
      <c r="W1199">
        <v>19.63</v>
      </c>
      <c r="X1199">
        <v>2.64</v>
      </c>
      <c r="Y1199">
        <v>2.8</v>
      </c>
      <c r="Z1199">
        <v>42</v>
      </c>
      <c r="AA1199">
        <v>7.0000000000000007E-2</v>
      </c>
      <c r="AB1199">
        <v>27.6</v>
      </c>
      <c r="AC1199">
        <v>0.4</v>
      </c>
      <c r="AD1199">
        <v>240</v>
      </c>
      <c r="AE1199">
        <v>1.49</v>
      </c>
      <c r="AF1199">
        <v>3.0000000000000001E-3</v>
      </c>
      <c r="AG1199">
        <v>37.6</v>
      </c>
      <c r="AH1199">
        <v>5.3999999999999999E-2</v>
      </c>
      <c r="AI1199">
        <v>12.03</v>
      </c>
      <c r="AJ1199">
        <v>0.02</v>
      </c>
      <c r="AK1199">
        <v>0.31</v>
      </c>
      <c r="AL1199">
        <v>2.9</v>
      </c>
      <c r="AM1199">
        <v>0.4</v>
      </c>
      <c r="AN1199">
        <v>15.3</v>
      </c>
      <c r="AO1199">
        <v>0.02</v>
      </c>
      <c r="AP1199">
        <v>3.9</v>
      </c>
      <c r="AQ1199">
        <v>40</v>
      </c>
      <c r="AR1199">
        <v>0.08</v>
      </c>
      <c r="AS1199">
        <v>1.1000000000000001</v>
      </c>
      <c r="AT1199">
        <v>16</v>
      </c>
      <c r="AU1199">
        <v>0.05</v>
      </c>
      <c r="AV1199">
        <v>51</v>
      </c>
      <c r="AW1199">
        <v>15</v>
      </c>
    </row>
    <row r="1200" spans="1:49" hidden="1" x14ac:dyDescent="0.3">
      <c r="A1200" t="s">
        <v>4736</v>
      </c>
      <c r="B1200" t="s">
        <v>4737</v>
      </c>
      <c r="C1200" s="1" t="str">
        <f t="shared" si="72"/>
        <v>13:0041</v>
      </c>
      <c r="D1200" s="1" t="str">
        <f t="shared" si="73"/>
        <v>13:0013</v>
      </c>
      <c r="E1200" t="s">
        <v>4738</v>
      </c>
      <c r="F1200" t="s">
        <v>4739</v>
      </c>
      <c r="H1200">
        <v>47.594109400000001</v>
      </c>
      <c r="I1200">
        <v>-67.654369200000005</v>
      </c>
      <c r="J1200" s="1" t="str">
        <f t="shared" si="74"/>
        <v>Basal till</v>
      </c>
      <c r="K1200" s="1" t="str">
        <f t="shared" si="75"/>
        <v>&lt;63 micron</v>
      </c>
      <c r="L1200">
        <v>9</v>
      </c>
      <c r="M1200">
        <v>2.19</v>
      </c>
      <c r="N1200">
        <v>6.2</v>
      </c>
      <c r="O1200">
        <v>1.1000000000000001</v>
      </c>
      <c r="P1200">
        <v>1</v>
      </c>
      <c r="Q1200">
        <v>111.4</v>
      </c>
      <c r="R1200">
        <v>0.19</v>
      </c>
      <c r="S1200">
        <v>0.05</v>
      </c>
      <c r="T1200">
        <v>0.03</v>
      </c>
      <c r="U1200">
        <v>18.100000000000001</v>
      </c>
      <c r="V1200">
        <v>51.1</v>
      </c>
      <c r="W1200">
        <v>28.01</v>
      </c>
      <c r="X1200">
        <v>3.91</v>
      </c>
      <c r="Y1200">
        <v>5.9</v>
      </c>
      <c r="Z1200">
        <v>34</v>
      </c>
      <c r="AA1200">
        <v>0.11</v>
      </c>
      <c r="AB1200">
        <v>26</v>
      </c>
      <c r="AC1200">
        <v>1.1200000000000001</v>
      </c>
      <c r="AD1200">
        <v>1116</v>
      </c>
      <c r="AE1200">
        <v>0.33</v>
      </c>
      <c r="AF1200">
        <v>3.0000000000000001E-3</v>
      </c>
      <c r="AG1200">
        <v>60.2</v>
      </c>
      <c r="AH1200">
        <v>3.3000000000000002E-2</v>
      </c>
      <c r="AI1200">
        <v>16.14</v>
      </c>
      <c r="AJ1200">
        <v>0.03</v>
      </c>
      <c r="AK1200">
        <v>0.32</v>
      </c>
      <c r="AL1200">
        <v>6.7</v>
      </c>
      <c r="AM1200">
        <v>0.1</v>
      </c>
      <c r="AN1200">
        <v>6.2</v>
      </c>
      <c r="AO1200">
        <v>0.02</v>
      </c>
      <c r="AP1200">
        <v>6.5</v>
      </c>
      <c r="AQ1200">
        <v>50</v>
      </c>
      <c r="AR1200">
        <v>0.06</v>
      </c>
      <c r="AS1200">
        <v>0.5</v>
      </c>
      <c r="AT1200">
        <v>27</v>
      </c>
      <c r="AU1200">
        <v>0.05</v>
      </c>
      <c r="AV1200">
        <v>68.5</v>
      </c>
      <c r="AW1200">
        <v>15</v>
      </c>
    </row>
    <row r="1201" spans="1:49" hidden="1" x14ac:dyDescent="0.3">
      <c r="A1201" t="s">
        <v>4740</v>
      </c>
      <c r="B1201" t="s">
        <v>4741</v>
      </c>
      <c r="C1201" s="1" t="str">
        <f t="shared" si="72"/>
        <v>13:0041</v>
      </c>
      <c r="D1201" s="1" t="str">
        <f t="shared" si="73"/>
        <v>13:0013</v>
      </c>
      <c r="E1201" t="s">
        <v>4742</v>
      </c>
      <c r="F1201" t="s">
        <v>4743</v>
      </c>
      <c r="H1201">
        <v>47.607519000000003</v>
      </c>
      <c r="I1201">
        <v>-67.648463599999999</v>
      </c>
      <c r="J1201" s="1" t="str">
        <f t="shared" si="74"/>
        <v>Basal till</v>
      </c>
      <c r="K1201" s="1" t="str">
        <f t="shared" si="75"/>
        <v>&lt;63 micron</v>
      </c>
      <c r="L1201">
        <v>16</v>
      </c>
      <c r="M1201">
        <v>2.2599999999999998</v>
      </c>
      <c r="N1201">
        <v>6.3</v>
      </c>
      <c r="O1201">
        <v>0.7</v>
      </c>
      <c r="P1201">
        <v>2</v>
      </c>
      <c r="Q1201">
        <v>74.2</v>
      </c>
      <c r="R1201">
        <v>0.17</v>
      </c>
      <c r="S1201">
        <v>0.04</v>
      </c>
      <c r="T1201">
        <v>0.03</v>
      </c>
      <c r="U1201">
        <v>18.7</v>
      </c>
      <c r="V1201">
        <v>49.9</v>
      </c>
      <c r="W1201">
        <v>26.16</v>
      </c>
      <c r="X1201">
        <v>3.82</v>
      </c>
      <c r="Y1201">
        <v>5.7</v>
      </c>
      <c r="Z1201">
        <v>41</v>
      </c>
      <c r="AA1201">
        <v>0.06</v>
      </c>
      <c r="AB1201">
        <v>17.5</v>
      </c>
      <c r="AC1201">
        <v>1.1499999999999999</v>
      </c>
      <c r="AD1201">
        <v>1069</v>
      </c>
      <c r="AE1201">
        <v>0.23</v>
      </c>
      <c r="AF1201">
        <v>3.0000000000000001E-3</v>
      </c>
      <c r="AG1201">
        <v>73.8</v>
      </c>
      <c r="AH1201">
        <v>3.5000000000000003E-2</v>
      </c>
      <c r="AI1201">
        <v>14.86</v>
      </c>
      <c r="AJ1201">
        <v>0.02</v>
      </c>
      <c r="AK1201">
        <v>0.18</v>
      </c>
      <c r="AL1201">
        <v>7.6</v>
      </c>
      <c r="AM1201">
        <v>0.3</v>
      </c>
      <c r="AN1201">
        <v>4.0999999999999996</v>
      </c>
      <c r="AO1201">
        <v>0.03</v>
      </c>
      <c r="AP1201">
        <v>4.3</v>
      </c>
      <c r="AQ1201">
        <v>20</v>
      </c>
      <c r="AR1201">
        <v>0.06</v>
      </c>
      <c r="AS1201">
        <v>0.3</v>
      </c>
      <c r="AT1201">
        <v>26</v>
      </c>
      <c r="AU1201">
        <v>0.05</v>
      </c>
      <c r="AV1201">
        <v>69.099999999999994</v>
      </c>
      <c r="AW1201">
        <v>15</v>
      </c>
    </row>
    <row r="1202" spans="1:49" hidden="1" x14ac:dyDescent="0.3">
      <c r="A1202" t="s">
        <v>4744</v>
      </c>
      <c r="B1202" t="s">
        <v>4745</v>
      </c>
      <c r="C1202" s="1" t="str">
        <f t="shared" si="72"/>
        <v>13:0041</v>
      </c>
      <c r="D1202" s="1" t="str">
        <f t="shared" si="73"/>
        <v>13:0013</v>
      </c>
      <c r="E1202" t="s">
        <v>4746</v>
      </c>
      <c r="F1202" t="s">
        <v>4747</v>
      </c>
      <c r="H1202">
        <v>47.609341200000003</v>
      </c>
      <c r="I1202">
        <v>-67.621632000000005</v>
      </c>
      <c r="J1202" s="1" t="str">
        <f t="shared" si="74"/>
        <v>Basal till</v>
      </c>
      <c r="K1202" s="1" t="str">
        <f t="shared" si="75"/>
        <v>&lt;63 micron</v>
      </c>
      <c r="L1202">
        <v>31</v>
      </c>
      <c r="M1202">
        <v>2.21</v>
      </c>
      <c r="N1202">
        <v>2.5</v>
      </c>
      <c r="O1202">
        <v>0.7</v>
      </c>
      <c r="P1202">
        <v>2</v>
      </c>
      <c r="Q1202">
        <v>127</v>
      </c>
      <c r="R1202">
        <v>0.23</v>
      </c>
      <c r="S1202">
        <v>0.17</v>
      </c>
      <c r="T1202">
        <v>0.04</v>
      </c>
      <c r="U1202">
        <v>15.8</v>
      </c>
      <c r="V1202">
        <v>38.1</v>
      </c>
      <c r="W1202">
        <v>30.79</v>
      </c>
      <c r="X1202">
        <v>3.23</v>
      </c>
      <c r="Y1202">
        <v>5.8</v>
      </c>
      <c r="Z1202">
        <v>32</v>
      </c>
      <c r="AA1202">
        <v>0.13</v>
      </c>
      <c r="AB1202">
        <v>32</v>
      </c>
      <c r="AC1202">
        <v>1.31</v>
      </c>
      <c r="AD1202">
        <v>663</v>
      </c>
      <c r="AE1202">
        <v>0.31</v>
      </c>
      <c r="AF1202">
        <v>3.0000000000000001E-3</v>
      </c>
      <c r="AG1202">
        <v>55.4</v>
      </c>
      <c r="AH1202">
        <v>4.2999999999999997E-2</v>
      </c>
      <c r="AI1202">
        <v>15.68</v>
      </c>
      <c r="AJ1202">
        <v>0.01</v>
      </c>
      <c r="AK1202">
        <v>0.19</v>
      </c>
      <c r="AL1202">
        <v>4.3</v>
      </c>
      <c r="AM1202">
        <v>0.3</v>
      </c>
      <c r="AN1202">
        <v>10.9</v>
      </c>
      <c r="AO1202">
        <v>0.03</v>
      </c>
      <c r="AP1202">
        <v>4.7</v>
      </c>
      <c r="AQ1202">
        <v>120</v>
      </c>
      <c r="AR1202">
        <v>7.0000000000000007E-2</v>
      </c>
      <c r="AS1202">
        <v>0.5</v>
      </c>
      <c r="AT1202">
        <v>23</v>
      </c>
      <c r="AU1202">
        <v>0.05</v>
      </c>
      <c r="AV1202">
        <v>58.7</v>
      </c>
      <c r="AW1202">
        <v>15</v>
      </c>
    </row>
    <row r="1203" spans="1:49" hidden="1" x14ac:dyDescent="0.3">
      <c r="A1203" t="s">
        <v>4748</v>
      </c>
      <c r="B1203" t="s">
        <v>4749</v>
      </c>
      <c r="C1203" s="1" t="str">
        <f t="shared" si="72"/>
        <v>13:0041</v>
      </c>
      <c r="D1203" s="1" t="str">
        <f t="shared" si="73"/>
        <v>13:0013</v>
      </c>
      <c r="E1203" t="s">
        <v>4750</v>
      </c>
      <c r="F1203" t="s">
        <v>4751</v>
      </c>
      <c r="H1203">
        <v>47.592453800000001</v>
      </c>
      <c r="I1203">
        <v>-67.629298399999996</v>
      </c>
      <c r="J1203" s="1" t="str">
        <f t="shared" si="74"/>
        <v>Basal till</v>
      </c>
      <c r="K1203" s="1" t="str">
        <f t="shared" si="75"/>
        <v>&lt;63 micron</v>
      </c>
      <c r="L1203">
        <v>27</v>
      </c>
      <c r="M1203">
        <v>2.38</v>
      </c>
      <c r="N1203">
        <v>3.1</v>
      </c>
      <c r="O1203">
        <v>0.3</v>
      </c>
      <c r="P1203">
        <v>3</v>
      </c>
      <c r="Q1203">
        <v>82.1</v>
      </c>
      <c r="R1203">
        <v>0.14000000000000001</v>
      </c>
      <c r="S1203">
        <v>0.13</v>
      </c>
      <c r="T1203">
        <v>0.03</v>
      </c>
      <c r="U1203">
        <v>13</v>
      </c>
      <c r="V1203">
        <v>35.200000000000003</v>
      </c>
      <c r="W1203">
        <v>16.23</v>
      </c>
      <c r="X1203">
        <v>3</v>
      </c>
      <c r="Y1203">
        <v>5.5</v>
      </c>
      <c r="Z1203">
        <v>36</v>
      </c>
      <c r="AA1203">
        <v>0.1</v>
      </c>
      <c r="AB1203">
        <v>27.4</v>
      </c>
      <c r="AC1203">
        <v>0.86</v>
      </c>
      <c r="AD1203">
        <v>290</v>
      </c>
      <c r="AE1203">
        <v>0.14000000000000001</v>
      </c>
      <c r="AF1203">
        <v>3.0000000000000001E-3</v>
      </c>
      <c r="AG1203">
        <v>43.2</v>
      </c>
      <c r="AH1203">
        <v>7.9000000000000001E-2</v>
      </c>
      <c r="AI1203">
        <v>10.51</v>
      </c>
      <c r="AJ1203">
        <v>0.04</v>
      </c>
      <c r="AK1203">
        <v>0.15</v>
      </c>
      <c r="AL1203">
        <v>3.2</v>
      </c>
      <c r="AM1203">
        <v>0.3</v>
      </c>
      <c r="AN1203">
        <v>8.8000000000000007</v>
      </c>
      <c r="AO1203">
        <v>0.03</v>
      </c>
      <c r="AP1203">
        <v>4.4000000000000004</v>
      </c>
      <c r="AQ1203">
        <v>90</v>
      </c>
      <c r="AR1203">
        <v>0.08</v>
      </c>
      <c r="AS1203">
        <v>0.4</v>
      </c>
      <c r="AT1203">
        <v>24</v>
      </c>
      <c r="AU1203">
        <v>0.05</v>
      </c>
      <c r="AV1203">
        <v>50</v>
      </c>
      <c r="AW1203">
        <v>15</v>
      </c>
    </row>
    <row r="1204" spans="1:49" hidden="1" x14ac:dyDescent="0.3">
      <c r="A1204" t="s">
        <v>4752</v>
      </c>
      <c r="B1204" t="s">
        <v>4753</v>
      </c>
      <c r="C1204" s="1" t="str">
        <f t="shared" si="72"/>
        <v>13:0041</v>
      </c>
      <c r="D1204" s="1" t="str">
        <f t="shared" si="73"/>
        <v>13:0013</v>
      </c>
      <c r="E1204" t="s">
        <v>4754</v>
      </c>
      <c r="F1204" t="s">
        <v>4755</v>
      </c>
      <c r="H1204">
        <v>47.639606899999997</v>
      </c>
      <c r="I1204">
        <v>-67.941503800000007</v>
      </c>
      <c r="J1204" s="1" t="str">
        <f t="shared" si="74"/>
        <v>Basal till</v>
      </c>
      <c r="K1204" s="1" t="str">
        <f t="shared" si="75"/>
        <v>&lt;63 micron</v>
      </c>
      <c r="L1204">
        <v>13</v>
      </c>
      <c r="M1204">
        <v>2.42</v>
      </c>
      <c r="N1204">
        <v>6.2</v>
      </c>
      <c r="O1204">
        <v>0.4</v>
      </c>
      <c r="P1204">
        <v>2</v>
      </c>
      <c r="Q1204">
        <v>43.6</v>
      </c>
      <c r="R1204">
        <v>0.16</v>
      </c>
      <c r="S1204">
        <v>0.01</v>
      </c>
      <c r="T1204">
        <v>0.06</v>
      </c>
      <c r="U1204">
        <v>15.8</v>
      </c>
      <c r="V1204">
        <v>51.9</v>
      </c>
      <c r="W1204">
        <v>26.27</v>
      </c>
      <c r="X1204">
        <v>3.35</v>
      </c>
      <c r="Y1204">
        <v>5.8</v>
      </c>
      <c r="Z1204">
        <v>42</v>
      </c>
      <c r="AA1204">
        <v>0.05</v>
      </c>
      <c r="AB1204">
        <v>31.8</v>
      </c>
      <c r="AC1204">
        <v>0.93</v>
      </c>
      <c r="AD1204">
        <v>481</v>
      </c>
      <c r="AE1204">
        <v>0.25</v>
      </c>
      <c r="AF1204">
        <v>3.0000000000000001E-3</v>
      </c>
      <c r="AG1204">
        <v>54.2</v>
      </c>
      <c r="AH1204">
        <v>0.04</v>
      </c>
      <c r="AI1204">
        <v>15.34</v>
      </c>
      <c r="AJ1204">
        <v>5.0000000000000001E-3</v>
      </c>
      <c r="AK1204">
        <v>0.28000000000000003</v>
      </c>
      <c r="AL1204">
        <v>3.1</v>
      </c>
      <c r="AM1204">
        <v>0.1</v>
      </c>
      <c r="AN1204">
        <v>3</v>
      </c>
      <c r="AO1204">
        <v>0.02</v>
      </c>
      <c r="AP1204">
        <v>6</v>
      </c>
      <c r="AQ1204">
        <v>120</v>
      </c>
      <c r="AR1204">
        <v>0.06</v>
      </c>
      <c r="AS1204">
        <v>1</v>
      </c>
      <c r="AT1204">
        <v>26</v>
      </c>
      <c r="AU1204">
        <v>0.05</v>
      </c>
      <c r="AV1204">
        <v>63.7</v>
      </c>
      <c r="AW1204">
        <v>15</v>
      </c>
    </row>
    <row r="1205" spans="1:49" hidden="1" x14ac:dyDescent="0.3">
      <c r="A1205" t="s">
        <v>4756</v>
      </c>
      <c r="B1205" t="s">
        <v>4757</v>
      </c>
      <c r="C1205" s="1" t="str">
        <f t="shared" si="72"/>
        <v>13:0041</v>
      </c>
      <c r="D1205" s="1" t="str">
        <f t="shared" si="73"/>
        <v>13:0013</v>
      </c>
      <c r="E1205" t="s">
        <v>4758</v>
      </c>
      <c r="F1205" t="s">
        <v>4759</v>
      </c>
      <c r="H1205">
        <v>47.653180300000002</v>
      </c>
      <c r="I1205">
        <v>-67.958714499999999</v>
      </c>
      <c r="J1205" s="1" t="str">
        <f t="shared" si="74"/>
        <v>Basal till</v>
      </c>
      <c r="K1205" s="1" t="str">
        <f t="shared" si="75"/>
        <v>&lt;63 micron</v>
      </c>
      <c r="L1205">
        <v>29</v>
      </c>
      <c r="M1205">
        <v>2.5499999999999998</v>
      </c>
      <c r="N1205">
        <v>4.9000000000000004</v>
      </c>
      <c r="O1205">
        <v>0.3</v>
      </c>
      <c r="P1205">
        <v>1</v>
      </c>
      <c r="Q1205">
        <v>35.299999999999997</v>
      </c>
      <c r="R1205">
        <v>0.11</v>
      </c>
      <c r="S1205">
        <v>0.02</v>
      </c>
      <c r="T1205">
        <v>0.06</v>
      </c>
      <c r="U1205">
        <v>10.8</v>
      </c>
      <c r="V1205">
        <v>50</v>
      </c>
      <c r="W1205">
        <v>17.649999999999999</v>
      </c>
      <c r="X1205">
        <v>2.9</v>
      </c>
      <c r="Y1205">
        <v>4.9000000000000004</v>
      </c>
      <c r="Z1205">
        <v>67</v>
      </c>
      <c r="AA1205">
        <v>0.04</v>
      </c>
      <c r="AB1205">
        <v>22.8</v>
      </c>
      <c r="AC1205">
        <v>0.7</v>
      </c>
      <c r="AD1205">
        <v>195</v>
      </c>
      <c r="AE1205">
        <v>0.27</v>
      </c>
      <c r="AF1205">
        <v>3.0000000000000001E-3</v>
      </c>
      <c r="AG1205">
        <v>45.3</v>
      </c>
      <c r="AH1205">
        <v>4.2000000000000003E-2</v>
      </c>
      <c r="AI1205">
        <v>8.8000000000000007</v>
      </c>
      <c r="AJ1205">
        <v>0.02</v>
      </c>
      <c r="AK1205">
        <v>0.17</v>
      </c>
      <c r="AL1205">
        <v>2.5</v>
      </c>
      <c r="AM1205">
        <v>0.3</v>
      </c>
      <c r="AN1205">
        <v>2.5</v>
      </c>
      <c r="AO1205">
        <v>0.02</v>
      </c>
      <c r="AP1205">
        <v>5</v>
      </c>
      <c r="AQ1205">
        <v>90</v>
      </c>
      <c r="AR1205">
        <v>0.06</v>
      </c>
      <c r="AS1205">
        <v>0.6</v>
      </c>
      <c r="AT1205">
        <v>24</v>
      </c>
      <c r="AU1205">
        <v>0.05</v>
      </c>
      <c r="AV1205">
        <v>53.4</v>
      </c>
      <c r="AW1205">
        <v>15</v>
      </c>
    </row>
    <row r="1206" spans="1:49" hidden="1" x14ac:dyDescent="0.3">
      <c r="A1206" t="s">
        <v>4760</v>
      </c>
      <c r="B1206" t="s">
        <v>4761</v>
      </c>
      <c r="C1206" s="1" t="str">
        <f t="shared" si="72"/>
        <v>13:0041</v>
      </c>
      <c r="D1206" s="1" t="str">
        <f t="shared" si="73"/>
        <v>13:0013</v>
      </c>
      <c r="E1206" t="s">
        <v>4762</v>
      </c>
      <c r="F1206" t="s">
        <v>4763</v>
      </c>
      <c r="H1206">
        <v>47.6628781</v>
      </c>
      <c r="I1206">
        <v>-67.977514999999997</v>
      </c>
      <c r="J1206" s="1" t="str">
        <f t="shared" si="74"/>
        <v>Basal till</v>
      </c>
      <c r="K1206" s="1" t="str">
        <f t="shared" si="75"/>
        <v>&lt;63 micron</v>
      </c>
      <c r="L1206">
        <v>8</v>
      </c>
      <c r="M1206">
        <v>1.91</v>
      </c>
      <c r="N1206">
        <v>3.9</v>
      </c>
      <c r="O1206">
        <v>0.1</v>
      </c>
      <c r="P1206">
        <v>2</v>
      </c>
      <c r="Q1206">
        <v>33.700000000000003</v>
      </c>
      <c r="R1206">
        <v>0.09</v>
      </c>
      <c r="S1206">
        <v>0.02</v>
      </c>
      <c r="T1206">
        <v>0.04</v>
      </c>
      <c r="U1206">
        <v>11.8</v>
      </c>
      <c r="V1206">
        <v>40.700000000000003</v>
      </c>
      <c r="W1206">
        <v>15.38</v>
      </c>
      <c r="X1206">
        <v>2.4500000000000002</v>
      </c>
      <c r="Y1206">
        <v>4.5999999999999996</v>
      </c>
      <c r="Z1206">
        <v>50</v>
      </c>
      <c r="AA1206">
        <v>0.05</v>
      </c>
      <c r="AB1206">
        <v>23.2</v>
      </c>
      <c r="AC1206">
        <v>0.54</v>
      </c>
      <c r="AD1206">
        <v>416</v>
      </c>
      <c r="AE1206">
        <v>0.19</v>
      </c>
      <c r="AF1206">
        <v>3.0000000000000001E-3</v>
      </c>
      <c r="AG1206">
        <v>40.1</v>
      </c>
      <c r="AH1206">
        <v>2.8000000000000001E-2</v>
      </c>
      <c r="AI1206">
        <v>10.46</v>
      </c>
      <c r="AJ1206">
        <v>0.02</v>
      </c>
      <c r="AK1206">
        <v>0.24</v>
      </c>
      <c r="AL1206">
        <v>2.4</v>
      </c>
      <c r="AM1206">
        <v>0.3</v>
      </c>
      <c r="AN1206">
        <v>2.4</v>
      </c>
      <c r="AO1206">
        <v>0.02</v>
      </c>
      <c r="AP1206">
        <v>5.2</v>
      </c>
      <c r="AQ1206">
        <v>100</v>
      </c>
      <c r="AR1206">
        <v>0.05</v>
      </c>
      <c r="AS1206">
        <v>0.8</v>
      </c>
      <c r="AT1206">
        <v>24</v>
      </c>
      <c r="AU1206">
        <v>0.05</v>
      </c>
      <c r="AV1206">
        <v>42.1</v>
      </c>
      <c r="AW1206">
        <v>15</v>
      </c>
    </row>
    <row r="1207" spans="1:49" hidden="1" x14ac:dyDescent="0.3">
      <c r="A1207" t="s">
        <v>4764</v>
      </c>
      <c r="B1207" t="s">
        <v>4765</v>
      </c>
      <c r="C1207" s="1" t="str">
        <f t="shared" si="72"/>
        <v>13:0041</v>
      </c>
      <c r="D1207" s="1" t="str">
        <f t="shared" si="73"/>
        <v>13:0013</v>
      </c>
      <c r="E1207" t="s">
        <v>4762</v>
      </c>
      <c r="F1207" t="s">
        <v>4766</v>
      </c>
      <c r="H1207">
        <v>47.6628781</v>
      </c>
      <c r="I1207">
        <v>-67.977514999999997</v>
      </c>
      <c r="J1207" s="1" t="str">
        <f t="shared" si="74"/>
        <v>Basal till</v>
      </c>
      <c r="K1207" s="1" t="str">
        <f t="shared" si="75"/>
        <v>&lt;63 micron</v>
      </c>
      <c r="L1207">
        <v>8</v>
      </c>
      <c r="M1207">
        <v>2.0499999999999998</v>
      </c>
      <c r="N1207">
        <v>4.3</v>
      </c>
      <c r="O1207">
        <v>0.3</v>
      </c>
      <c r="P1207">
        <v>0.5</v>
      </c>
      <c r="Q1207">
        <v>36.200000000000003</v>
      </c>
      <c r="R1207">
        <v>0.1</v>
      </c>
      <c r="S1207">
        <v>0.02</v>
      </c>
      <c r="T1207">
        <v>0.04</v>
      </c>
      <c r="U1207">
        <v>13</v>
      </c>
      <c r="V1207">
        <v>42.7</v>
      </c>
      <c r="W1207">
        <v>16.920000000000002</v>
      </c>
      <c r="X1207">
        <v>2.5499999999999998</v>
      </c>
      <c r="Y1207">
        <v>4.7</v>
      </c>
      <c r="Z1207">
        <v>62</v>
      </c>
      <c r="AA1207">
        <v>0.05</v>
      </c>
      <c r="AB1207">
        <v>24.1</v>
      </c>
      <c r="AC1207">
        <v>0.55000000000000004</v>
      </c>
      <c r="AD1207">
        <v>516</v>
      </c>
      <c r="AE1207">
        <v>0.21</v>
      </c>
      <c r="AF1207">
        <v>3.0000000000000001E-3</v>
      </c>
      <c r="AG1207">
        <v>40.9</v>
      </c>
      <c r="AH1207">
        <v>3.1E-2</v>
      </c>
      <c r="AI1207">
        <v>12.16</v>
      </c>
      <c r="AJ1207">
        <v>0.01</v>
      </c>
      <c r="AK1207">
        <v>0.27</v>
      </c>
      <c r="AL1207">
        <v>2.8</v>
      </c>
      <c r="AM1207">
        <v>0.3</v>
      </c>
      <c r="AN1207">
        <v>2.6</v>
      </c>
      <c r="AO1207">
        <v>0.03</v>
      </c>
      <c r="AP1207">
        <v>5.2</v>
      </c>
      <c r="AQ1207">
        <v>170</v>
      </c>
      <c r="AR1207">
        <v>0.06</v>
      </c>
      <c r="AS1207">
        <v>0.9</v>
      </c>
      <c r="AT1207">
        <v>25</v>
      </c>
      <c r="AU1207">
        <v>0.05</v>
      </c>
      <c r="AV1207">
        <v>46.1</v>
      </c>
      <c r="AW1207">
        <v>15</v>
      </c>
    </row>
    <row r="1208" spans="1:49" hidden="1" x14ac:dyDescent="0.3">
      <c r="A1208" t="s">
        <v>4767</v>
      </c>
      <c r="B1208" t="s">
        <v>4768</v>
      </c>
      <c r="C1208" s="1" t="str">
        <f t="shared" si="72"/>
        <v>13:0041</v>
      </c>
      <c r="D1208" s="1" t="str">
        <f t="shared" si="73"/>
        <v>13:0013</v>
      </c>
      <c r="E1208" t="s">
        <v>4762</v>
      </c>
      <c r="F1208" t="s">
        <v>4769</v>
      </c>
      <c r="H1208">
        <v>47.6628781</v>
      </c>
      <c r="I1208">
        <v>-67.977514999999997</v>
      </c>
      <c r="J1208" s="1" t="str">
        <f t="shared" si="74"/>
        <v>Basal till</v>
      </c>
      <c r="K1208" s="1" t="str">
        <f t="shared" si="75"/>
        <v>&lt;63 micron</v>
      </c>
      <c r="L1208">
        <v>7</v>
      </c>
      <c r="M1208">
        <v>1.6</v>
      </c>
      <c r="N1208">
        <v>3.7</v>
      </c>
      <c r="O1208">
        <v>0.2</v>
      </c>
      <c r="P1208">
        <v>0.5</v>
      </c>
      <c r="Q1208">
        <v>27.8</v>
      </c>
      <c r="R1208">
        <v>0.08</v>
      </c>
      <c r="S1208">
        <v>0.02</v>
      </c>
      <c r="T1208">
        <v>0.04</v>
      </c>
      <c r="U1208">
        <v>10.3</v>
      </c>
      <c r="V1208">
        <v>32.9</v>
      </c>
      <c r="W1208">
        <v>12.56</v>
      </c>
      <c r="X1208">
        <v>1.94</v>
      </c>
      <c r="Y1208">
        <v>3.7</v>
      </c>
      <c r="Z1208">
        <v>51</v>
      </c>
      <c r="AA1208">
        <v>0.03</v>
      </c>
      <c r="AB1208">
        <v>18.7</v>
      </c>
      <c r="AC1208">
        <v>0.41</v>
      </c>
      <c r="AD1208">
        <v>378</v>
      </c>
      <c r="AE1208">
        <v>0.19</v>
      </c>
      <c r="AF1208">
        <v>2E-3</v>
      </c>
      <c r="AG1208">
        <v>32.1</v>
      </c>
      <c r="AH1208">
        <v>2.4E-2</v>
      </c>
      <c r="AI1208">
        <v>10.43</v>
      </c>
      <c r="AJ1208">
        <v>5.0000000000000001E-3</v>
      </c>
      <c r="AK1208">
        <v>0.21</v>
      </c>
      <c r="AL1208">
        <v>2</v>
      </c>
      <c r="AM1208">
        <v>0.2</v>
      </c>
      <c r="AN1208">
        <v>1.9</v>
      </c>
      <c r="AO1208">
        <v>0.01</v>
      </c>
      <c r="AP1208">
        <v>4.4000000000000004</v>
      </c>
      <c r="AQ1208">
        <v>60</v>
      </c>
      <c r="AR1208">
        <v>0.04</v>
      </c>
      <c r="AS1208">
        <v>0.8</v>
      </c>
      <c r="AT1208">
        <v>19</v>
      </c>
      <c r="AU1208">
        <v>0.05</v>
      </c>
      <c r="AV1208">
        <v>36.200000000000003</v>
      </c>
      <c r="AW1208">
        <v>15</v>
      </c>
    </row>
    <row r="1209" spans="1:49" hidden="1" x14ac:dyDescent="0.3">
      <c r="A1209" t="s">
        <v>4770</v>
      </c>
      <c r="B1209" t="s">
        <v>4771</v>
      </c>
      <c r="C1209" s="1" t="str">
        <f t="shared" si="72"/>
        <v>13:0041</v>
      </c>
      <c r="D1209" s="1" t="str">
        <f t="shared" si="73"/>
        <v>13:0013</v>
      </c>
      <c r="E1209" t="s">
        <v>4772</v>
      </c>
      <c r="F1209" t="s">
        <v>4773</v>
      </c>
      <c r="H1209">
        <v>47.650047299999997</v>
      </c>
      <c r="I1209">
        <v>-67.981573800000007</v>
      </c>
      <c r="J1209" s="1" t="str">
        <f t="shared" si="74"/>
        <v>Basal till</v>
      </c>
      <c r="K1209" s="1" t="str">
        <f t="shared" si="75"/>
        <v>&lt;63 micron</v>
      </c>
      <c r="L1209">
        <v>17</v>
      </c>
      <c r="M1209">
        <v>2.33</v>
      </c>
      <c r="N1209">
        <v>6.7</v>
      </c>
      <c r="O1209">
        <v>0.7</v>
      </c>
      <c r="P1209">
        <v>0.5</v>
      </c>
      <c r="Q1209">
        <v>34.9</v>
      </c>
      <c r="R1209">
        <v>0.15</v>
      </c>
      <c r="S1209">
        <v>0.04</v>
      </c>
      <c r="T1209">
        <v>0.05</v>
      </c>
      <c r="U1209">
        <v>16.5</v>
      </c>
      <c r="V1209">
        <v>52.2</v>
      </c>
      <c r="W1209">
        <v>24.37</v>
      </c>
      <c r="X1209">
        <v>3.38</v>
      </c>
      <c r="Y1209">
        <v>5.6</v>
      </c>
      <c r="Z1209">
        <v>45</v>
      </c>
      <c r="AA1209">
        <v>0.06</v>
      </c>
      <c r="AB1209">
        <v>31.3</v>
      </c>
      <c r="AC1209">
        <v>0.92</v>
      </c>
      <c r="AD1209">
        <v>617</v>
      </c>
      <c r="AE1209">
        <v>0.25</v>
      </c>
      <c r="AF1209">
        <v>2E-3</v>
      </c>
      <c r="AG1209">
        <v>58.5</v>
      </c>
      <c r="AH1209">
        <v>5.1999999999999998E-2</v>
      </c>
      <c r="AI1209">
        <v>15.96</v>
      </c>
      <c r="AJ1209">
        <v>0.02</v>
      </c>
      <c r="AK1209">
        <v>0.28000000000000003</v>
      </c>
      <c r="AL1209">
        <v>2.5</v>
      </c>
      <c r="AM1209">
        <v>0.2</v>
      </c>
      <c r="AN1209">
        <v>5.4</v>
      </c>
      <c r="AO1209">
        <v>0.03</v>
      </c>
      <c r="AP1209">
        <v>5.5</v>
      </c>
      <c r="AQ1209">
        <v>90</v>
      </c>
      <c r="AR1209">
        <v>0.05</v>
      </c>
      <c r="AS1209">
        <v>0.7</v>
      </c>
      <c r="AT1209">
        <v>26</v>
      </c>
      <c r="AU1209">
        <v>0.05</v>
      </c>
      <c r="AV1209">
        <v>65.7</v>
      </c>
      <c r="AW1209">
        <v>15</v>
      </c>
    </row>
    <row r="1210" spans="1:49" hidden="1" x14ac:dyDescent="0.3">
      <c r="A1210" t="s">
        <v>4774</v>
      </c>
      <c r="B1210" t="s">
        <v>4775</v>
      </c>
      <c r="C1210" s="1" t="str">
        <f t="shared" si="72"/>
        <v>13:0041</v>
      </c>
      <c r="D1210" s="1" t="str">
        <f t="shared" si="73"/>
        <v>13:0013</v>
      </c>
      <c r="E1210" t="s">
        <v>4776</v>
      </c>
      <c r="F1210" t="s">
        <v>4777</v>
      </c>
      <c r="H1210">
        <v>47.641302199999998</v>
      </c>
      <c r="I1210">
        <v>-67.998013299999997</v>
      </c>
      <c r="J1210" s="1" t="str">
        <f t="shared" si="74"/>
        <v>Basal till</v>
      </c>
      <c r="K1210" s="1" t="str">
        <f t="shared" si="75"/>
        <v>&lt;63 micron</v>
      </c>
      <c r="L1210">
        <v>51</v>
      </c>
      <c r="M1210">
        <v>3.32</v>
      </c>
      <c r="N1210">
        <v>9.1999999999999993</v>
      </c>
      <c r="O1210">
        <v>0.8</v>
      </c>
      <c r="P1210">
        <v>1</v>
      </c>
      <c r="Q1210">
        <v>38.9</v>
      </c>
      <c r="R1210">
        <v>0.15</v>
      </c>
      <c r="S1210">
        <v>0.02</v>
      </c>
      <c r="T1210">
        <v>0.06</v>
      </c>
      <c r="U1210">
        <v>13.4</v>
      </c>
      <c r="V1210">
        <v>61.1</v>
      </c>
      <c r="W1210">
        <v>25.46</v>
      </c>
      <c r="X1210">
        <v>3.9</v>
      </c>
      <c r="Y1210">
        <v>6.3</v>
      </c>
      <c r="Z1210">
        <v>84</v>
      </c>
      <c r="AA1210">
        <v>0.04</v>
      </c>
      <c r="AB1210">
        <v>23.9</v>
      </c>
      <c r="AC1210">
        <v>0.95</v>
      </c>
      <c r="AD1210">
        <v>243</v>
      </c>
      <c r="AE1210">
        <v>0.36</v>
      </c>
      <c r="AF1210">
        <v>2E-3</v>
      </c>
      <c r="AG1210">
        <v>63</v>
      </c>
      <c r="AH1210">
        <v>6.9000000000000006E-2</v>
      </c>
      <c r="AI1210">
        <v>12.42</v>
      </c>
      <c r="AJ1210">
        <v>0.03</v>
      </c>
      <c r="AK1210">
        <v>0.28999999999999998</v>
      </c>
      <c r="AL1210">
        <v>3.2</v>
      </c>
      <c r="AM1210">
        <v>0.5</v>
      </c>
      <c r="AN1210">
        <v>2.5</v>
      </c>
      <c r="AO1210">
        <v>0.02</v>
      </c>
      <c r="AP1210">
        <v>5.0999999999999996</v>
      </c>
      <c r="AQ1210">
        <v>80</v>
      </c>
      <c r="AR1210">
        <v>0.08</v>
      </c>
      <c r="AS1210">
        <v>0.5</v>
      </c>
      <c r="AT1210">
        <v>29</v>
      </c>
      <c r="AU1210">
        <v>0.05</v>
      </c>
      <c r="AV1210">
        <v>84.3</v>
      </c>
      <c r="AW1210">
        <v>15</v>
      </c>
    </row>
    <row r="1211" spans="1:49" hidden="1" x14ac:dyDescent="0.3">
      <c r="A1211" t="s">
        <v>4778</v>
      </c>
      <c r="B1211" t="s">
        <v>4779</v>
      </c>
      <c r="C1211" s="1" t="str">
        <f t="shared" si="72"/>
        <v>13:0041</v>
      </c>
      <c r="D1211" s="1" t="str">
        <f t="shared" si="73"/>
        <v>13:0013</v>
      </c>
      <c r="E1211" t="s">
        <v>4780</v>
      </c>
      <c r="F1211" t="s">
        <v>4781</v>
      </c>
      <c r="H1211">
        <v>47.594389999999997</v>
      </c>
      <c r="I1211">
        <v>-67.608509900000001</v>
      </c>
      <c r="J1211" s="1" t="str">
        <f t="shared" si="74"/>
        <v>Basal till</v>
      </c>
      <c r="K1211" s="1" t="str">
        <f t="shared" si="75"/>
        <v>&lt;63 micron</v>
      </c>
      <c r="L1211">
        <v>81</v>
      </c>
      <c r="M1211">
        <v>2.11</v>
      </c>
      <c r="N1211">
        <v>4.3</v>
      </c>
      <c r="O1211">
        <v>0.1</v>
      </c>
      <c r="P1211">
        <v>2</v>
      </c>
      <c r="Q1211">
        <v>47.5</v>
      </c>
      <c r="R1211">
        <v>0.1</v>
      </c>
      <c r="S1211">
        <v>0.04</v>
      </c>
      <c r="T1211">
        <v>7.0000000000000007E-2</v>
      </c>
      <c r="U1211">
        <v>8.1999999999999993</v>
      </c>
      <c r="V1211">
        <v>30.5</v>
      </c>
      <c r="W1211">
        <v>11.93</v>
      </c>
      <c r="X1211">
        <v>2.4300000000000002</v>
      </c>
      <c r="Y1211">
        <v>4.7</v>
      </c>
      <c r="Z1211">
        <v>38</v>
      </c>
      <c r="AA1211">
        <v>7.0000000000000007E-2</v>
      </c>
      <c r="AB1211">
        <v>23.5</v>
      </c>
      <c r="AC1211">
        <v>0.69</v>
      </c>
      <c r="AD1211">
        <v>127</v>
      </c>
      <c r="AE1211">
        <v>0.78</v>
      </c>
      <c r="AF1211">
        <v>3.0000000000000001E-3</v>
      </c>
      <c r="AG1211">
        <v>30.8</v>
      </c>
      <c r="AH1211">
        <v>4.9000000000000002E-2</v>
      </c>
      <c r="AI1211">
        <v>6.85</v>
      </c>
      <c r="AJ1211">
        <v>0.03</v>
      </c>
      <c r="AK1211">
        <v>0.17</v>
      </c>
      <c r="AL1211">
        <v>2.1</v>
      </c>
      <c r="AM1211">
        <v>0.4</v>
      </c>
      <c r="AN1211">
        <v>4.2</v>
      </c>
      <c r="AO1211">
        <v>0.01</v>
      </c>
      <c r="AP1211">
        <v>4.4000000000000004</v>
      </c>
      <c r="AQ1211">
        <v>60</v>
      </c>
      <c r="AR1211">
        <v>0.11</v>
      </c>
      <c r="AS1211">
        <v>0.5</v>
      </c>
      <c r="AT1211">
        <v>21</v>
      </c>
      <c r="AU1211">
        <v>0.05</v>
      </c>
      <c r="AV1211">
        <v>41</v>
      </c>
      <c r="AW1211">
        <v>15</v>
      </c>
    </row>
    <row r="1212" spans="1:49" hidden="1" x14ac:dyDescent="0.3">
      <c r="A1212" t="s">
        <v>4782</v>
      </c>
      <c r="B1212" t="s">
        <v>4783</v>
      </c>
      <c r="C1212" s="1" t="str">
        <f t="shared" si="72"/>
        <v>13:0041</v>
      </c>
      <c r="D1212" s="1" t="str">
        <f t="shared" si="73"/>
        <v>13:0013</v>
      </c>
      <c r="E1212" t="s">
        <v>4784</v>
      </c>
      <c r="F1212" t="s">
        <v>4785</v>
      </c>
      <c r="H1212">
        <v>47.585839999999997</v>
      </c>
      <c r="I1212">
        <v>-67.588480799999999</v>
      </c>
      <c r="J1212" s="1" t="str">
        <f t="shared" si="74"/>
        <v>Basal till</v>
      </c>
      <c r="K1212" s="1" t="str">
        <f t="shared" si="75"/>
        <v>&lt;63 micron</v>
      </c>
      <c r="L1212">
        <v>40</v>
      </c>
      <c r="M1212">
        <v>2.0299999999999998</v>
      </c>
      <c r="N1212">
        <v>10.199999999999999</v>
      </c>
      <c r="O1212">
        <v>0.1</v>
      </c>
      <c r="P1212">
        <v>1</v>
      </c>
      <c r="Q1212">
        <v>90.2</v>
      </c>
      <c r="R1212">
        <v>0.18</v>
      </c>
      <c r="S1212">
        <v>0.05</v>
      </c>
      <c r="T1212">
        <v>0.05</v>
      </c>
      <c r="U1212">
        <v>17.2</v>
      </c>
      <c r="V1212">
        <v>40.700000000000003</v>
      </c>
      <c r="W1212">
        <v>25.56</v>
      </c>
      <c r="X1212">
        <v>4.4000000000000004</v>
      </c>
      <c r="Y1212">
        <v>4.7</v>
      </c>
      <c r="Z1212">
        <v>45</v>
      </c>
      <c r="AA1212">
        <v>0.09</v>
      </c>
      <c r="AB1212">
        <v>8.9</v>
      </c>
      <c r="AC1212">
        <v>0.67</v>
      </c>
      <c r="AD1212">
        <v>470</v>
      </c>
      <c r="AE1212">
        <v>0.55000000000000004</v>
      </c>
      <c r="AF1212">
        <v>3.0000000000000001E-3</v>
      </c>
      <c r="AG1212">
        <v>77.2</v>
      </c>
      <c r="AH1212">
        <v>4.7E-2</v>
      </c>
      <c r="AI1212">
        <v>15.58</v>
      </c>
      <c r="AJ1212">
        <v>0.01</v>
      </c>
      <c r="AK1212">
        <v>0.21</v>
      </c>
      <c r="AL1212">
        <v>3.3</v>
      </c>
      <c r="AM1212">
        <v>0.4</v>
      </c>
      <c r="AN1212">
        <v>6.4</v>
      </c>
      <c r="AO1212">
        <v>0.02</v>
      </c>
      <c r="AP1212">
        <v>3</v>
      </c>
      <c r="AQ1212">
        <v>60</v>
      </c>
      <c r="AR1212">
        <v>7.0000000000000007E-2</v>
      </c>
      <c r="AS1212">
        <v>0.3</v>
      </c>
      <c r="AT1212">
        <v>29</v>
      </c>
      <c r="AU1212">
        <v>0.05</v>
      </c>
      <c r="AV1212">
        <v>98.8</v>
      </c>
      <c r="AW1212">
        <v>15</v>
      </c>
    </row>
    <row r="1213" spans="1:49" hidden="1" x14ac:dyDescent="0.3">
      <c r="A1213" t="s">
        <v>4786</v>
      </c>
      <c r="B1213" t="s">
        <v>4787</v>
      </c>
      <c r="C1213" s="1" t="str">
        <f t="shared" si="72"/>
        <v>13:0041</v>
      </c>
      <c r="D1213" s="1" t="str">
        <f t="shared" si="73"/>
        <v>13:0013</v>
      </c>
      <c r="E1213" t="s">
        <v>4788</v>
      </c>
      <c r="F1213" t="s">
        <v>4789</v>
      </c>
      <c r="H1213">
        <v>47.613961799999998</v>
      </c>
      <c r="I1213">
        <v>-67.594577200000003</v>
      </c>
      <c r="J1213" s="1" t="str">
        <f t="shared" si="74"/>
        <v>Basal till</v>
      </c>
      <c r="K1213" s="1" t="str">
        <f t="shared" si="75"/>
        <v>&lt;63 micron</v>
      </c>
      <c r="L1213">
        <v>86</v>
      </c>
      <c r="M1213">
        <v>3.01</v>
      </c>
      <c r="N1213">
        <v>8.1</v>
      </c>
      <c r="O1213">
        <v>0.1</v>
      </c>
      <c r="P1213">
        <v>2</v>
      </c>
      <c r="Q1213">
        <v>104.9</v>
      </c>
      <c r="R1213">
        <v>0.16</v>
      </c>
      <c r="S1213">
        <v>0.02</v>
      </c>
      <c r="T1213">
        <v>0.18</v>
      </c>
      <c r="U1213">
        <v>14.1</v>
      </c>
      <c r="V1213">
        <v>32</v>
      </c>
      <c r="W1213">
        <v>29.93</v>
      </c>
      <c r="X1213">
        <v>3.53</v>
      </c>
      <c r="Y1213">
        <v>4.8</v>
      </c>
      <c r="Z1213">
        <v>52</v>
      </c>
      <c r="AA1213">
        <v>0.11</v>
      </c>
      <c r="AB1213">
        <v>17.600000000000001</v>
      </c>
      <c r="AC1213">
        <v>0.72</v>
      </c>
      <c r="AD1213">
        <v>372</v>
      </c>
      <c r="AE1213">
        <v>1.76</v>
      </c>
      <c r="AF1213">
        <v>3.0000000000000001E-3</v>
      </c>
      <c r="AG1213">
        <v>64.8</v>
      </c>
      <c r="AH1213">
        <v>7.0000000000000007E-2</v>
      </c>
      <c r="AI1213">
        <v>15.1</v>
      </c>
      <c r="AJ1213">
        <v>0.03</v>
      </c>
      <c r="AK1213">
        <v>0.44</v>
      </c>
      <c r="AL1213">
        <v>3.1</v>
      </c>
      <c r="AM1213">
        <v>0.5</v>
      </c>
      <c r="AN1213">
        <v>3</v>
      </c>
      <c r="AO1213">
        <v>0.04</v>
      </c>
      <c r="AP1213">
        <v>5.5</v>
      </c>
      <c r="AQ1213">
        <v>10</v>
      </c>
      <c r="AR1213">
        <v>0.17</v>
      </c>
      <c r="AS1213">
        <v>0.5</v>
      </c>
      <c r="AT1213">
        <v>27</v>
      </c>
      <c r="AU1213">
        <v>0.05</v>
      </c>
      <c r="AV1213">
        <v>93.7</v>
      </c>
      <c r="AW1213">
        <v>15</v>
      </c>
    </row>
    <row r="1214" spans="1:49" hidden="1" x14ac:dyDescent="0.3">
      <c r="A1214" t="s">
        <v>4790</v>
      </c>
      <c r="B1214" t="s">
        <v>4791</v>
      </c>
      <c r="C1214" s="1" t="str">
        <f t="shared" si="72"/>
        <v>13:0041</v>
      </c>
      <c r="D1214" s="1" t="str">
        <f t="shared" si="73"/>
        <v>13:0013</v>
      </c>
      <c r="E1214" t="s">
        <v>4792</v>
      </c>
      <c r="F1214" t="s">
        <v>4793</v>
      </c>
      <c r="H1214">
        <v>47.599315900000001</v>
      </c>
      <c r="I1214">
        <v>-67.580202900000003</v>
      </c>
      <c r="J1214" s="1" t="str">
        <f t="shared" si="74"/>
        <v>Basal till</v>
      </c>
      <c r="K1214" s="1" t="str">
        <f t="shared" si="75"/>
        <v>&lt;63 micron</v>
      </c>
      <c r="L1214">
        <v>38</v>
      </c>
      <c r="M1214">
        <v>1.87</v>
      </c>
      <c r="N1214">
        <v>6.8</v>
      </c>
      <c r="O1214">
        <v>0.1</v>
      </c>
      <c r="P1214">
        <v>0.5</v>
      </c>
      <c r="Q1214">
        <v>104.4</v>
      </c>
      <c r="R1214">
        <v>0.15</v>
      </c>
      <c r="S1214">
        <v>0.15</v>
      </c>
      <c r="T1214">
        <v>0.12</v>
      </c>
      <c r="U1214">
        <v>13.6</v>
      </c>
      <c r="V1214">
        <v>37.700000000000003</v>
      </c>
      <c r="W1214">
        <v>19.88</v>
      </c>
      <c r="X1214">
        <v>3.56</v>
      </c>
      <c r="Y1214">
        <v>5.2</v>
      </c>
      <c r="Z1214">
        <v>39</v>
      </c>
      <c r="AA1214">
        <v>0.1</v>
      </c>
      <c r="AB1214">
        <v>13.4</v>
      </c>
      <c r="AC1214">
        <v>0.73</v>
      </c>
      <c r="AD1214">
        <v>607</v>
      </c>
      <c r="AE1214">
        <v>0.37</v>
      </c>
      <c r="AF1214">
        <v>3.0000000000000001E-3</v>
      </c>
      <c r="AG1214">
        <v>58</v>
      </c>
      <c r="AH1214">
        <v>6.3E-2</v>
      </c>
      <c r="AI1214">
        <v>13.26</v>
      </c>
      <c r="AJ1214">
        <v>0.03</v>
      </c>
      <c r="AK1214">
        <v>0.18</v>
      </c>
      <c r="AL1214">
        <v>3.4</v>
      </c>
      <c r="AM1214">
        <v>0.3</v>
      </c>
      <c r="AN1214">
        <v>12.4</v>
      </c>
      <c r="AO1214">
        <v>0.02</v>
      </c>
      <c r="AP1214">
        <v>2.8</v>
      </c>
      <c r="AQ1214">
        <v>5</v>
      </c>
      <c r="AR1214">
        <v>0.05</v>
      </c>
      <c r="AS1214">
        <v>0.3</v>
      </c>
      <c r="AT1214">
        <v>27</v>
      </c>
      <c r="AU1214">
        <v>0.05</v>
      </c>
      <c r="AV1214">
        <v>88.6</v>
      </c>
      <c r="AW1214">
        <v>7.5</v>
      </c>
    </row>
    <row r="1215" spans="1:49" hidden="1" x14ac:dyDescent="0.3">
      <c r="A1215" t="s">
        <v>4794</v>
      </c>
      <c r="B1215" t="s">
        <v>4795</v>
      </c>
      <c r="C1215" s="1" t="str">
        <f t="shared" si="72"/>
        <v>13:0041</v>
      </c>
      <c r="D1215" s="1" t="str">
        <f t="shared" si="73"/>
        <v>13:0013</v>
      </c>
      <c r="E1215" t="s">
        <v>4796</v>
      </c>
      <c r="F1215" t="s">
        <v>4797</v>
      </c>
      <c r="H1215">
        <v>47.616101100000002</v>
      </c>
      <c r="I1215">
        <v>-67.564604399999993</v>
      </c>
      <c r="J1215" s="1" t="str">
        <f t="shared" si="74"/>
        <v>Basal till</v>
      </c>
      <c r="K1215" s="1" t="str">
        <f t="shared" si="75"/>
        <v>&lt;63 micron</v>
      </c>
      <c r="L1215">
        <v>13</v>
      </c>
      <c r="M1215">
        <v>2.0499999999999998</v>
      </c>
      <c r="N1215">
        <v>7.9</v>
      </c>
      <c r="O1215">
        <v>0.3</v>
      </c>
      <c r="P1215">
        <v>1</v>
      </c>
      <c r="Q1215">
        <v>165.8</v>
      </c>
      <c r="R1215">
        <v>0.17</v>
      </c>
      <c r="S1215">
        <v>0.31</v>
      </c>
      <c r="T1215">
        <v>0.05</v>
      </c>
      <c r="U1215">
        <v>17.899999999999999</v>
      </c>
      <c r="V1215">
        <v>44.4</v>
      </c>
      <c r="W1215">
        <v>23.85</v>
      </c>
      <c r="X1215">
        <v>3.77</v>
      </c>
      <c r="Y1215">
        <v>5.9</v>
      </c>
      <c r="Z1215">
        <v>53</v>
      </c>
      <c r="AA1215">
        <v>0.1</v>
      </c>
      <c r="AB1215">
        <v>17.399999999999999</v>
      </c>
      <c r="AC1215">
        <v>1.06</v>
      </c>
      <c r="AD1215">
        <v>736</v>
      </c>
      <c r="AE1215">
        <v>0.38</v>
      </c>
      <c r="AF1215">
        <v>3.0000000000000001E-3</v>
      </c>
      <c r="AG1215">
        <v>64.7</v>
      </c>
      <c r="AH1215">
        <v>4.3999999999999997E-2</v>
      </c>
      <c r="AI1215">
        <v>14.66</v>
      </c>
      <c r="AJ1215">
        <v>0.02</v>
      </c>
      <c r="AK1215">
        <v>0.2</v>
      </c>
      <c r="AL1215">
        <v>6.3</v>
      </c>
      <c r="AM1215">
        <v>0.3</v>
      </c>
      <c r="AN1215">
        <v>34.299999999999997</v>
      </c>
      <c r="AO1215">
        <v>0.02</v>
      </c>
      <c r="AP1215">
        <v>5.0999999999999996</v>
      </c>
      <c r="AQ1215">
        <v>50</v>
      </c>
      <c r="AR1215">
        <v>0.06</v>
      </c>
      <c r="AS1215">
        <v>0.4</v>
      </c>
      <c r="AT1215">
        <v>27</v>
      </c>
      <c r="AU1215">
        <v>0.05</v>
      </c>
      <c r="AV1215">
        <v>65.900000000000006</v>
      </c>
      <c r="AW1215">
        <v>15</v>
      </c>
    </row>
    <row r="1216" spans="1:49" hidden="1" x14ac:dyDescent="0.3">
      <c r="A1216" t="s">
        <v>4798</v>
      </c>
      <c r="B1216" t="s">
        <v>4799</v>
      </c>
      <c r="C1216" s="1" t="str">
        <f t="shared" si="72"/>
        <v>13:0041</v>
      </c>
      <c r="D1216" s="1" t="str">
        <f t="shared" si="73"/>
        <v>13:0013</v>
      </c>
      <c r="E1216" t="s">
        <v>4800</v>
      </c>
      <c r="F1216" t="s">
        <v>4801</v>
      </c>
      <c r="H1216">
        <v>47.614640199999997</v>
      </c>
      <c r="I1216">
        <v>-67.921488400000001</v>
      </c>
      <c r="J1216" s="1" t="str">
        <f t="shared" si="74"/>
        <v>Basal till</v>
      </c>
      <c r="K1216" s="1" t="str">
        <f t="shared" si="75"/>
        <v>&lt;63 micron</v>
      </c>
      <c r="L1216">
        <v>109</v>
      </c>
      <c r="M1216">
        <v>3.96</v>
      </c>
      <c r="N1216">
        <v>7.3</v>
      </c>
      <c r="O1216">
        <v>0.5</v>
      </c>
      <c r="P1216">
        <v>1</v>
      </c>
      <c r="Q1216">
        <v>45.4</v>
      </c>
      <c r="R1216">
        <v>0.13</v>
      </c>
      <c r="S1216">
        <v>0.03</v>
      </c>
      <c r="T1216">
        <v>0.14000000000000001</v>
      </c>
      <c r="U1216">
        <v>10.4</v>
      </c>
      <c r="V1216">
        <v>60.9</v>
      </c>
      <c r="W1216">
        <v>13.64</v>
      </c>
      <c r="X1216">
        <v>3.64</v>
      </c>
      <c r="Y1216">
        <v>5</v>
      </c>
      <c r="Z1216">
        <v>94</v>
      </c>
      <c r="AA1216">
        <v>0.04</v>
      </c>
      <c r="AB1216">
        <v>18.600000000000001</v>
      </c>
      <c r="AC1216">
        <v>0.64</v>
      </c>
      <c r="AD1216">
        <v>315</v>
      </c>
      <c r="AE1216">
        <v>0.33</v>
      </c>
      <c r="AF1216">
        <v>2E-3</v>
      </c>
      <c r="AG1216">
        <v>48.7</v>
      </c>
      <c r="AH1216">
        <v>0.121</v>
      </c>
      <c r="AI1216">
        <v>7.62</v>
      </c>
      <c r="AJ1216">
        <v>0.03</v>
      </c>
      <c r="AK1216">
        <v>0.24</v>
      </c>
      <c r="AL1216">
        <v>2.8</v>
      </c>
      <c r="AM1216">
        <v>0.8</v>
      </c>
      <c r="AN1216">
        <v>2.7</v>
      </c>
      <c r="AO1216">
        <v>0.03</v>
      </c>
      <c r="AP1216">
        <v>4.3</v>
      </c>
      <c r="AQ1216">
        <v>60</v>
      </c>
      <c r="AR1216">
        <v>7.0000000000000007E-2</v>
      </c>
      <c r="AS1216">
        <v>0.4</v>
      </c>
      <c r="AT1216">
        <v>23</v>
      </c>
      <c r="AU1216">
        <v>0.05</v>
      </c>
      <c r="AV1216">
        <v>90.1</v>
      </c>
      <c r="AW1216">
        <v>15</v>
      </c>
    </row>
    <row r="1217" spans="1:49" hidden="1" x14ac:dyDescent="0.3">
      <c r="A1217" t="s">
        <v>4802</v>
      </c>
      <c r="B1217" t="s">
        <v>4803</v>
      </c>
      <c r="C1217" s="1" t="str">
        <f t="shared" si="72"/>
        <v>13:0041</v>
      </c>
      <c r="D1217" s="1" t="str">
        <f t="shared" si="73"/>
        <v>13:0013</v>
      </c>
      <c r="E1217" t="s">
        <v>4804</v>
      </c>
      <c r="F1217" t="s">
        <v>4805</v>
      </c>
      <c r="H1217">
        <v>47.598149999999997</v>
      </c>
      <c r="I1217">
        <v>-67.949936300000005</v>
      </c>
      <c r="J1217" s="1" t="str">
        <f t="shared" si="74"/>
        <v>Basal till</v>
      </c>
      <c r="K1217" s="1" t="str">
        <f t="shared" si="75"/>
        <v>&lt;63 micron</v>
      </c>
      <c r="L1217">
        <v>16</v>
      </c>
      <c r="M1217">
        <v>2.54</v>
      </c>
      <c r="N1217">
        <v>6.1</v>
      </c>
      <c r="O1217">
        <v>0.1</v>
      </c>
      <c r="P1217">
        <v>1</v>
      </c>
      <c r="Q1217">
        <v>34.700000000000003</v>
      </c>
      <c r="R1217">
        <v>0.14000000000000001</v>
      </c>
      <c r="S1217">
        <v>0.01</v>
      </c>
      <c r="T1217">
        <v>0.08</v>
      </c>
      <c r="U1217">
        <v>16.600000000000001</v>
      </c>
      <c r="V1217">
        <v>56.5</v>
      </c>
      <c r="W1217">
        <v>25.17</v>
      </c>
      <c r="X1217">
        <v>3.43</v>
      </c>
      <c r="Y1217">
        <v>5.6</v>
      </c>
      <c r="Z1217">
        <v>69</v>
      </c>
      <c r="AA1217">
        <v>0.06</v>
      </c>
      <c r="AB1217">
        <v>32</v>
      </c>
      <c r="AC1217">
        <v>0.93</v>
      </c>
      <c r="AD1217">
        <v>309</v>
      </c>
      <c r="AE1217">
        <v>0.21</v>
      </c>
      <c r="AF1217">
        <v>2E-3</v>
      </c>
      <c r="AG1217">
        <v>70.7</v>
      </c>
      <c r="AH1217">
        <v>4.2999999999999997E-2</v>
      </c>
      <c r="AI1217">
        <v>17.2</v>
      </c>
      <c r="AJ1217">
        <v>5.0000000000000001E-3</v>
      </c>
      <c r="AK1217">
        <v>0.26</v>
      </c>
      <c r="AL1217">
        <v>2.9</v>
      </c>
      <c r="AM1217">
        <v>0.2</v>
      </c>
      <c r="AN1217">
        <v>2.6</v>
      </c>
      <c r="AO1217">
        <v>0.03</v>
      </c>
      <c r="AP1217">
        <v>6</v>
      </c>
      <c r="AQ1217">
        <v>30</v>
      </c>
      <c r="AR1217">
        <v>0.05</v>
      </c>
      <c r="AS1217">
        <v>0.6</v>
      </c>
      <c r="AT1217">
        <v>24</v>
      </c>
      <c r="AU1217">
        <v>0.05</v>
      </c>
      <c r="AV1217">
        <v>74.8</v>
      </c>
      <c r="AW1217">
        <v>15</v>
      </c>
    </row>
    <row r="1218" spans="1:49" hidden="1" x14ac:dyDescent="0.3">
      <c r="A1218" t="s">
        <v>4806</v>
      </c>
      <c r="B1218" t="s">
        <v>4807</v>
      </c>
      <c r="C1218" s="1" t="str">
        <f t="shared" ref="C1218:C1281" si="76">HYPERLINK("http://geochem.nrcan.gc.ca/cdogs/content/bdl/bdl130041_e.htm", "13:0041")</f>
        <v>13:0041</v>
      </c>
      <c r="D1218" s="1" t="str">
        <f t="shared" ref="D1218:D1239" si="77">HYPERLINK("http://geochem.nrcan.gc.ca/cdogs/content/svy/svy130013_e.htm", "13:0013")</f>
        <v>13:0013</v>
      </c>
      <c r="E1218" t="s">
        <v>4808</v>
      </c>
      <c r="F1218" t="s">
        <v>4809</v>
      </c>
      <c r="H1218">
        <v>47.612546399999999</v>
      </c>
      <c r="I1218">
        <v>-67.949900900000003</v>
      </c>
      <c r="J1218" s="1" t="str">
        <f t="shared" ref="J1218:J1239" si="78">HYPERLINK("http://geochem.nrcan.gc.ca/cdogs/content/kwd/kwd020045_e.htm", "Basal till")</f>
        <v>Basal till</v>
      </c>
      <c r="K1218" s="1" t="str">
        <f t="shared" ref="K1218:K1239" si="79">HYPERLINK("http://geochem.nrcan.gc.ca/cdogs/content/kwd/kwd080004_e.htm", "&lt;63 micron")</f>
        <v>&lt;63 micron</v>
      </c>
      <c r="L1218">
        <v>18</v>
      </c>
      <c r="M1218">
        <v>2.4700000000000002</v>
      </c>
      <c r="N1218">
        <v>5.8</v>
      </c>
      <c r="O1218">
        <v>0.1</v>
      </c>
      <c r="P1218">
        <v>1</v>
      </c>
      <c r="Q1218">
        <v>34.299999999999997</v>
      </c>
      <c r="R1218">
        <v>0.16</v>
      </c>
      <c r="S1218">
        <v>0.02</v>
      </c>
      <c r="T1218">
        <v>0.05</v>
      </c>
      <c r="U1218">
        <v>19.100000000000001</v>
      </c>
      <c r="V1218">
        <v>50.8</v>
      </c>
      <c r="W1218">
        <v>20.88</v>
      </c>
      <c r="X1218">
        <v>3.2</v>
      </c>
      <c r="Y1218">
        <v>4.8</v>
      </c>
      <c r="Z1218">
        <v>50</v>
      </c>
      <c r="AA1218">
        <v>0.05</v>
      </c>
      <c r="AB1218">
        <v>23.6</v>
      </c>
      <c r="AC1218">
        <v>0.73</v>
      </c>
      <c r="AD1218">
        <v>840</v>
      </c>
      <c r="AE1218">
        <v>0.3</v>
      </c>
      <c r="AF1218">
        <v>2E-3</v>
      </c>
      <c r="AG1218">
        <v>56.7</v>
      </c>
      <c r="AH1218">
        <v>5.5E-2</v>
      </c>
      <c r="AI1218">
        <v>23.36</v>
      </c>
      <c r="AJ1218">
        <v>5.0000000000000001E-3</v>
      </c>
      <c r="AK1218">
        <v>0.26</v>
      </c>
      <c r="AL1218">
        <v>2.6</v>
      </c>
      <c r="AM1218">
        <v>0.4</v>
      </c>
      <c r="AN1218">
        <v>3.1</v>
      </c>
      <c r="AO1218">
        <v>0.02</v>
      </c>
      <c r="AP1218">
        <v>5.3</v>
      </c>
      <c r="AQ1218">
        <v>10</v>
      </c>
      <c r="AR1218">
        <v>0.05</v>
      </c>
      <c r="AS1218">
        <v>0.6</v>
      </c>
      <c r="AT1218">
        <v>22</v>
      </c>
      <c r="AU1218">
        <v>0.05</v>
      </c>
      <c r="AV1218">
        <v>56.5</v>
      </c>
      <c r="AW1218">
        <v>15</v>
      </c>
    </row>
    <row r="1219" spans="1:49" hidden="1" x14ac:dyDescent="0.3">
      <c r="A1219" t="s">
        <v>4810</v>
      </c>
      <c r="B1219" t="s">
        <v>4811</v>
      </c>
      <c r="C1219" s="1" t="str">
        <f t="shared" si="76"/>
        <v>13:0041</v>
      </c>
      <c r="D1219" s="1" t="str">
        <f t="shared" si="77"/>
        <v>13:0013</v>
      </c>
      <c r="E1219" t="s">
        <v>4812</v>
      </c>
      <c r="F1219" t="s">
        <v>4813</v>
      </c>
      <c r="H1219">
        <v>47.617662799999998</v>
      </c>
      <c r="I1219">
        <v>-67.985516599999997</v>
      </c>
      <c r="J1219" s="1" t="str">
        <f t="shared" si="78"/>
        <v>Basal till</v>
      </c>
      <c r="K1219" s="1" t="str">
        <f t="shared" si="79"/>
        <v>&lt;63 micron</v>
      </c>
      <c r="L1219">
        <v>18</v>
      </c>
      <c r="M1219">
        <v>3.23</v>
      </c>
      <c r="N1219">
        <v>5.8</v>
      </c>
      <c r="O1219">
        <v>0.1</v>
      </c>
      <c r="P1219">
        <v>0.5</v>
      </c>
      <c r="Q1219">
        <v>46.2</v>
      </c>
      <c r="R1219">
        <v>0.12</v>
      </c>
      <c r="S1219">
        <v>0.01</v>
      </c>
      <c r="T1219">
        <v>0.04</v>
      </c>
      <c r="U1219">
        <v>12.6</v>
      </c>
      <c r="V1219">
        <v>56.9</v>
      </c>
      <c r="W1219">
        <v>18.73</v>
      </c>
      <c r="X1219">
        <v>3.5</v>
      </c>
      <c r="Y1219">
        <v>5.3</v>
      </c>
      <c r="Z1219">
        <v>61</v>
      </c>
      <c r="AA1219">
        <v>0.04</v>
      </c>
      <c r="AB1219">
        <v>26</v>
      </c>
      <c r="AC1219">
        <v>0.87</v>
      </c>
      <c r="AD1219">
        <v>203</v>
      </c>
      <c r="AE1219">
        <v>0.23</v>
      </c>
      <c r="AF1219">
        <v>2E-3</v>
      </c>
      <c r="AG1219">
        <v>62.9</v>
      </c>
      <c r="AH1219">
        <v>6.2E-2</v>
      </c>
      <c r="AI1219">
        <v>9.41</v>
      </c>
      <c r="AJ1219">
        <v>0.02</v>
      </c>
      <c r="AK1219">
        <v>0.18</v>
      </c>
      <c r="AL1219">
        <v>2.7</v>
      </c>
      <c r="AM1219">
        <v>0.4</v>
      </c>
      <c r="AN1219">
        <v>2.4</v>
      </c>
      <c r="AO1219">
        <v>0.02</v>
      </c>
      <c r="AP1219">
        <v>5.6</v>
      </c>
      <c r="AQ1219">
        <v>30</v>
      </c>
      <c r="AR1219">
        <v>7.0000000000000007E-2</v>
      </c>
      <c r="AS1219">
        <v>0.4</v>
      </c>
      <c r="AT1219">
        <v>24</v>
      </c>
      <c r="AU1219">
        <v>0.05</v>
      </c>
      <c r="AV1219">
        <v>72.599999999999994</v>
      </c>
      <c r="AW1219">
        <v>15</v>
      </c>
    </row>
    <row r="1220" spans="1:49" hidden="1" x14ac:dyDescent="0.3">
      <c r="A1220" t="s">
        <v>4814</v>
      </c>
      <c r="B1220" t="s">
        <v>4815</v>
      </c>
      <c r="C1220" s="1" t="str">
        <f t="shared" si="76"/>
        <v>13:0041</v>
      </c>
      <c r="D1220" s="1" t="str">
        <f t="shared" si="77"/>
        <v>13:0013</v>
      </c>
      <c r="E1220" t="s">
        <v>4816</v>
      </c>
      <c r="F1220" t="s">
        <v>4817</v>
      </c>
      <c r="H1220">
        <v>47.605999599999997</v>
      </c>
      <c r="I1220">
        <v>-67.977200400000001</v>
      </c>
      <c r="J1220" s="1" t="str">
        <f t="shared" si="78"/>
        <v>Basal till</v>
      </c>
      <c r="K1220" s="1" t="str">
        <f t="shared" si="79"/>
        <v>&lt;63 micron</v>
      </c>
      <c r="L1220">
        <v>13</v>
      </c>
      <c r="M1220">
        <v>2.57</v>
      </c>
      <c r="N1220">
        <v>4.9000000000000004</v>
      </c>
      <c r="O1220">
        <v>0.1</v>
      </c>
      <c r="P1220">
        <v>1</v>
      </c>
      <c r="Q1220">
        <v>36.200000000000003</v>
      </c>
      <c r="R1220">
        <v>0.13</v>
      </c>
      <c r="S1220">
        <v>0.01</v>
      </c>
      <c r="T1220">
        <v>0.04</v>
      </c>
      <c r="U1220">
        <v>14.2</v>
      </c>
      <c r="V1220">
        <v>50.9</v>
      </c>
      <c r="W1220">
        <v>22.09</v>
      </c>
      <c r="X1220">
        <v>3.22</v>
      </c>
      <c r="Y1220">
        <v>5.3</v>
      </c>
      <c r="Z1220">
        <v>35</v>
      </c>
      <c r="AA1220">
        <v>0.05</v>
      </c>
      <c r="AB1220">
        <v>28.2</v>
      </c>
      <c r="AC1220">
        <v>0.88</v>
      </c>
      <c r="AD1220">
        <v>309</v>
      </c>
      <c r="AE1220">
        <v>0.2</v>
      </c>
      <c r="AF1220">
        <v>2E-3</v>
      </c>
      <c r="AG1220">
        <v>61.8</v>
      </c>
      <c r="AH1220">
        <v>0.04</v>
      </c>
      <c r="AI1220">
        <v>14.22</v>
      </c>
      <c r="AJ1220">
        <v>5.0000000000000001E-3</v>
      </c>
      <c r="AK1220">
        <v>0.19</v>
      </c>
      <c r="AL1220">
        <v>2.6</v>
      </c>
      <c r="AM1220">
        <v>0.2</v>
      </c>
      <c r="AN1220">
        <v>2.7</v>
      </c>
      <c r="AO1220">
        <v>0.02</v>
      </c>
      <c r="AP1220">
        <v>6</v>
      </c>
      <c r="AQ1220">
        <v>70</v>
      </c>
      <c r="AR1220">
        <v>0.05</v>
      </c>
      <c r="AS1220">
        <v>0.5</v>
      </c>
      <c r="AT1220">
        <v>24</v>
      </c>
      <c r="AU1220">
        <v>0.05</v>
      </c>
      <c r="AV1220">
        <v>66.900000000000006</v>
      </c>
      <c r="AW1220">
        <v>15</v>
      </c>
    </row>
    <row r="1221" spans="1:49" hidden="1" x14ac:dyDescent="0.3">
      <c r="A1221" t="s">
        <v>4818</v>
      </c>
      <c r="B1221" t="s">
        <v>4819</v>
      </c>
      <c r="C1221" s="1" t="str">
        <f t="shared" si="76"/>
        <v>13:0041</v>
      </c>
      <c r="D1221" s="1" t="str">
        <f t="shared" si="77"/>
        <v>13:0013</v>
      </c>
      <c r="E1221" t="s">
        <v>4820</v>
      </c>
      <c r="F1221" t="s">
        <v>4821</v>
      </c>
      <c r="H1221">
        <v>47.669757099999998</v>
      </c>
      <c r="I1221">
        <v>-67.921991700000007</v>
      </c>
      <c r="J1221" s="1" t="str">
        <f t="shared" si="78"/>
        <v>Basal till</v>
      </c>
      <c r="K1221" s="1" t="str">
        <f t="shared" si="79"/>
        <v>&lt;63 micron</v>
      </c>
      <c r="L1221">
        <v>24</v>
      </c>
      <c r="M1221">
        <v>3.67</v>
      </c>
      <c r="N1221">
        <v>5.9</v>
      </c>
      <c r="O1221">
        <v>0.1</v>
      </c>
      <c r="P1221">
        <v>1</v>
      </c>
      <c r="Q1221">
        <v>44.9</v>
      </c>
      <c r="R1221">
        <v>0.14000000000000001</v>
      </c>
      <c r="S1221">
        <v>0.02</v>
      </c>
      <c r="T1221">
        <v>0.04</v>
      </c>
      <c r="U1221">
        <v>12.7</v>
      </c>
      <c r="V1221">
        <v>55.7</v>
      </c>
      <c r="W1221">
        <v>23.04</v>
      </c>
      <c r="X1221">
        <v>3.31</v>
      </c>
      <c r="Y1221">
        <v>6.4</v>
      </c>
      <c r="Z1221">
        <v>66</v>
      </c>
      <c r="AA1221">
        <v>0.04</v>
      </c>
      <c r="AB1221">
        <v>24.9</v>
      </c>
      <c r="AC1221">
        <v>0.71</v>
      </c>
      <c r="AD1221">
        <v>196</v>
      </c>
      <c r="AE1221">
        <v>0.37</v>
      </c>
      <c r="AF1221">
        <v>3.0000000000000001E-3</v>
      </c>
      <c r="AG1221">
        <v>55.9</v>
      </c>
      <c r="AH1221">
        <v>5.0999999999999997E-2</v>
      </c>
      <c r="AI1221">
        <v>13.84</v>
      </c>
      <c r="AJ1221">
        <v>5.0000000000000001E-3</v>
      </c>
      <c r="AK1221">
        <v>0.2</v>
      </c>
      <c r="AL1221">
        <v>2.9</v>
      </c>
      <c r="AM1221">
        <v>0.6</v>
      </c>
      <c r="AN1221">
        <v>2.4</v>
      </c>
      <c r="AO1221">
        <v>0.02</v>
      </c>
      <c r="AP1221">
        <v>5.7</v>
      </c>
      <c r="AQ1221">
        <v>60</v>
      </c>
      <c r="AR1221">
        <v>0.08</v>
      </c>
      <c r="AS1221">
        <v>0.9</v>
      </c>
      <c r="AT1221">
        <v>30</v>
      </c>
      <c r="AU1221">
        <v>0.05</v>
      </c>
      <c r="AV1221">
        <v>62.6</v>
      </c>
      <c r="AW1221">
        <v>15</v>
      </c>
    </row>
    <row r="1222" spans="1:49" hidden="1" x14ac:dyDescent="0.3">
      <c r="A1222" t="s">
        <v>4822</v>
      </c>
      <c r="B1222" t="s">
        <v>4823</v>
      </c>
      <c r="C1222" s="1" t="str">
        <f t="shared" si="76"/>
        <v>13:0041</v>
      </c>
      <c r="D1222" s="1" t="str">
        <f t="shared" si="77"/>
        <v>13:0013</v>
      </c>
      <c r="E1222" t="s">
        <v>4824</v>
      </c>
      <c r="F1222" t="s">
        <v>4825</v>
      </c>
      <c r="H1222">
        <v>47.708609799999998</v>
      </c>
      <c r="I1222">
        <v>-67.968995500000005</v>
      </c>
      <c r="J1222" s="1" t="str">
        <f t="shared" si="78"/>
        <v>Basal till</v>
      </c>
      <c r="K1222" s="1" t="str">
        <f t="shared" si="79"/>
        <v>&lt;63 micron</v>
      </c>
      <c r="L1222">
        <v>12</v>
      </c>
      <c r="M1222">
        <v>2.4300000000000002</v>
      </c>
      <c r="N1222">
        <v>4.4000000000000004</v>
      </c>
      <c r="O1222">
        <v>0.1</v>
      </c>
      <c r="P1222">
        <v>1</v>
      </c>
      <c r="Q1222">
        <v>25.8</v>
      </c>
      <c r="R1222">
        <v>0.11</v>
      </c>
      <c r="S1222">
        <v>0.02</v>
      </c>
      <c r="T1222">
        <v>0.04</v>
      </c>
      <c r="U1222">
        <v>10.9</v>
      </c>
      <c r="V1222">
        <v>40.5</v>
      </c>
      <c r="W1222">
        <v>13.97</v>
      </c>
      <c r="X1222">
        <v>2.54</v>
      </c>
      <c r="Y1222">
        <v>4.0999999999999996</v>
      </c>
      <c r="Z1222">
        <v>39</v>
      </c>
      <c r="AA1222">
        <v>0.04</v>
      </c>
      <c r="AB1222">
        <v>21.1</v>
      </c>
      <c r="AC1222">
        <v>0.63</v>
      </c>
      <c r="AD1222">
        <v>209</v>
      </c>
      <c r="AE1222">
        <v>0.24</v>
      </c>
      <c r="AF1222">
        <v>3.0000000000000001E-3</v>
      </c>
      <c r="AG1222">
        <v>47.9</v>
      </c>
      <c r="AH1222">
        <v>4.2000000000000003E-2</v>
      </c>
      <c r="AI1222">
        <v>11.14</v>
      </c>
      <c r="AJ1222">
        <v>5.0000000000000001E-3</v>
      </c>
      <c r="AK1222">
        <v>0.22</v>
      </c>
      <c r="AL1222">
        <v>2.4</v>
      </c>
      <c r="AM1222">
        <v>0.2</v>
      </c>
      <c r="AN1222">
        <v>2.4</v>
      </c>
      <c r="AO1222">
        <v>0.01</v>
      </c>
      <c r="AP1222">
        <v>4.9000000000000004</v>
      </c>
      <c r="AQ1222">
        <v>60</v>
      </c>
      <c r="AR1222">
        <v>0.04</v>
      </c>
      <c r="AS1222">
        <v>0.5</v>
      </c>
      <c r="AT1222">
        <v>20</v>
      </c>
      <c r="AU1222">
        <v>0.05</v>
      </c>
      <c r="AV1222">
        <v>50.3</v>
      </c>
      <c r="AW1222">
        <v>15</v>
      </c>
    </row>
    <row r="1223" spans="1:49" hidden="1" x14ac:dyDescent="0.3">
      <c r="A1223" t="s">
        <v>4826</v>
      </c>
      <c r="B1223" t="s">
        <v>4827</v>
      </c>
      <c r="C1223" s="1" t="str">
        <f t="shared" si="76"/>
        <v>13:0041</v>
      </c>
      <c r="D1223" s="1" t="str">
        <f t="shared" si="77"/>
        <v>13:0013</v>
      </c>
      <c r="E1223" t="s">
        <v>4828</v>
      </c>
      <c r="F1223" t="s">
        <v>4829</v>
      </c>
      <c r="H1223">
        <v>47.692242999999998</v>
      </c>
      <c r="I1223">
        <v>-67.973036300000004</v>
      </c>
      <c r="J1223" s="1" t="str">
        <f t="shared" si="78"/>
        <v>Basal till</v>
      </c>
      <c r="K1223" s="1" t="str">
        <f t="shared" si="79"/>
        <v>&lt;63 micron</v>
      </c>
      <c r="L1223">
        <v>19</v>
      </c>
      <c r="M1223">
        <v>2.64</v>
      </c>
      <c r="N1223">
        <v>6.8</v>
      </c>
      <c r="O1223">
        <v>0.6</v>
      </c>
      <c r="P1223">
        <v>1</v>
      </c>
      <c r="Q1223">
        <v>44.6</v>
      </c>
      <c r="R1223">
        <v>0.14000000000000001</v>
      </c>
      <c r="S1223">
        <v>0.01</v>
      </c>
      <c r="T1223">
        <v>0.06</v>
      </c>
      <c r="U1223">
        <v>13.2</v>
      </c>
      <c r="V1223">
        <v>52.3</v>
      </c>
      <c r="W1223">
        <v>21.54</v>
      </c>
      <c r="X1223">
        <v>3.26</v>
      </c>
      <c r="Y1223">
        <v>5.2</v>
      </c>
      <c r="Z1223">
        <v>50</v>
      </c>
      <c r="AA1223">
        <v>0.05</v>
      </c>
      <c r="AB1223">
        <v>25.1</v>
      </c>
      <c r="AC1223">
        <v>0.81</v>
      </c>
      <c r="AD1223">
        <v>241</v>
      </c>
      <c r="AE1223">
        <v>0.28999999999999998</v>
      </c>
      <c r="AF1223">
        <v>2E-3</v>
      </c>
      <c r="AG1223">
        <v>59.8</v>
      </c>
      <c r="AH1223">
        <v>3.4000000000000002E-2</v>
      </c>
      <c r="AI1223">
        <v>14.49</v>
      </c>
      <c r="AJ1223">
        <v>5.0000000000000001E-3</v>
      </c>
      <c r="AK1223">
        <v>0.28999999999999998</v>
      </c>
      <c r="AL1223">
        <v>3</v>
      </c>
      <c r="AM1223">
        <v>0.3</v>
      </c>
      <c r="AN1223">
        <v>2.6</v>
      </c>
      <c r="AO1223">
        <v>0.02</v>
      </c>
      <c r="AP1223">
        <v>5.2</v>
      </c>
      <c r="AQ1223">
        <v>100</v>
      </c>
      <c r="AR1223">
        <v>0.06</v>
      </c>
      <c r="AS1223">
        <v>0.7</v>
      </c>
      <c r="AT1223">
        <v>24</v>
      </c>
      <c r="AU1223">
        <v>0.05</v>
      </c>
      <c r="AV1223">
        <v>70.3</v>
      </c>
      <c r="AW1223">
        <v>15</v>
      </c>
    </row>
    <row r="1224" spans="1:49" hidden="1" x14ac:dyDescent="0.3">
      <c r="A1224" t="s">
        <v>4830</v>
      </c>
      <c r="B1224" t="s">
        <v>4831</v>
      </c>
      <c r="C1224" s="1" t="str">
        <f t="shared" si="76"/>
        <v>13:0041</v>
      </c>
      <c r="D1224" s="1" t="str">
        <f t="shared" si="77"/>
        <v>13:0013</v>
      </c>
      <c r="E1224" t="s">
        <v>4832</v>
      </c>
      <c r="F1224" t="s">
        <v>4833</v>
      </c>
      <c r="H1224">
        <v>47.676381999999997</v>
      </c>
      <c r="I1224">
        <v>-67.964261500000006</v>
      </c>
      <c r="J1224" s="1" t="str">
        <f t="shared" si="78"/>
        <v>Basal till</v>
      </c>
      <c r="K1224" s="1" t="str">
        <f t="shared" si="79"/>
        <v>&lt;63 micron</v>
      </c>
      <c r="L1224">
        <v>12</v>
      </c>
      <c r="M1224">
        <v>2.2999999999999998</v>
      </c>
      <c r="N1224">
        <v>6.2</v>
      </c>
      <c r="O1224">
        <v>0.1</v>
      </c>
      <c r="P1224">
        <v>2</v>
      </c>
      <c r="Q1224">
        <v>37</v>
      </c>
      <c r="R1224">
        <v>0.15</v>
      </c>
      <c r="S1224">
        <v>0.03</v>
      </c>
      <c r="T1224">
        <v>7.0000000000000007E-2</v>
      </c>
      <c r="U1224">
        <v>16.600000000000001</v>
      </c>
      <c r="V1224">
        <v>58.1</v>
      </c>
      <c r="W1224">
        <v>22.18</v>
      </c>
      <c r="X1224">
        <v>3.54</v>
      </c>
      <c r="Y1224">
        <v>5.4</v>
      </c>
      <c r="Z1224">
        <v>46</v>
      </c>
      <c r="AA1224">
        <v>7.0000000000000007E-2</v>
      </c>
      <c r="AB1224">
        <v>34.9</v>
      </c>
      <c r="AC1224">
        <v>1.05</v>
      </c>
      <c r="AD1224">
        <v>458</v>
      </c>
      <c r="AE1224">
        <v>0.15</v>
      </c>
      <c r="AF1224">
        <v>3.0000000000000001E-3</v>
      </c>
      <c r="AG1224">
        <v>70.8</v>
      </c>
      <c r="AH1224">
        <v>5.1999999999999998E-2</v>
      </c>
      <c r="AI1224">
        <v>14.04</v>
      </c>
      <c r="AJ1224">
        <v>5.0000000000000001E-3</v>
      </c>
      <c r="AK1224">
        <v>0.25</v>
      </c>
      <c r="AL1224">
        <v>2.9</v>
      </c>
      <c r="AM1224">
        <v>0.2</v>
      </c>
      <c r="AN1224">
        <v>4.3</v>
      </c>
      <c r="AO1224">
        <v>0.02</v>
      </c>
      <c r="AP1224">
        <v>6.1</v>
      </c>
      <c r="AQ1224">
        <v>20</v>
      </c>
      <c r="AR1224">
        <v>0.04</v>
      </c>
      <c r="AS1224">
        <v>0.5</v>
      </c>
      <c r="AT1224">
        <v>23</v>
      </c>
      <c r="AU1224">
        <v>0.05</v>
      </c>
      <c r="AV1224">
        <v>77.900000000000006</v>
      </c>
      <c r="AW1224">
        <v>15</v>
      </c>
    </row>
    <row r="1225" spans="1:49" hidden="1" x14ac:dyDescent="0.3">
      <c r="A1225" t="s">
        <v>4834</v>
      </c>
      <c r="B1225" t="s">
        <v>4835</v>
      </c>
      <c r="C1225" s="1" t="str">
        <f t="shared" si="76"/>
        <v>13:0041</v>
      </c>
      <c r="D1225" s="1" t="str">
        <f t="shared" si="77"/>
        <v>13:0013</v>
      </c>
      <c r="E1225" t="s">
        <v>4836</v>
      </c>
      <c r="F1225" t="s">
        <v>4837</v>
      </c>
      <c r="H1225">
        <v>47.690398199999997</v>
      </c>
      <c r="I1225">
        <v>-67.997419699999995</v>
      </c>
      <c r="J1225" s="1" t="str">
        <f t="shared" si="78"/>
        <v>Basal till</v>
      </c>
      <c r="K1225" s="1" t="str">
        <f t="shared" si="79"/>
        <v>&lt;63 micron</v>
      </c>
      <c r="L1225">
        <v>19</v>
      </c>
      <c r="M1225">
        <v>2.76</v>
      </c>
      <c r="N1225">
        <v>6.9</v>
      </c>
      <c r="O1225">
        <v>0.3</v>
      </c>
      <c r="P1225">
        <v>1</v>
      </c>
      <c r="Q1225">
        <v>44.8</v>
      </c>
      <c r="R1225">
        <v>0.14000000000000001</v>
      </c>
      <c r="S1225">
        <v>0.02</v>
      </c>
      <c r="T1225">
        <v>0.08</v>
      </c>
      <c r="U1225">
        <v>17.3</v>
      </c>
      <c r="V1225">
        <v>61.1</v>
      </c>
      <c r="W1225">
        <v>25.53</v>
      </c>
      <c r="X1225">
        <v>3.52</v>
      </c>
      <c r="Y1225">
        <v>5.7</v>
      </c>
      <c r="Z1225">
        <v>63</v>
      </c>
      <c r="AA1225">
        <v>7.0000000000000007E-2</v>
      </c>
      <c r="AB1225">
        <v>30.6</v>
      </c>
      <c r="AC1225">
        <v>0.94</v>
      </c>
      <c r="AD1225">
        <v>395</v>
      </c>
      <c r="AE1225">
        <v>0.25</v>
      </c>
      <c r="AF1225">
        <v>3.0000000000000001E-3</v>
      </c>
      <c r="AG1225">
        <v>72.599999999999994</v>
      </c>
      <c r="AH1225">
        <v>5.6000000000000001E-2</v>
      </c>
      <c r="AI1225">
        <v>15.73</v>
      </c>
      <c r="AJ1225">
        <v>0.01</v>
      </c>
      <c r="AK1225">
        <v>0.24</v>
      </c>
      <c r="AL1225">
        <v>3</v>
      </c>
      <c r="AM1225">
        <v>0.3</v>
      </c>
      <c r="AN1225">
        <v>3.2</v>
      </c>
      <c r="AO1225">
        <v>0.02</v>
      </c>
      <c r="AP1225">
        <v>5.6</v>
      </c>
      <c r="AQ1225">
        <v>110</v>
      </c>
      <c r="AR1225">
        <v>7.0000000000000007E-2</v>
      </c>
      <c r="AS1225">
        <v>0.7</v>
      </c>
      <c r="AT1225">
        <v>26</v>
      </c>
      <c r="AU1225">
        <v>0.05</v>
      </c>
      <c r="AV1225">
        <v>84.7</v>
      </c>
      <c r="AW1225">
        <v>15</v>
      </c>
    </row>
    <row r="1226" spans="1:49" hidden="1" x14ac:dyDescent="0.3">
      <c r="A1226" t="s">
        <v>4838</v>
      </c>
      <c r="B1226" t="s">
        <v>4839</v>
      </c>
      <c r="C1226" s="1" t="str">
        <f t="shared" si="76"/>
        <v>13:0041</v>
      </c>
      <c r="D1226" s="1" t="str">
        <f t="shared" si="77"/>
        <v>13:0013</v>
      </c>
      <c r="E1226" t="s">
        <v>4840</v>
      </c>
      <c r="F1226" t="s">
        <v>4841</v>
      </c>
      <c r="H1226">
        <v>47.674137199999997</v>
      </c>
      <c r="I1226">
        <v>-67.997198299999994</v>
      </c>
      <c r="J1226" s="1" t="str">
        <f t="shared" si="78"/>
        <v>Basal till</v>
      </c>
      <c r="K1226" s="1" t="str">
        <f t="shared" si="79"/>
        <v>&lt;63 micron</v>
      </c>
      <c r="L1226">
        <v>18</v>
      </c>
      <c r="M1226">
        <v>2.5499999999999998</v>
      </c>
      <c r="N1226">
        <v>6.7</v>
      </c>
      <c r="O1226">
        <v>0.8</v>
      </c>
      <c r="P1226">
        <v>1</v>
      </c>
      <c r="Q1226">
        <v>36.6</v>
      </c>
      <c r="R1226">
        <v>0.13</v>
      </c>
      <c r="S1226">
        <v>0.02</v>
      </c>
      <c r="T1226">
        <v>0.06</v>
      </c>
      <c r="U1226">
        <v>13.7</v>
      </c>
      <c r="V1226">
        <v>48.8</v>
      </c>
      <c r="W1226">
        <v>22.49</v>
      </c>
      <c r="X1226">
        <v>3.06</v>
      </c>
      <c r="Y1226">
        <v>5.0999999999999996</v>
      </c>
      <c r="Z1226">
        <v>50</v>
      </c>
      <c r="AA1226">
        <v>0.05</v>
      </c>
      <c r="AB1226">
        <v>27.3</v>
      </c>
      <c r="AC1226">
        <v>0.75</v>
      </c>
      <c r="AD1226">
        <v>405</v>
      </c>
      <c r="AE1226">
        <v>0.33</v>
      </c>
      <c r="AF1226">
        <v>2E-3</v>
      </c>
      <c r="AG1226">
        <v>53.8</v>
      </c>
      <c r="AH1226">
        <v>4.7E-2</v>
      </c>
      <c r="AI1226">
        <v>16.559999999999999</v>
      </c>
      <c r="AJ1226">
        <v>0.02</v>
      </c>
      <c r="AK1226">
        <v>0.25</v>
      </c>
      <c r="AL1226">
        <v>2.6</v>
      </c>
      <c r="AM1226">
        <v>0.5</v>
      </c>
      <c r="AN1226">
        <v>2.8</v>
      </c>
      <c r="AO1226">
        <v>0.01</v>
      </c>
      <c r="AP1226">
        <v>5.6</v>
      </c>
      <c r="AQ1226">
        <v>120</v>
      </c>
      <c r="AR1226">
        <v>0.05</v>
      </c>
      <c r="AS1226">
        <v>0.9</v>
      </c>
      <c r="AT1226">
        <v>22</v>
      </c>
      <c r="AU1226">
        <v>0.05</v>
      </c>
      <c r="AV1226">
        <v>58.6</v>
      </c>
      <c r="AW1226">
        <v>15</v>
      </c>
    </row>
    <row r="1227" spans="1:49" hidden="1" x14ac:dyDescent="0.3">
      <c r="A1227" t="s">
        <v>4842</v>
      </c>
      <c r="B1227" t="s">
        <v>4843</v>
      </c>
      <c r="C1227" s="1" t="str">
        <f t="shared" si="76"/>
        <v>13:0041</v>
      </c>
      <c r="D1227" s="1" t="str">
        <f t="shared" si="77"/>
        <v>13:0013</v>
      </c>
      <c r="E1227" t="s">
        <v>4844</v>
      </c>
      <c r="F1227" t="s">
        <v>4845</v>
      </c>
      <c r="H1227">
        <v>47.610970500000001</v>
      </c>
      <c r="I1227">
        <v>-67.540939899999998</v>
      </c>
      <c r="J1227" s="1" t="str">
        <f t="shared" si="78"/>
        <v>Basal till</v>
      </c>
      <c r="K1227" s="1" t="str">
        <f t="shared" si="79"/>
        <v>&lt;63 micron</v>
      </c>
      <c r="L1227">
        <v>23</v>
      </c>
      <c r="M1227">
        <v>2.69</v>
      </c>
      <c r="N1227">
        <v>4.7</v>
      </c>
      <c r="O1227">
        <v>0.1</v>
      </c>
      <c r="P1227">
        <v>3</v>
      </c>
      <c r="Q1227">
        <v>45.8</v>
      </c>
      <c r="R1227">
        <v>0.2</v>
      </c>
      <c r="S1227">
        <v>0.06</v>
      </c>
      <c r="T1227">
        <v>0.03</v>
      </c>
      <c r="U1227">
        <v>17.2</v>
      </c>
      <c r="V1227">
        <v>52.3</v>
      </c>
      <c r="W1227">
        <v>26.23</v>
      </c>
      <c r="X1227">
        <v>4.07</v>
      </c>
      <c r="Y1227">
        <v>7.1</v>
      </c>
      <c r="Z1227">
        <v>33</v>
      </c>
      <c r="AA1227">
        <v>0.09</v>
      </c>
      <c r="AB1227">
        <v>5.9</v>
      </c>
      <c r="AC1227">
        <v>1.72</v>
      </c>
      <c r="AD1227">
        <v>624</v>
      </c>
      <c r="AE1227">
        <v>0.11</v>
      </c>
      <c r="AF1227">
        <v>3.0000000000000001E-3</v>
      </c>
      <c r="AG1227">
        <v>79.400000000000006</v>
      </c>
      <c r="AH1227">
        <v>2.8000000000000001E-2</v>
      </c>
      <c r="AI1227">
        <v>16.03</v>
      </c>
      <c r="AJ1227">
        <v>5.0000000000000001E-3</v>
      </c>
      <c r="AK1227">
        <v>0.11</v>
      </c>
      <c r="AL1227">
        <v>3.9</v>
      </c>
      <c r="AM1227">
        <v>0.2</v>
      </c>
      <c r="AN1227">
        <v>6.2</v>
      </c>
      <c r="AO1227">
        <v>0.02</v>
      </c>
      <c r="AP1227">
        <v>4</v>
      </c>
      <c r="AQ1227">
        <v>20</v>
      </c>
      <c r="AR1227">
        <v>7.0000000000000007E-2</v>
      </c>
      <c r="AS1227">
        <v>0.2</v>
      </c>
      <c r="AT1227">
        <v>33</v>
      </c>
      <c r="AU1227">
        <v>0.05</v>
      </c>
      <c r="AV1227">
        <v>81.8</v>
      </c>
      <c r="AW1227">
        <v>15</v>
      </c>
    </row>
    <row r="1228" spans="1:49" hidden="1" x14ac:dyDescent="0.3">
      <c r="A1228" t="s">
        <v>4846</v>
      </c>
      <c r="B1228" t="s">
        <v>4847</v>
      </c>
      <c r="C1228" s="1" t="str">
        <f t="shared" si="76"/>
        <v>13:0041</v>
      </c>
      <c r="D1228" s="1" t="str">
        <f t="shared" si="77"/>
        <v>13:0013</v>
      </c>
      <c r="E1228" t="s">
        <v>4844</v>
      </c>
      <c r="F1228" t="s">
        <v>4848</v>
      </c>
      <c r="H1228">
        <v>47.610970500000001</v>
      </c>
      <c r="I1228">
        <v>-67.540939899999998</v>
      </c>
      <c r="J1228" s="1" t="str">
        <f t="shared" si="78"/>
        <v>Basal till</v>
      </c>
      <c r="K1228" s="1" t="str">
        <f t="shared" si="79"/>
        <v>&lt;63 micron</v>
      </c>
      <c r="L1228">
        <v>21</v>
      </c>
      <c r="M1228">
        <v>2.72</v>
      </c>
      <c r="N1228">
        <v>4.7</v>
      </c>
      <c r="O1228">
        <v>0.2</v>
      </c>
      <c r="P1228">
        <v>2</v>
      </c>
      <c r="Q1228">
        <v>49.5</v>
      </c>
      <c r="R1228">
        <v>0.21</v>
      </c>
      <c r="S1228">
        <v>0.06</v>
      </c>
      <c r="T1228">
        <v>0.03</v>
      </c>
      <c r="U1228">
        <v>18.2</v>
      </c>
      <c r="V1228">
        <v>52</v>
      </c>
      <c r="W1228">
        <v>26.65</v>
      </c>
      <c r="X1228">
        <v>4.1100000000000003</v>
      </c>
      <c r="Y1228">
        <v>7.1</v>
      </c>
      <c r="Z1228">
        <v>38</v>
      </c>
      <c r="AA1228">
        <v>0.09</v>
      </c>
      <c r="AB1228">
        <v>7</v>
      </c>
      <c r="AC1228">
        <v>1.71</v>
      </c>
      <c r="AD1228">
        <v>638</v>
      </c>
      <c r="AE1228">
        <v>0.09</v>
      </c>
      <c r="AF1228">
        <v>3.0000000000000001E-3</v>
      </c>
      <c r="AG1228">
        <v>77.900000000000006</v>
      </c>
      <c r="AH1228">
        <v>2.7E-2</v>
      </c>
      <c r="AI1228">
        <v>16.22</v>
      </c>
      <c r="AJ1228">
        <v>0.01</v>
      </c>
      <c r="AK1228">
        <v>0.12</v>
      </c>
      <c r="AL1228">
        <v>4.4000000000000004</v>
      </c>
      <c r="AM1228">
        <v>0.2</v>
      </c>
      <c r="AN1228">
        <v>6.8</v>
      </c>
      <c r="AO1228">
        <v>0.02</v>
      </c>
      <c r="AP1228">
        <v>4.2</v>
      </c>
      <c r="AQ1228">
        <v>100</v>
      </c>
      <c r="AR1228">
        <v>0.08</v>
      </c>
      <c r="AS1228">
        <v>0.2</v>
      </c>
      <c r="AT1228">
        <v>33</v>
      </c>
      <c r="AU1228">
        <v>0.05</v>
      </c>
      <c r="AV1228">
        <v>81.400000000000006</v>
      </c>
      <c r="AW1228">
        <v>15</v>
      </c>
    </row>
    <row r="1229" spans="1:49" hidden="1" x14ac:dyDescent="0.3">
      <c r="A1229" t="s">
        <v>4849</v>
      </c>
      <c r="B1229" t="s">
        <v>4850</v>
      </c>
      <c r="C1229" s="1" t="str">
        <f t="shared" si="76"/>
        <v>13:0041</v>
      </c>
      <c r="D1229" s="1" t="str">
        <f t="shared" si="77"/>
        <v>13:0013</v>
      </c>
      <c r="E1229" t="s">
        <v>4851</v>
      </c>
      <c r="F1229" t="s">
        <v>4852</v>
      </c>
      <c r="H1229">
        <v>47.5954756</v>
      </c>
      <c r="I1229">
        <v>-67.557280399999996</v>
      </c>
      <c r="J1229" s="1" t="str">
        <f t="shared" si="78"/>
        <v>Basal till</v>
      </c>
      <c r="K1229" s="1" t="str">
        <f t="shared" si="79"/>
        <v>&lt;63 micron</v>
      </c>
      <c r="L1229">
        <v>43</v>
      </c>
      <c r="M1229">
        <v>2.46</v>
      </c>
      <c r="N1229">
        <v>5.7</v>
      </c>
      <c r="O1229">
        <v>0.1</v>
      </c>
      <c r="P1229">
        <v>1</v>
      </c>
      <c r="Q1229">
        <v>45</v>
      </c>
      <c r="R1229">
        <v>0.16</v>
      </c>
      <c r="S1229">
        <v>0.06</v>
      </c>
      <c r="T1229">
        <v>0.03</v>
      </c>
      <c r="U1229">
        <v>16.3</v>
      </c>
      <c r="V1229">
        <v>50.3</v>
      </c>
      <c r="W1229">
        <v>23.26</v>
      </c>
      <c r="X1229">
        <v>3.72</v>
      </c>
      <c r="Y1229">
        <v>5.8</v>
      </c>
      <c r="Z1229">
        <v>64</v>
      </c>
      <c r="AA1229">
        <v>0.08</v>
      </c>
      <c r="AB1229">
        <v>10.4</v>
      </c>
      <c r="AC1229">
        <v>1.2</v>
      </c>
      <c r="AD1229">
        <v>361</v>
      </c>
      <c r="AE1229">
        <v>0.25</v>
      </c>
      <c r="AF1229">
        <v>3.0000000000000001E-3</v>
      </c>
      <c r="AG1229">
        <v>87.8</v>
      </c>
      <c r="AH1229">
        <v>3.3000000000000002E-2</v>
      </c>
      <c r="AI1229">
        <v>13.04</v>
      </c>
      <c r="AJ1229">
        <v>0.03</v>
      </c>
      <c r="AK1229">
        <v>0.3</v>
      </c>
      <c r="AL1229">
        <v>2.8</v>
      </c>
      <c r="AM1229">
        <v>0.3</v>
      </c>
      <c r="AN1229">
        <v>7.3</v>
      </c>
      <c r="AO1229">
        <v>0.02</v>
      </c>
      <c r="AP1229">
        <v>3.8</v>
      </c>
      <c r="AQ1229">
        <v>30</v>
      </c>
      <c r="AR1229">
        <v>7.0000000000000007E-2</v>
      </c>
      <c r="AS1229">
        <v>0.3</v>
      </c>
      <c r="AT1229">
        <v>30</v>
      </c>
      <c r="AU1229">
        <v>0.05</v>
      </c>
      <c r="AV1229">
        <v>67.2</v>
      </c>
      <c r="AW1229">
        <v>15</v>
      </c>
    </row>
    <row r="1230" spans="1:49" hidden="1" x14ac:dyDescent="0.3">
      <c r="A1230" t="s">
        <v>4853</v>
      </c>
      <c r="B1230" t="s">
        <v>4854</v>
      </c>
      <c r="C1230" s="1" t="str">
        <f t="shared" si="76"/>
        <v>13:0041</v>
      </c>
      <c r="D1230" s="1" t="str">
        <f t="shared" si="77"/>
        <v>13:0013</v>
      </c>
      <c r="E1230" t="s">
        <v>4855</v>
      </c>
      <c r="F1230" t="s">
        <v>4856</v>
      </c>
      <c r="H1230">
        <v>47.584623399999998</v>
      </c>
      <c r="I1230">
        <v>-67.537350000000004</v>
      </c>
      <c r="J1230" s="1" t="str">
        <f t="shared" si="78"/>
        <v>Basal till</v>
      </c>
      <c r="K1230" s="1" t="str">
        <f t="shared" si="79"/>
        <v>&lt;63 micron</v>
      </c>
      <c r="L1230">
        <v>23</v>
      </c>
      <c r="M1230">
        <v>2.16</v>
      </c>
      <c r="N1230">
        <v>6.5</v>
      </c>
      <c r="O1230">
        <v>0.1</v>
      </c>
      <c r="P1230">
        <v>2</v>
      </c>
      <c r="Q1230">
        <v>58.2</v>
      </c>
      <c r="R1230">
        <v>0.16</v>
      </c>
      <c r="S1230">
        <v>0.05</v>
      </c>
      <c r="T1230">
        <v>0.04</v>
      </c>
      <c r="U1230">
        <v>17</v>
      </c>
      <c r="V1230">
        <v>46.8</v>
      </c>
      <c r="W1230">
        <v>19.559999999999999</v>
      </c>
      <c r="X1230">
        <v>3.54</v>
      </c>
      <c r="Y1230">
        <v>5.3</v>
      </c>
      <c r="Z1230">
        <v>83</v>
      </c>
      <c r="AA1230">
        <v>0.08</v>
      </c>
      <c r="AB1230">
        <v>9.3000000000000007</v>
      </c>
      <c r="AC1230">
        <v>1.08</v>
      </c>
      <c r="AD1230">
        <v>653</v>
      </c>
      <c r="AE1230">
        <v>0.22</v>
      </c>
      <c r="AF1230">
        <v>3.0000000000000001E-3</v>
      </c>
      <c r="AG1230">
        <v>68.3</v>
      </c>
      <c r="AH1230">
        <v>2.9000000000000001E-2</v>
      </c>
      <c r="AI1230">
        <v>16.63</v>
      </c>
      <c r="AJ1230">
        <v>0.01</v>
      </c>
      <c r="AK1230">
        <v>0.17</v>
      </c>
      <c r="AL1230">
        <v>3.8</v>
      </c>
      <c r="AM1230">
        <v>0.2</v>
      </c>
      <c r="AN1230">
        <v>5.0999999999999996</v>
      </c>
      <c r="AO1230">
        <v>0.02</v>
      </c>
      <c r="AP1230">
        <v>4.5</v>
      </c>
      <c r="AQ1230">
        <v>70</v>
      </c>
      <c r="AR1230">
        <v>0.09</v>
      </c>
      <c r="AS1230">
        <v>0.3</v>
      </c>
      <c r="AT1230">
        <v>28</v>
      </c>
      <c r="AU1230">
        <v>0.05</v>
      </c>
      <c r="AV1230">
        <v>64.5</v>
      </c>
      <c r="AW1230">
        <v>15</v>
      </c>
    </row>
    <row r="1231" spans="1:49" hidden="1" x14ac:dyDescent="0.3">
      <c r="A1231" t="s">
        <v>4857</v>
      </c>
      <c r="B1231" t="s">
        <v>4858</v>
      </c>
      <c r="C1231" s="1" t="str">
        <f t="shared" si="76"/>
        <v>13:0041</v>
      </c>
      <c r="D1231" s="1" t="str">
        <f t="shared" si="77"/>
        <v>13:0013</v>
      </c>
      <c r="E1231" t="s">
        <v>4859</v>
      </c>
      <c r="F1231" t="s">
        <v>4860</v>
      </c>
      <c r="H1231">
        <v>47.593861099999998</v>
      </c>
      <c r="I1231">
        <v>-67.518855500000001</v>
      </c>
      <c r="J1231" s="1" t="str">
        <f t="shared" si="78"/>
        <v>Basal till</v>
      </c>
      <c r="K1231" s="1" t="str">
        <f t="shared" si="79"/>
        <v>&lt;63 micron</v>
      </c>
      <c r="L1231">
        <v>68</v>
      </c>
      <c r="M1231">
        <v>2.1800000000000002</v>
      </c>
      <c r="N1231">
        <v>13.4</v>
      </c>
      <c r="O1231">
        <v>0.5</v>
      </c>
      <c r="P1231">
        <v>1</v>
      </c>
      <c r="Q1231">
        <v>84.2</v>
      </c>
      <c r="R1231">
        <v>0.15</v>
      </c>
      <c r="S1231">
        <v>0.08</v>
      </c>
      <c r="T1231">
        <v>0.05</v>
      </c>
      <c r="U1231">
        <v>14.4</v>
      </c>
      <c r="V1231">
        <v>45.1</v>
      </c>
      <c r="W1231">
        <v>16.010000000000002</v>
      </c>
      <c r="X1231">
        <v>3.32</v>
      </c>
      <c r="Y1231">
        <v>5.4</v>
      </c>
      <c r="Z1231">
        <v>67</v>
      </c>
      <c r="AA1231">
        <v>0.08</v>
      </c>
      <c r="AB1231">
        <v>15.3</v>
      </c>
      <c r="AC1231">
        <v>0.95</v>
      </c>
      <c r="AD1231">
        <v>540</v>
      </c>
      <c r="AE1231">
        <v>0.79</v>
      </c>
      <c r="AF1231">
        <v>3.0000000000000001E-3</v>
      </c>
      <c r="AG1231">
        <v>56.6</v>
      </c>
      <c r="AH1231">
        <v>0.13600000000000001</v>
      </c>
      <c r="AI1231">
        <v>11.98</v>
      </c>
      <c r="AJ1231">
        <v>0.01</v>
      </c>
      <c r="AK1231">
        <v>0.23</v>
      </c>
      <c r="AL1231">
        <v>3</v>
      </c>
      <c r="AM1231">
        <v>0.3</v>
      </c>
      <c r="AN1231">
        <v>5.9</v>
      </c>
      <c r="AO1231">
        <v>0.02</v>
      </c>
      <c r="AP1231">
        <v>4.8</v>
      </c>
      <c r="AQ1231">
        <v>5</v>
      </c>
      <c r="AR1231">
        <v>0.09</v>
      </c>
      <c r="AS1231">
        <v>0.4</v>
      </c>
      <c r="AT1231">
        <v>27</v>
      </c>
      <c r="AU1231">
        <v>0.05</v>
      </c>
      <c r="AV1231">
        <v>66.8</v>
      </c>
      <c r="AW1231">
        <v>15</v>
      </c>
    </row>
    <row r="1232" spans="1:49" hidden="1" x14ac:dyDescent="0.3">
      <c r="A1232" t="s">
        <v>4861</v>
      </c>
      <c r="B1232" t="s">
        <v>4862</v>
      </c>
      <c r="C1232" s="1" t="str">
        <f t="shared" si="76"/>
        <v>13:0041</v>
      </c>
      <c r="D1232" s="1" t="str">
        <f t="shared" si="77"/>
        <v>13:0013</v>
      </c>
      <c r="E1232" t="s">
        <v>4863</v>
      </c>
      <c r="F1232" t="s">
        <v>4864</v>
      </c>
      <c r="H1232">
        <v>47.569096799999997</v>
      </c>
      <c r="I1232">
        <v>-67.5007406</v>
      </c>
      <c r="J1232" s="1" t="str">
        <f t="shared" si="78"/>
        <v>Basal till</v>
      </c>
      <c r="K1232" s="1" t="str">
        <f t="shared" si="79"/>
        <v>&lt;63 micron</v>
      </c>
      <c r="L1232">
        <v>21</v>
      </c>
      <c r="M1232">
        <v>1.77</v>
      </c>
      <c r="N1232">
        <v>6.9</v>
      </c>
      <c r="O1232">
        <v>0.5</v>
      </c>
      <c r="P1232">
        <v>1</v>
      </c>
      <c r="Q1232">
        <v>54</v>
      </c>
      <c r="R1232">
        <v>0.16</v>
      </c>
      <c r="S1232">
        <v>0.24</v>
      </c>
      <c r="T1232">
        <v>7.0000000000000007E-2</v>
      </c>
      <c r="U1232">
        <v>16.3</v>
      </c>
      <c r="V1232">
        <v>38.4</v>
      </c>
      <c r="W1232">
        <v>18.59</v>
      </c>
      <c r="X1232">
        <v>3.51</v>
      </c>
      <c r="Y1232">
        <v>4.4000000000000004</v>
      </c>
      <c r="Z1232">
        <v>41</v>
      </c>
      <c r="AA1232">
        <v>0.06</v>
      </c>
      <c r="AB1232">
        <v>34.5</v>
      </c>
      <c r="AC1232">
        <v>0.75</v>
      </c>
      <c r="AD1232">
        <v>603</v>
      </c>
      <c r="AE1232">
        <v>0.3</v>
      </c>
      <c r="AF1232">
        <v>3.0000000000000001E-3</v>
      </c>
      <c r="AG1232">
        <v>54.7</v>
      </c>
      <c r="AH1232">
        <v>3.5999999999999997E-2</v>
      </c>
      <c r="AI1232">
        <v>13.29</v>
      </c>
      <c r="AJ1232">
        <v>0.01</v>
      </c>
      <c r="AK1232">
        <v>0.12</v>
      </c>
      <c r="AL1232">
        <v>8</v>
      </c>
      <c r="AM1232">
        <v>0.4</v>
      </c>
      <c r="AN1232">
        <v>19.2</v>
      </c>
      <c r="AO1232">
        <v>0.02</v>
      </c>
      <c r="AP1232">
        <v>5.7</v>
      </c>
      <c r="AQ1232">
        <v>70</v>
      </c>
      <c r="AR1232">
        <v>7.0000000000000007E-2</v>
      </c>
      <c r="AS1232">
        <v>0.3</v>
      </c>
      <c r="AT1232">
        <v>25</v>
      </c>
      <c r="AU1232">
        <v>0.05</v>
      </c>
      <c r="AV1232">
        <v>55.7</v>
      </c>
      <c r="AW1232">
        <v>15</v>
      </c>
    </row>
    <row r="1233" spans="1:49" hidden="1" x14ac:dyDescent="0.3">
      <c r="A1233" t="s">
        <v>4865</v>
      </c>
      <c r="B1233" t="s">
        <v>4866</v>
      </c>
      <c r="C1233" s="1" t="str">
        <f t="shared" si="76"/>
        <v>13:0041</v>
      </c>
      <c r="D1233" s="1" t="str">
        <f t="shared" si="77"/>
        <v>13:0013</v>
      </c>
      <c r="E1233" t="s">
        <v>4863</v>
      </c>
      <c r="F1233" t="s">
        <v>4867</v>
      </c>
      <c r="H1233">
        <v>47.569096799999997</v>
      </c>
      <c r="I1233">
        <v>-67.5007406</v>
      </c>
      <c r="J1233" s="1" t="str">
        <f t="shared" si="78"/>
        <v>Basal till</v>
      </c>
      <c r="K1233" s="1" t="str">
        <f t="shared" si="79"/>
        <v>&lt;63 micron</v>
      </c>
      <c r="L1233">
        <v>19</v>
      </c>
      <c r="M1233">
        <v>1.79</v>
      </c>
      <c r="N1233">
        <v>7.1</v>
      </c>
      <c r="O1233">
        <v>0.3</v>
      </c>
      <c r="P1233">
        <v>2</v>
      </c>
      <c r="Q1233">
        <v>56.4</v>
      </c>
      <c r="R1233">
        <v>0.15</v>
      </c>
      <c r="S1233">
        <v>0.24</v>
      </c>
      <c r="T1233">
        <v>0.05</v>
      </c>
      <c r="U1233">
        <v>16.100000000000001</v>
      </c>
      <c r="V1233">
        <v>39.5</v>
      </c>
      <c r="W1233">
        <v>18.850000000000001</v>
      </c>
      <c r="X1233">
        <v>3.42</v>
      </c>
      <c r="Y1233">
        <v>4.3</v>
      </c>
      <c r="Z1233">
        <v>38</v>
      </c>
      <c r="AA1233">
        <v>0.06</v>
      </c>
      <c r="AB1233">
        <v>35.1</v>
      </c>
      <c r="AC1233">
        <v>0.73</v>
      </c>
      <c r="AD1233">
        <v>601</v>
      </c>
      <c r="AE1233">
        <v>0.28999999999999998</v>
      </c>
      <c r="AF1233">
        <v>3.0000000000000001E-3</v>
      </c>
      <c r="AG1233">
        <v>55</v>
      </c>
      <c r="AH1233">
        <v>3.6999999999999998E-2</v>
      </c>
      <c r="AI1233">
        <v>13.2</v>
      </c>
      <c r="AJ1233">
        <v>5.0000000000000001E-3</v>
      </c>
      <c r="AK1233">
        <v>0.15</v>
      </c>
      <c r="AL1233">
        <v>6.8</v>
      </c>
      <c r="AM1233">
        <v>0.3</v>
      </c>
      <c r="AN1233">
        <v>18.399999999999999</v>
      </c>
      <c r="AO1233">
        <v>0.03</v>
      </c>
      <c r="AP1233">
        <v>5.0999999999999996</v>
      </c>
      <c r="AQ1233">
        <v>50</v>
      </c>
      <c r="AR1233">
        <v>0.05</v>
      </c>
      <c r="AS1233">
        <v>0.3</v>
      </c>
      <c r="AT1233">
        <v>25</v>
      </c>
      <c r="AU1233">
        <v>0.05</v>
      </c>
      <c r="AV1233">
        <v>55.6</v>
      </c>
      <c r="AW1233">
        <v>15</v>
      </c>
    </row>
    <row r="1234" spans="1:49" hidden="1" x14ac:dyDescent="0.3">
      <c r="A1234" t="s">
        <v>4868</v>
      </c>
      <c r="B1234" t="s">
        <v>4869</v>
      </c>
      <c r="C1234" s="1" t="str">
        <f t="shared" si="76"/>
        <v>13:0041</v>
      </c>
      <c r="D1234" s="1" t="str">
        <f t="shared" si="77"/>
        <v>13:0013</v>
      </c>
      <c r="E1234" t="s">
        <v>4870</v>
      </c>
      <c r="F1234" t="s">
        <v>4871</v>
      </c>
      <c r="H1234">
        <v>47.5633725</v>
      </c>
      <c r="I1234">
        <v>-67.520021099999994</v>
      </c>
      <c r="J1234" s="1" t="str">
        <f t="shared" si="78"/>
        <v>Basal till</v>
      </c>
      <c r="K1234" s="1" t="str">
        <f t="shared" si="79"/>
        <v>&lt;63 micron</v>
      </c>
      <c r="L1234">
        <v>33</v>
      </c>
      <c r="M1234">
        <v>1.58</v>
      </c>
      <c r="N1234">
        <v>6.3</v>
      </c>
      <c r="O1234">
        <v>1.1000000000000001</v>
      </c>
      <c r="P1234">
        <v>2</v>
      </c>
      <c r="Q1234">
        <v>67.3</v>
      </c>
      <c r="R1234">
        <v>0.15</v>
      </c>
      <c r="S1234">
        <v>1.63</v>
      </c>
      <c r="T1234">
        <v>0.09</v>
      </c>
      <c r="U1234">
        <v>14.2</v>
      </c>
      <c r="V1234">
        <v>40.5</v>
      </c>
      <c r="W1234">
        <v>17.399999999999999</v>
      </c>
      <c r="X1234">
        <v>3.2</v>
      </c>
      <c r="Y1234">
        <v>3.7</v>
      </c>
      <c r="Z1234">
        <v>82</v>
      </c>
      <c r="AA1234">
        <v>7.0000000000000007E-2</v>
      </c>
      <c r="AB1234">
        <v>44.7</v>
      </c>
      <c r="AC1234">
        <v>0.65</v>
      </c>
      <c r="AD1234">
        <v>817</v>
      </c>
      <c r="AE1234">
        <v>0.32</v>
      </c>
      <c r="AF1234">
        <v>3.0000000000000001E-3</v>
      </c>
      <c r="AG1234">
        <v>51.5</v>
      </c>
      <c r="AH1234">
        <v>0.06</v>
      </c>
      <c r="AI1234">
        <v>13.93</v>
      </c>
      <c r="AJ1234">
        <v>0.02</v>
      </c>
      <c r="AK1234">
        <v>0.19</v>
      </c>
      <c r="AL1234">
        <v>8.8000000000000007</v>
      </c>
      <c r="AM1234">
        <v>0.4</v>
      </c>
      <c r="AN1234">
        <v>74.2</v>
      </c>
      <c r="AO1234">
        <v>0.04</v>
      </c>
      <c r="AP1234">
        <v>5.0999999999999996</v>
      </c>
      <c r="AQ1234">
        <v>10</v>
      </c>
      <c r="AR1234">
        <v>7.0000000000000007E-2</v>
      </c>
      <c r="AS1234">
        <v>0.3</v>
      </c>
      <c r="AT1234">
        <v>23</v>
      </c>
      <c r="AU1234">
        <v>0.05</v>
      </c>
      <c r="AV1234">
        <v>53</v>
      </c>
      <c r="AW1234">
        <v>15</v>
      </c>
    </row>
    <row r="1235" spans="1:49" hidden="1" x14ac:dyDescent="0.3">
      <c r="A1235" t="s">
        <v>4872</v>
      </c>
      <c r="B1235" t="s">
        <v>4873</v>
      </c>
      <c r="C1235" s="1" t="str">
        <f t="shared" si="76"/>
        <v>13:0041</v>
      </c>
      <c r="D1235" s="1" t="str">
        <f t="shared" si="77"/>
        <v>13:0013</v>
      </c>
      <c r="E1235" t="s">
        <v>4874</v>
      </c>
      <c r="F1235" t="s">
        <v>4875</v>
      </c>
      <c r="H1235">
        <v>47.575750499999998</v>
      </c>
      <c r="I1235">
        <v>-67.528847499999998</v>
      </c>
      <c r="J1235" s="1" t="str">
        <f t="shared" si="78"/>
        <v>Basal till</v>
      </c>
      <c r="K1235" s="1" t="str">
        <f t="shared" si="79"/>
        <v>&lt;63 micron</v>
      </c>
      <c r="L1235">
        <v>63</v>
      </c>
      <c r="M1235">
        <v>1.56</v>
      </c>
      <c r="N1235">
        <v>8.6</v>
      </c>
      <c r="O1235">
        <v>0.7</v>
      </c>
      <c r="P1235">
        <v>3</v>
      </c>
      <c r="Q1235">
        <v>93.2</v>
      </c>
      <c r="R1235">
        <v>0.14000000000000001</v>
      </c>
      <c r="S1235">
        <v>0.51</v>
      </c>
      <c r="T1235">
        <v>0.16</v>
      </c>
      <c r="U1235">
        <v>14.8</v>
      </c>
      <c r="V1235">
        <v>39.5</v>
      </c>
      <c r="W1235">
        <v>17.46</v>
      </c>
      <c r="X1235">
        <v>3.81</v>
      </c>
      <c r="Y1235">
        <v>4.0999999999999996</v>
      </c>
      <c r="Z1235">
        <v>105</v>
      </c>
      <c r="AA1235">
        <v>0.09</v>
      </c>
      <c r="AB1235">
        <v>56.5</v>
      </c>
      <c r="AC1235">
        <v>0.8</v>
      </c>
      <c r="AD1235">
        <v>1623</v>
      </c>
      <c r="AE1235">
        <v>0.23</v>
      </c>
      <c r="AF1235">
        <v>4.0000000000000001E-3</v>
      </c>
      <c r="AG1235">
        <v>49.7</v>
      </c>
      <c r="AH1235">
        <v>5.7000000000000002E-2</v>
      </c>
      <c r="AI1235">
        <v>15.01</v>
      </c>
      <c r="AJ1235">
        <v>0.02</v>
      </c>
      <c r="AK1235">
        <v>0.25</v>
      </c>
      <c r="AL1235">
        <v>10.1</v>
      </c>
      <c r="AM1235">
        <v>0.5</v>
      </c>
      <c r="AN1235">
        <v>35.5</v>
      </c>
      <c r="AO1235">
        <v>0.02</v>
      </c>
      <c r="AP1235">
        <v>5.4</v>
      </c>
      <c r="AQ1235">
        <v>5</v>
      </c>
      <c r="AR1235">
        <v>7.0000000000000007E-2</v>
      </c>
      <c r="AS1235">
        <v>0.4</v>
      </c>
      <c r="AT1235">
        <v>24</v>
      </c>
      <c r="AU1235">
        <v>0.05</v>
      </c>
      <c r="AV1235">
        <v>59.4</v>
      </c>
      <c r="AW1235">
        <v>15</v>
      </c>
    </row>
    <row r="1236" spans="1:49" hidden="1" x14ac:dyDescent="0.3">
      <c r="A1236" t="s">
        <v>4876</v>
      </c>
      <c r="B1236" t="s">
        <v>4877</v>
      </c>
      <c r="C1236" s="1" t="str">
        <f t="shared" si="76"/>
        <v>13:0041</v>
      </c>
      <c r="D1236" s="1" t="str">
        <f t="shared" si="77"/>
        <v>13:0013</v>
      </c>
      <c r="E1236" t="s">
        <v>4878</v>
      </c>
      <c r="F1236" t="s">
        <v>4879</v>
      </c>
      <c r="H1236">
        <v>47.578121400000001</v>
      </c>
      <c r="I1236">
        <v>-67.563262699999996</v>
      </c>
      <c r="J1236" s="1" t="str">
        <f t="shared" si="78"/>
        <v>Basal till</v>
      </c>
      <c r="K1236" s="1" t="str">
        <f t="shared" si="79"/>
        <v>&lt;63 micron</v>
      </c>
      <c r="L1236">
        <v>45</v>
      </c>
      <c r="M1236">
        <v>1.75</v>
      </c>
      <c r="N1236">
        <v>10.4</v>
      </c>
      <c r="O1236">
        <v>1.2</v>
      </c>
      <c r="P1236">
        <v>1</v>
      </c>
      <c r="Q1236">
        <v>123</v>
      </c>
      <c r="R1236">
        <v>0.23</v>
      </c>
      <c r="S1236">
        <v>0.14000000000000001</v>
      </c>
      <c r="T1236">
        <v>0.04</v>
      </c>
      <c r="U1236">
        <v>21.6</v>
      </c>
      <c r="V1236">
        <v>42</v>
      </c>
      <c r="W1236">
        <v>32.28</v>
      </c>
      <c r="X1236">
        <v>4.1100000000000003</v>
      </c>
      <c r="Y1236">
        <v>5.0999999999999996</v>
      </c>
      <c r="Z1236">
        <v>155</v>
      </c>
      <c r="AA1236">
        <v>0.1</v>
      </c>
      <c r="AB1236">
        <v>22.1</v>
      </c>
      <c r="AC1236">
        <v>0.71</v>
      </c>
      <c r="AD1236">
        <v>947</v>
      </c>
      <c r="AE1236">
        <v>0.22</v>
      </c>
      <c r="AF1236">
        <v>3.0000000000000001E-3</v>
      </c>
      <c r="AG1236">
        <v>80.5</v>
      </c>
      <c r="AH1236">
        <v>4.4999999999999998E-2</v>
      </c>
      <c r="AI1236">
        <v>17.75</v>
      </c>
      <c r="AJ1236">
        <v>5.0000000000000001E-3</v>
      </c>
      <c r="AK1236">
        <v>2.12</v>
      </c>
      <c r="AL1236">
        <v>7.6</v>
      </c>
      <c r="AM1236">
        <v>0.2</v>
      </c>
      <c r="AN1236">
        <v>15.9</v>
      </c>
      <c r="AO1236">
        <v>0.03</v>
      </c>
      <c r="AP1236">
        <v>5.5</v>
      </c>
      <c r="AQ1236">
        <v>80</v>
      </c>
      <c r="AR1236">
        <v>7.0000000000000007E-2</v>
      </c>
      <c r="AS1236">
        <v>0.4</v>
      </c>
      <c r="AT1236">
        <v>30</v>
      </c>
      <c r="AU1236">
        <v>0.05</v>
      </c>
      <c r="AV1236">
        <v>84.4</v>
      </c>
      <c r="AW1236">
        <v>15</v>
      </c>
    </row>
    <row r="1237" spans="1:49" hidden="1" x14ac:dyDescent="0.3">
      <c r="A1237" t="s">
        <v>4880</v>
      </c>
      <c r="B1237" t="s">
        <v>4881</v>
      </c>
      <c r="C1237" s="1" t="str">
        <f t="shared" si="76"/>
        <v>13:0041</v>
      </c>
      <c r="D1237" s="1" t="str">
        <f t="shared" si="77"/>
        <v>13:0013</v>
      </c>
      <c r="E1237" t="s">
        <v>4882</v>
      </c>
      <c r="F1237" t="s">
        <v>4883</v>
      </c>
      <c r="H1237">
        <v>47.565177900000002</v>
      </c>
      <c r="I1237">
        <v>-67.568681999999995</v>
      </c>
      <c r="J1237" s="1" t="str">
        <f t="shared" si="78"/>
        <v>Basal till</v>
      </c>
      <c r="K1237" s="1" t="str">
        <f t="shared" si="79"/>
        <v>&lt;63 micron</v>
      </c>
      <c r="L1237">
        <v>84</v>
      </c>
      <c r="M1237">
        <v>1.99</v>
      </c>
      <c r="N1237">
        <v>8</v>
      </c>
      <c r="O1237">
        <v>0.3</v>
      </c>
      <c r="P1237">
        <v>0.5</v>
      </c>
      <c r="Q1237">
        <v>102.7</v>
      </c>
      <c r="R1237">
        <v>0.2</v>
      </c>
      <c r="S1237">
        <v>0.17</v>
      </c>
      <c r="T1237">
        <v>0.08</v>
      </c>
      <c r="U1237">
        <v>14.3</v>
      </c>
      <c r="V1237">
        <v>48.2</v>
      </c>
      <c r="W1237">
        <v>22.61</v>
      </c>
      <c r="X1237">
        <v>3.9</v>
      </c>
      <c r="Y1237">
        <v>5.8</v>
      </c>
      <c r="Z1237">
        <v>94</v>
      </c>
      <c r="AA1237">
        <v>0.09</v>
      </c>
      <c r="AB1237">
        <v>13.1</v>
      </c>
      <c r="AC1237">
        <v>0.71</v>
      </c>
      <c r="AD1237">
        <v>535</v>
      </c>
      <c r="AE1237">
        <v>0.69</v>
      </c>
      <c r="AF1237">
        <v>3.0000000000000001E-3</v>
      </c>
      <c r="AG1237">
        <v>52.1</v>
      </c>
      <c r="AH1237">
        <v>9.2999999999999999E-2</v>
      </c>
      <c r="AI1237">
        <v>13.49</v>
      </c>
      <c r="AJ1237">
        <v>0.01</v>
      </c>
      <c r="AK1237">
        <v>0.34</v>
      </c>
      <c r="AL1237">
        <v>3.9</v>
      </c>
      <c r="AM1237">
        <v>0.2</v>
      </c>
      <c r="AN1237">
        <v>17.7</v>
      </c>
      <c r="AO1237">
        <v>0.03</v>
      </c>
      <c r="AP1237">
        <v>3.2</v>
      </c>
      <c r="AQ1237">
        <v>70</v>
      </c>
      <c r="AR1237">
        <v>0.09</v>
      </c>
      <c r="AS1237">
        <v>0.4</v>
      </c>
      <c r="AT1237">
        <v>31</v>
      </c>
      <c r="AU1237">
        <v>0.05</v>
      </c>
      <c r="AV1237">
        <v>84</v>
      </c>
      <c r="AW1237">
        <v>15</v>
      </c>
    </row>
    <row r="1238" spans="1:49" hidden="1" x14ac:dyDescent="0.3">
      <c r="A1238" t="s">
        <v>4884</v>
      </c>
      <c r="B1238" t="s">
        <v>4885</v>
      </c>
      <c r="C1238" s="1" t="str">
        <f t="shared" si="76"/>
        <v>13:0041</v>
      </c>
      <c r="D1238" s="1" t="str">
        <f t="shared" si="77"/>
        <v>13:0013</v>
      </c>
      <c r="E1238" t="s">
        <v>4886</v>
      </c>
      <c r="F1238" t="s">
        <v>4887</v>
      </c>
      <c r="H1238">
        <v>47.546912300000002</v>
      </c>
      <c r="I1238">
        <v>-67.574508699999996</v>
      </c>
      <c r="J1238" s="1" t="str">
        <f t="shared" si="78"/>
        <v>Basal till</v>
      </c>
      <c r="K1238" s="1" t="str">
        <f t="shared" si="79"/>
        <v>&lt;63 micron</v>
      </c>
      <c r="L1238">
        <v>44</v>
      </c>
      <c r="M1238">
        <v>2.5299999999999998</v>
      </c>
      <c r="N1238">
        <v>11.4</v>
      </c>
      <c r="O1238">
        <v>0.6</v>
      </c>
      <c r="P1238">
        <v>1</v>
      </c>
      <c r="Q1238">
        <v>84.9</v>
      </c>
      <c r="R1238">
        <v>0.23</v>
      </c>
      <c r="S1238">
        <v>0.04</v>
      </c>
      <c r="T1238">
        <v>0.05</v>
      </c>
      <c r="U1238">
        <v>26.3</v>
      </c>
      <c r="V1238">
        <v>63.5</v>
      </c>
      <c r="W1238">
        <v>28.32</v>
      </c>
      <c r="X1238">
        <v>4.2699999999999996</v>
      </c>
      <c r="Y1238">
        <v>6.8</v>
      </c>
      <c r="Z1238">
        <v>80</v>
      </c>
      <c r="AA1238">
        <v>0.1</v>
      </c>
      <c r="AB1238">
        <v>19.5</v>
      </c>
      <c r="AC1238">
        <v>1.17</v>
      </c>
      <c r="AD1238">
        <v>1273</v>
      </c>
      <c r="AE1238">
        <v>0.43</v>
      </c>
      <c r="AF1238">
        <v>4.0000000000000001E-3</v>
      </c>
      <c r="AG1238">
        <v>83.6</v>
      </c>
      <c r="AH1238">
        <v>2.9000000000000001E-2</v>
      </c>
      <c r="AI1238">
        <v>23.64</v>
      </c>
      <c r="AJ1238">
        <v>5.0000000000000001E-3</v>
      </c>
      <c r="AK1238">
        <v>1.1599999999999999</v>
      </c>
      <c r="AL1238">
        <v>4.4000000000000004</v>
      </c>
      <c r="AM1238">
        <v>0.2</v>
      </c>
      <c r="AN1238">
        <v>8.5</v>
      </c>
      <c r="AO1238">
        <v>0.04</v>
      </c>
      <c r="AP1238">
        <v>5.3</v>
      </c>
      <c r="AQ1238">
        <v>50</v>
      </c>
      <c r="AR1238">
        <v>0.08</v>
      </c>
      <c r="AS1238">
        <v>0.4</v>
      </c>
      <c r="AT1238">
        <v>37</v>
      </c>
      <c r="AU1238">
        <v>0.05</v>
      </c>
      <c r="AV1238">
        <v>82.4</v>
      </c>
      <c r="AW1238">
        <v>7.5</v>
      </c>
    </row>
    <row r="1239" spans="1:49" hidden="1" x14ac:dyDescent="0.3">
      <c r="A1239" t="s">
        <v>4888</v>
      </c>
      <c r="B1239" t="s">
        <v>4889</v>
      </c>
      <c r="C1239" s="1" t="str">
        <f t="shared" si="76"/>
        <v>13:0041</v>
      </c>
      <c r="D1239" s="1" t="str">
        <f t="shared" si="77"/>
        <v>13:0013</v>
      </c>
      <c r="E1239" t="s">
        <v>4890</v>
      </c>
      <c r="F1239" t="s">
        <v>4891</v>
      </c>
      <c r="H1239">
        <v>47.574123700000001</v>
      </c>
      <c r="I1239">
        <v>-67.578942699999999</v>
      </c>
      <c r="J1239" s="1" t="str">
        <f t="shared" si="78"/>
        <v>Basal till</v>
      </c>
      <c r="K1239" s="1" t="str">
        <f t="shared" si="79"/>
        <v>&lt;63 micron</v>
      </c>
      <c r="L1239">
        <v>253</v>
      </c>
      <c r="M1239">
        <v>2.35</v>
      </c>
      <c r="N1239">
        <v>8.3000000000000007</v>
      </c>
      <c r="O1239">
        <v>0.6</v>
      </c>
      <c r="P1239">
        <v>1</v>
      </c>
      <c r="Q1239">
        <v>103.7</v>
      </c>
      <c r="R1239">
        <v>0.3</v>
      </c>
      <c r="S1239">
        <v>7.0000000000000007E-2</v>
      </c>
      <c r="T1239">
        <v>0.09</v>
      </c>
      <c r="U1239">
        <v>22.8</v>
      </c>
      <c r="V1239">
        <v>44.5</v>
      </c>
      <c r="W1239">
        <v>40.11</v>
      </c>
      <c r="X1239">
        <v>3.88</v>
      </c>
      <c r="Y1239">
        <v>6</v>
      </c>
      <c r="Z1239">
        <v>103</v>
      </c>
      <c r="AA1239">
        <v>0.1</v>
      </c>
      <c r="AB1239">
        <v>14.8</v>
      </c>
      <c r="AC1239">
        <v>0.77</v>
      </c>
      <c r="AD1239">
        <v>686</v>
      </c>
      <c r="AE1239">
        <v>0.45</v>
      </c>
      <c r="AF1239">
        <v>3.0000000000000001E-3</v>
      </c>
      <c r="AG1239">
        <v>61.9</v>
      </c>
      <c r="AH1239">
        <v>5.7000000000000002E-2</v>
      </c>
      <c r="AI1239">
        <v>16.34</v>
      </c>
      <c r="AJ1239">
        <v>0.01</v>
      </c>
      <c r="AK1239">
        <v>0.47</v>
      </c>
      <c r="AL1239">
        <v>3.6</v>
      </c>
      <c r="AM1239">
        <v>0.4</v>
      </c>
      <c r="AN1239">
        <v>6.2</v>
      </c>
      <c r="AO1239">
        <v>7.0000000000000007E-2</v>
      </c>
      <c r="AP1239">
        <v>4.3</v>
      </c>
      <c r="AQ1239">
        <v>40</v>
      </c>
      <c r="AR1239">
        <v>0.08</v>
      </c>
      <c r="AS1239">
        <v>0.4</v>
      </c>
      <c r="AT1239">
        <v>31</v>
      </c>
      <c r="AU1239">
        <v>0.05</v>
      </c>
      <c r="AV1239">
        <v>88.8</v>
      </c>
      <c r="AW1239">
        <v>15</v>
      </c>
    </row>
    <row r="1240" spans="1:49" hidden="1" x14ac:dyDescent="0.3">
      <c r="A1240" t="s">
        <v>4892</v>
      </c>
      <c r="B1240" t="s">
        <v>4893</v>
      </c>
      <c r="C1240" s="1" t="str">
        <f t="shared" si="76"/>
        <v>13:0041</v>
      </c>
      <c r="D1240" s="1" t="str">
        <f t="shared" ref="D1240:D1271" si="80">HYPERLINK("http://geochem.nrcan.gc.ca/cdogs/content/svy/svy_e.htm", "")</f>
        <v/>
      </c>
      <c r="G1240" s="1" t="str">
        <f>HYPERLINK("http://geochem.nrcan.gc.ca/cdogs/content/cr_/cr_00098_e.htm", "98")</f>
        <v>98</v>
      </c>
      <c r="J1240" t="s">
        <v>4894</v>
      </c>
      <c r="K1240" t="s">
        <v>4895</v>
      </c>
      <c r="L1240">
        <v>186</v>
      </c>
      <c r="M1240">
        <v>1.89</v>
      </c>
      <c r="N1240">
        <v>113.2</v>
      </c>
      <c r="O1240">
        <v>5.4</v>
      </c>
      <c r="P1240">
        <v>0.5</v>
      </c>
      <c r="Q1240">
        <v>78.2</v>
      </c>
      <c r="R1240">
        <v>48.05</v>
      </c>
      <c r="S1240">
        <v>0.12</v>
      </c>
      <c r="T1240">
        <v>0.13</v>
      </c>
      <c r="U1240">
        <v>6.7</v>
      </c>
      <c r="V1240">
        <v>25</v>
      </c>
      <c r="W1240">
        <v>256.83999999999997</v>
      </c>
      <c r="X1240">
        <v>3.35</v>
      </c>
      <c r="Y1240">
        <v>6.5</v>
      </c>
      <c r="Z1240">
        <v>25</v>
      </c>
      <c r="AA1240">
        <v>0.28000000000000003</v>
      </c>
      <c r="AB1240">
        <v>29.1</v>
      </c>
      <c r="AC1240">
        <v>0.54</v>
      </c>
      <c r="AD1240">
        <v>323</v>
      </c>
      <c r="AE1240">
        <v>15.58</v>
      </c>
      <c r="AF1240">
        <v>2.1999999999999999E-2</v>
      </c>
      <c r="AG1240">
        <v>15.2</v>
      </c>
      <c r="AH1240">
        <v>7.6999999999999999E-2</v>
      </c>
      <c r="AI1240">
        <v>43.33</v>
      </c>
      <c r="AJ1240">
        <v>0.05</v>
      </c>
      <c r="AK1240">
        <v>0.9</v>
      </c>
      <c r="AL1240">
        <v>3.5</v>
      </c>
      <c r="AM1240">
        <v>0.7</v>
      </c>
      <c r="AN1240">
        <v>10.1</v>
      </c>
      <c r="AO1240">
        <v>0.24</v>
      </c>
      <c r="AP1240">
        <v>12.6</v>
      </c>
      <c r="AQ1240">
        <v>1220</v>
      </c>
      <c r="AR1240">
        <v>0.33</v>
      </c>
      <c r="AS1240">
        <v>2.4</v>
      </c>
      <c r="AT1240">
        <v>44</v>
      </c>
      <c r="AU1240">
        <v>200</v>
      </c>
      <c r="AV1240">
        <v>62.4</v>
      </c>
      <c r="AW1240">
        <v>15</v>
      </c>
    </row>
    <row r="1241" spans="1:49" hidden="1" x14ac:dyDescent="0.3">
      <c r="A1241" t="s">
        <v>4896</v>
      </c>
      <c r="B1241" t="s">
        <v>4897</v>
      </c>
      <c r="C1241" s="1" t="str">
        <f t="shared" si="76"/>
        <v>13:0041</v>
      </c>
      <c r="D1241" s="1" t="str">
        <f t="shared" si="80"/>
        <v/>
      </c>
      <c r="G1241" s="1" t="str">
        <f>HYPERLINK("http://geochem.nrcan.gc.ca/cdogs/content/cr_/cr_00098_e.htm", "98")</f>
        <v>98</v>
      </c>
      <c r="J1241" t="s">
        <v>4894</v>
      </c>
      <c r="K1241" t="s">
        <v>4895</v>
      </c>
      <c r="L1241">
        <v>171</v>
      </c>
      <c r="M1241">
        <v>1.81</v>
      </c>
      <c r="N1241">
        <v>104.6</v>
      </c>
      <c r="O1241">
        <v>6.5</v>
      </c>
      <c r="P1241">
        <v>0.5</v>
      </c>
      <c r="Q1241">
        <v>74.3</v>
      </c>
      <c r="R1241">
        <v>48.19</v>
      </c>
      <c r="S1241">
        <v>0.12</v>
      </c>
      <c r="T1241">
        <v>0.14000000000000001</v>
      </c>
      <c r="U1241">
        <v>6.4</v>
      </c>
      <c r="V1241">
        <v>24.9</v>
      </c>
      <c r="W1241">
        <v>239.28</v>
      </c>
      <c r="X1241">
        <v>3.12</v>
      </c>
      <c r="Y1241">
        <v>6.3</v>
      </c>
      <c r="Z1241">
        <v>16</v>
      </c>
      <c r="AA1241">
        <v>0.3</v>
      </c>
      <c r="AB1241">
        <v>29.5</v>
      </c>
      <c r="AC1241">
        <v>0.51</v>
      </c>
      <c r="AD1241">
        <v>303</v>
      </c>
      <c r="AE1241">
        <v>14.55</v>
      </c>
      <c r="AF1241">
        <v>2.5000000000000001E-2</v>
      </c>
      <c r="AG1241">
        <v>13.9</v>
      </c>
      <c r="AH1241">
        <v>7.0000000000000007E-2</v>
      </c>
      <c r="AI1241">
        <v>42.98</v>
      </c>
      <c r="AJ1241">
        <v>0.04</v>
      </c>
      <c r="AK1241">
        <v>0.88</v>
      </c>
      <c r="AL1241">
        <v>3.5</v>
      </c>
      <c r="AM1241">
        <v>0.8</v>
      </c>
      <c r="AN1241">
        <v>9.9</v>
      </c>
      <c r="AO1241">
        <v>0.25</v>
      </c>
      <c r="AP1241">
        <v>13.1</v>
      </c>
      <c r="AQ1241">
        <v>1200</v>
      </c>
      <c r="AR1241">
        <v>0.33</v>
      </c>
      <c r="AS1241">
        <v>2.4</v>
      </c>
      <c r="AT1241">
        <v>42</v>
      </c>
      <c r="AU1241">
        <v>200</v>
      </c>
      <c r="AV1241">
        <v>57.9</v>
      </c>
      <c r="AW1241">
        <v>15</v>
      </c>
    </row>
    <row r="1242" spans="1:49" hidden="1" x14ac:dyDescent="0.3">
      <c r="A1242" t="s">
        <v>4898</v>
      </c>
      <c r="B1242" t="s">
        <v>4899</v>
      </c>
      <c r="C1242" s="1" t="str">
        <f t="shared" si="76"/>
        <v>13:0041</v>
      </c>
      <c r="D1242" s="1" t="str">
        <f t="shared" si="80"/>
        <v/>
      </c>
      <c r="G1242" s="1" t="str">
        <f>HYPERLINK("http://geochem.nrcan.gc.ca/cdogs/content/cr_/cr_00098_e.htm", "98")</f>
        <v>98</v>
      </c>
      <c r="J1242" t="s">
        <v>4894</v>
      </c>
      <c r="K1242" t="s">
        <v>4895</v>
      </c>
      <c r="L1242">
        <v>157</v>
      </c>
      <c r="M1242">
        <v>1.78</v>
      </c>
      <c r="N1242">
        <v>98.8</v>
      </c>
      <c r="O1242">
        <v>5.5</v>
      </c>
      <c r="P1242">
        <v>0.5</v>
      </c>
      <c r="Q1242">
        <v>67</v>
      </c>
      <c r="R1242">
        <v>45.33</v>
      </c>
      <c r="S1242">
        <v>0.12</v>
      </c>
      <c r="T1242">
        <v>0.11</v>
      </c>
      <c r="U1242">
        <v>5.9</v>
      </c>
      <c r="V1242">
        <v>29.7</v>
      </c>
      <c r="W1242">
        <v>226.41</v>
      </c>
      <c r="X1242">
        <v>3.14</v>
      </c>
      <c r="Y1242">
        <v>6.1</v>
      </c>
      <c r="Z1242">
        <v>41</v>
      </c>
      <c r="AA1242">
        <v>0.26</v>
      </c>
      <c r="AB1242">
        <v>26.6</v>
      </c>
      <c r="AC1242">
        <v>0.49</v>
      </c>
      <c r="AD1242">
        <v>283</v>
      </c>
      <c r="AE1242">
        <v>14.38</v>
      </c>
      <c r="AF1242">
        <v>2.5000000000000001E-2</v>
      </c>
      <c r="AG1242">
        <v>14</v>
      </c>
      <c r="AH1242">
        <v>7.0999999999999994E-2</v>
      </c>
      <c r="AI1242">
        <v>36.93</v>
      </c>
      <c r="AJ1242">
        <v>0.01</v>
      </c>
      <c r="AK1242">
        <v>0.61</v>
      </c>
      <c r="AL1242">
        <v>3.8</v>
      </c>
      <c r="AM1242">
        <v>0.5</v>
      </c>
      <c r="AN1242">
        <v>9</v>
      </c>
      <c r="AO1242">
        <v>0.19</v>
      </c>
      <c r="AP1242">
        <v>11.4</v>
      </c>
      <c r="AQ1242">
        <v>1260</v>
      </c>
      <c r="AR1242">
        <v>0.32</v>
      </c>
      <c r="AS1242">
        <v>2.5</v>
      </c>
      <c r="AT1242">
        <v>39</v>
      </c>
      <c r="AU1242">
        <v>200</v>
      </c>
      <c r="AV1242">
        <v>56.5</v>
      </c>
      <c r="AW1242">
        <v>15</v>
      </c>
    </row>
    <row r="1243" spans="1:49" hidden="1" x14ac:dyDescent="0.3">
      <c r="A1243" t="s">
        <v>4900</v>
      </c>
      <c r="B1243" t="s">
        <v>4901</v>
      </c>
      <c r="C1243" s="1" t="str">
        <f t="shared" si="76"/>
        <v>13:0041</v>
      </c>
      <c r="D1243" s="1" t="str">
        <f t="shared" si="80"/>
        <v/>
      </c>
      <c r="G1243" s="1" t="str">
        <f>HYPERLINK("http://geochem.nrcan.gc.ca/cdogs/content/cr_/cr_00098_e.htm", "98")</f>
        <v>98</v>
      </c>
      <c r="J1243" t="s">
        <v>4894</v>
      </c>
      <c r="K1243" t="s">
        <v>4895</v>
      </c>
      <c r="L1243">
        <v>170</v>
      </c>
      <c r="M1243">
        <v>1.83</v>
      </c>
      <c r="N1243">
        <v>106.3</v>
      </c>
      <c r="O1243">
        <v>4.4000000000000004</v>
      </c>
      <c r="P1243">
        <v>0.5</v>
      </c>
      <c r="Q1243">
        <v>66.599999999999994</v>
      </c>
      <c r="R1243">
        <v>43.29</v>
      </c>
      <c r="S1243">
        <v>0.11</v>
      </c>
      <c r="T1243">
        <v>0.12</v>
      </c>
      <c r="U1243">
        <v>6.3</v>
      </c>
      <c r="V1243">
        <v>26.8</v>
      </c>
      <c r="W1243">
        <v>233.01</v>
      </c>
      <c r="X1243">
        <v>3.23</v>
      </c>
      <c r="Y1243">
        <v>6.2</v>
      </c>
      <c r="Z1243">
        <v>45</v>
      </c>
      <c r="AA1243">
        <v>0.31</v>
      </c>
      <c r="AB1243">
        <v>26.5</v>
      </c>
      <c r="AC1243">
        <v>0.51</v>
      </c>
      <c r="AD1243">
        <v>287</v>
      </c>
      <c r="AE1243">
        <v>14.13</v>
      </c>
      <c r="AF1243">
        <v>2.8000000000000001E-2</v>
      </c>
      <c r="AG1243">
        <v>14.8</v>
      </c>
      <c r="AH1243">
        <v>7.1999999999999995E-2</v>
      </c>
      <c r="AI1243">
        <v>37.07</v>
      </c>
      <c r="AJ1243">
        <v>0.05</v>
      </c>
      <c r="AK1243">
        <v>0.6</v>
      </c>
      <c r="AL1243">
        <v>3.9</v>
      </c>
      <c r="AM1243">
        <v>0.5</v>
      </c>
      <c r="AN1243">
        <v>9.4</v>
      </c>
      <c r="AO1243">
        <v>0.16</v>
      </c>
      <c r="AP1243">
        <v>11.8</v>
      </c>
      <c r="AQ1243">
        <v>1210</v>
      </c>
      <c r="AR1243">
        <v>0.34</v>
      </c>
      <c r="AS1243">
        <v>2.4</v>
      </c>
      <c r="AT1243">
        <v>39</v>
      </c>
      <c r="AU1243">
        <v>200</v>
      </c>
      <c r="AV1243">
        <v>62.2</v>
      </c>
      <c r="AW1243">
        <v>15</v>
      </c>
    </row>
    <row r="1244" spans="1:49" hidden="1" x14ac:dyDescent="0.3">
      <c r="A1244" t="s">
        <v>4902</v>
      </c>
      <c r="B1244" t="s">
        <v>4903</v>
      </c>
      <c r="C1244" s="1" t="str">
        <f t="shared" si="76"/>
        <v>13:0041</v>
      </c>
      <c r="D1244" s="1" t="str">
        <f t="shared" si="80"/>
        <v/>
      </c>
      <c r="G1244" s="1" t="str">
        <f>HYPERLINK("http://geochem.nrcan.gc.ca/cdogs/content/cr_/cr_00098_e.htm", "98")</f>
        <v>98</v>
      </c>
      <c r="J1244" t="s">
        <v>4894</v>
      </c>
      <c r="K1244" t="s">
        <v>4895</v>
      </c>
      <c r="L1244">
        <v>155</v>
      </c>
      <c r="M1244">
        <v>1.8</v>
      </c>
      <c r="N1244">
        <v>103.4</v>
      </c>
      <c r="O1244">
        <v>4.4000000000000004</v>
      </c>
      <c r="P1244">
        <v>0.5</v>
      </c>
      <c r="Q1244">
        <v>66</v>
      </c>
      <c r="R1244">
        <v>45.8</v>
      </c>
      <c r="S1244">
        <v>0.1</v>
      </c>
      <c r="T1244">
        <v>0.11</v>
      </c>
      <c r="U1244">
        <v>6.2</v>
      </c>
      <c r="V1244">
        <v>26.7</v>
      </c>
      <c r="W1244">
        <v>232.57</v>
      </c>
      <c r="X1244">
        <v>3.18</v>
      </c>
      <c r="Y1244">
        <v>6.4</v>
      </c>
      <c r="Z1244">
        <v>61</v>
      </c>
      <c r="AA1244">
        <v>0.28999999999999998</v>
      </c>
      <c r="AB1244">
        <v>26.8</v>
      </c>
      <c r="AC1244">
        <v>0.5</v>
      </c>
      <c r="AD1244">
        <v>281</v>
      </c>
      <c r="AE1244">
        <v>14.48</v>
      </c>
      <c r="AF1244">
        <v>2.5000000000000001E-2</v>
      </c>
      <c r="AG1244">
        <v>14.4</v>
      </c>
      <c r="AH1244">
        <v>7.2999999999999995E-2</v>
      </c>
      <c r="AI1244">
        <v>37.06</v>
      </c>
      <c r="AJ1244">
        <v>0.04</v>
      </c>
      <c r="AK1244">
        <v>0.56999999999999995</v>
      </c>
      <c r="AL1244">
        <v>4.2</v>
      </c>
      <c r="AM1244">
        <v>0.8</v>
      </c>
      <c r="AN1244">
        <v>9.5</v>
      </c>
      <c r="AO1244">
        <v>0.16</v>
      </c>
      <c r="AP1244">
        <v>11.9</v>
      </c>
      <c r="AQ1244">
        <v>1270</v>
      </c>
      <c r="AR1244">
        <v>0.36</v>
      </c>
      <c r="AS1244">
        <v>2.4</v>
      </c>
      <c r="AT1244">
        <v>41</v>
      </c>
      <c r="AU1244">
        <v>200</v>
      </c>
      <c r="AV1244">
        <v>60.3</v>
      </c>
      <c r="AW1244">
        <v>15</v>
      </c>
    </row>
    <row r="1245" spans="1:49" hidden="1" x14ac:dyDescent="0.3">
      <c r="A1245" t="s">
        <v>4904</v>
      </c>
      <c r="B1245" t="s">
        <v>4905</v>
      </c>
      <c r="C1245" s="1" t="str">
        <f t="shared" si="76"/>
        <v>13:0041</v>
      </c>
      <c r="D1245" s="1" t="str">
        <f t="shared" si="80"/>
        <v/>
      </c>
      <c r="G1245" s="1" t="str">
        <f t="shared" ref="G1245:G1267" si="81">HYPERLINK("http://geochem.nrcan.gc.ca/cdogs/content/cr_/cr_00128_e.htm", "128")</f>
        <v>128</v>
      </c>
      <c r="J1245" t="s">
        <v>4894</v>
      </c>
      <c r="K1245" t="s">
        <v>4895</v>
      </c>
      <c r="L1245">
        <v>192</v>
      </c>
      <c r="M1245">
        <v>1.19</v>
      </c>
      <c r="N1245">
        <v>13.4</v>
      </c>
      <c r="O1245">
        <v>2.6</v>
      </c>
      <c r="P1245">
        <v>8</v>
      </c>
      <c r="Q1245">
        <v>155.5</v>
      </c>
      <c r="R1245">
        <v>0.51</v>
      </c>
      <c r="S1245">
        <v>0.86</v>
      </c>
      <c r="T1245">
        <v>1.9</v>
      </c>
      <c r="U1245">
        <v>11</v>
      </c>
      <c r="V1245">
        <v>21.9</v>
      </c>
      <c r="W1245">
        <v>31.39</v>
      </c>
      <c r="X1245">
        <v>2.34</v>
      </c>
      <c r="Y1245">
        <v>3.9</v>
      </c>
      <c r="Z1245">
        <v>164</v>
      </c>
      <c r="AA1245">
        <v>0.1</v>
      </c>
      <c r="AB1245">
        <v>22.4</v>
      </c>
      <c r="AC1245">
        <v>0.36</v>
      </c>
      <c r="AD1245">
        <v>450</v>
      </c>
      <c r="AE1245">
        <v>1.68</v>
      </c>
      <c r="AF1245">
        <v>0.01</v>
      </c>
      <c r="AG1245">
        <v>34.9</v>
      </c>
      <c r="AH1245">
        <v>0.125</v>
      </c>
      <c r="AI1245">
        <v>98.74</v>
      </c>
      <c r="AJ1245">
        <v>0.85</v>
      </c>
      <c r="AK1245">
        <v>1.42</v>
      </c>
      <c r="AL1245">
        <v>2.4</v>
      </c>
      <c r="AM1245">
        <v>2.5</v>
      </c>
      <c r="AN1245">
        <v>37.700000000000003</v>
      </c>
      <c r="AO1245">
        <v>0.16</v>
      </c>
      <c r="AP1245">
        <v>1.6</v>
      </c>
      <c r="AQ1245">
        <v>490</v>
      </c>
      <c r="AR1245">
        <v>0.32</v>
      </c>
      <c r="AS1245">
        <v>27.3</v>
      </c>
      <c r="AT1245">
        <v>34</v>
      </c>
      <c r="AU1245">
        <v>0.2</v>
      </c>
      <c r="AV1245">
        <v>179.7</v>
      </c>
      <c r="AW1245">
        <v>7.5</v>
      </c>
    </row>
    <row r="1246" spans="1:49" hidden="1" x14ac:dyDescent="0.3">
      <c r="A1246" t="s">
        <v>4906</v>
      </c>
      <c r="B1246" t="s">
        <v>4907</v>
      </c>
      <c r="C1246" s="1" t="str">
        <f t="shared" si="76"/>
        <v>13:0041</v>
      </c>
      <c r="D1246" s="1" t="str">
        <f t="shared" si="80"/>
        <v/>
      </c>
      <c r="G1246" s="1" t="str">
        <f t="shared" si="81"/>
        <v>128</v>
      </c>
      <c r="J1246" t="s">
        <v>4894</v>
      </c>
      <c r="K1246" t="s">
        <v>4895</v>
      </c>
      <c r="L1246">
        <v>226</v>
      </c>
      <c r="M1246">
        <v>1.32</v>
      </c>
      <c r="N1246">
        <v>15.5</v>
      </c>
      <c r="O1246">
        <v>2.5</v>
      </c>
      <c r="P1246">
        <v>8</v>
      </c>
      <c r="Q1246">
        <v>162.5</v>
      </c>
      <c r="R1246">
        <v>0.6</v>
      </c>
      <c r="S1246">
        <v>0.93</v>
      </c>
      <c r="T1246">
        <v>2.19</v>
      </c>
      <c r="U1246">
        <v>11.2</v>
      </c>
      <c r="V1246">
        <v>22.7</v>
      </c>
      <c r="W1246">
        <v>33.92</v>
      </c>
      <c r="X1246">
        <v>2.52</v>
      </c>
      <c r="Y1246">
        <v>4.5</v>
      </c>
      <c r="Z1246">
        <v>215</v>
      </c>
      <c r="AA1246">
        <v>0.11</v>
      </c>
      <c r="AB1246">
        <v>24.1</v>
      </c>
      <c r="AC1246">
        <v>0.39</v>
      </c>
      <c r="AD1246">
        <v>491</v>
      </c>
      <c r="AE1246">
        <v>1.91</v>
      </c>
      <c r="AF1246">
        <v>1.6E-2</v>
      </c>
      <c r="AG1246">
        <v>36.4</v>
      </c>
      <c r="AH1246">
        <v>0.14199999999999999</v>
      </c>
      <c r="AI1246">
        <v>110.4</v>
      </c>
      <c r="AJ1246">
        <v>0.97</v>
      </c>
      <c r="AK1246">
        <v>1.57</v>
      </c>
      <c r="AL1246">
        <v>2.5</v>
      </c>
      <c r="AM1246">
        <v>3.3</v>
      </c>
      <c r="AN1246">
        <v>41.9</v>
      </c>
      <c r="AO1246">
        <v>0.15</v>
      </c>
      <c r="AP1246">
        <v>1.8</v>
      </c>
      <c r="AQ1246">
        <v>550</v>
      </c>
      <c r="AR1246">
        <v>0.39</v>
      </c>
      <c r="AS1246">
        <v>29.6</v>
      </c>
      <c r="AT1246">
        <v>35</v>
      </c>
      <c r="AU1246">
        <v>0.3</v>
      </c>
      <c r="AV1246">
        <v>197.3</v>
      </c>
      <c r="AW1246">
        <v>7.5</v>
      </c>
    </row>
    <row r="1247" spans="1:49" hidden="1" x14ac:dyDescent="0.3">
      <c r="A1247" t="s">
        <v>4908</v>
      </c>
      <c r="B1247" t="s">
        <v>4909</v>
      </c>
      <c r="C1247" s="1" t="str">
        <f t="shared" si="76"/>
        <v>13:0041</v>
      </c>
      <c r="D1247" s="1" t="str">
        <f t="shared" si="80"/>
        <v/>
      </c>
      <c r="G1247" s="1" t="str">
        <f t="shared" si="81"/>
        <v>128</v>
      </c>
      <c r="J1247" t="s">
        <v>4894</v>
      </c>
      <c r="K1247" t="s">
        <v>4895</v>
      </c>
      <c r="L1247">
        <v>232</v>
      </c>
      <c r="M1247">
        <v>1.27</v>
      </c>
      <c r="N1247">
        <v>15.1</v>
      </c>
      <c r="O1247">
        <v>2</v>
      </c>
      <c r="P1247">
        <v>7</v>
      </c>
      <c r="Q1247">
        <v>159.80000000000001</v>
      </c>
      <c r="R1247">
        <v>0.59</v>
      </c>
      <c r="S1247">
        <v>0.89</v>
      </c>
      <c r="T1247">
        <v>2.19</v>
      </c>
      <c r="U1247">
        <v>10.7</v>
      </c>
      <c r="V1247">
        <v>23.5</v>
      </c>
      <c r="W1247">
        <v>33.26</v>
      </c>
      <c r="X1247">
        <v>2.42</v>
      </c>
      <c r="Y1247">
        <v>4.5</v>
      </c>
      <c r="Z1247">
        <v>198</v>
      </c>
      <c r="AA1247">
        <v>0.11</v>
      </c>
      <c r="AB1247">
        <v>23.5</v>
      </c>
      <c r="AC1247">
        <v>0.38</v>
      </c>
      <c r="AD1247">
        <v>471</v>
      </c>
      <c r="AE1247">
        <v>1.94</v>
      </c>
      <c r="AF1247">
        <v>1.4999999999999999E-2</v>
      </c>
      <c r="AG1247">
        <v>35.700000000000003</v>
      </c>
      <c r="AH1247">
        <v>0.13500000000000001</v>
      </c>
      <c r="AI1247">
        <v>102.99</v>
      </c>
      <c r="AJ1247">
        <v>0.96</v>
      </c>
      <c r="AK1247">
        <v>1.47</v>
      </c>
      <c r="AL1247">
        <v>2.5</v>
      </c>
      <c r="AM1247">
        <v>3</v>
      </c>
      <c r="AN1247">
        <v>41.8</v>
      </c>
      <c r="AO1247">
        <v>0.17</v>
      </c>
      <c r="AP1247">
        <v>1.6</v>
      </c>
      <c r="AQ1247">
        <v>540</v>
      </c>
      <c r="AR1247">
        <v>0.36</v>
      </c>
      <c r="AS1247">
        <v>29.4</v>
      </c>
      <c r="AT1247">
        <v>35</v>
      </c>
      <c r="AU1247">
        <v>0.2</v>
      </c>
      <c r="AV1247">
        <v>195.2</v>
      </c>
      <c r="AW1247">
        <v>7.5</v>
      </c>
    </row>
    <row r="1248" spans="1:49" hidden="1" x14ac:dyDescent="0.3">
      <c r="A1248" t="s">
        <v>4910</v>
      </c>
      <c r="B1248" t="s">
        <v>4911</v>
      </c>
      <c r="C1248" s="1" t="str">
        <f t="shared" si="76"/>
        <v>13:0041</v>
      </c>
      <c r="D1248" s="1" t="str">
        <f t="shared" si="80"/>
        <v/>
      </c>
      <c r="G1248" s="1" t="str">
        <f t="shared" si="81"/>
        <v>128</v>
      </c>
      <c r="J1248" t="s">
        <v>4894</v>
      </c>
      <c r="K1248" t="s">
        <v>4895</v>
      </c>
      <c r="L1248">
        <v>209</v>
      </c>
      <c r="M1248">
        <v>1.22</v>
      </c>
      <c r="N1248">
        <v>14.2</v>
      </c>
      <c r="O1248">
        <v>3</v>
      </c>
      <c r="P1248">
        <v>6</v>
      </c>
      <c r="Q1248">
        <v>173.9</v>
      </c>
      <c r="R1248">
        <v>0.52</v>
      </c>
      <c r="S1248">
        <v>0.91</v>
      </c>
      <c r="T1248">
        <v>2.21</v>
      </c>
      <c r="U1248">
        <v>10.1</v>
      </c>
      <c r="V1248">
        <v>20.6</v>
      </c>
      <c r="W1248">
        <v>32.14</v>
      </c>
      <c r="X1248">
        <v>2.36</v>
      </c>
      <c r="Y1248">
        <v>4.2</v>
      </c>
      <c r="Z1248">
        <v>176</v>
      </c>
      <c r="AA1248">
        <v>0.1</v>
      </c>
      <c r="AB1248">
        <v>22.9</v>
      </c>
      <c r="AC1248">
        <v>0.36</v>
      </c>
      <c r="AD1248">
        <v>446</v>
      </c>
      <c r="AE1248">
        <v>1.8</v>
      </c>
      <c r="AF1248">
        <v>1.4E-2</v>
      </c>
      <c r="AG1248">
        <v>32.1</v>
      </c>
      <c r="AH1248">
        <v>0.127</v>
      </c>
      <c r="AI1248">
        <v>100.72</v>
      </c>
      <c r="AJ1248">
        <v>0.84</v>
      </c>
      <c r="AK1248">
        <v>1.1299999999999999</v>
      </c>
      <c r="AL1248">
        <v>2.8</v>
      </c>
      <c r="AM1248">
        <v>2.9</v>
      </c>
      <c r="AN1248">
        <v>43</v>
      </c>
      <c r="AO1248">
        <v>0.15</v>
      </c>
      <c r="AP1248">
        <v>2.4</v>
      </c>
      <c r="AQ1248">
        <v>390</v>
      </c>
      <c r="AR1248">
        <v>0.33</v>
      </c>
      <c r="AS1248">
        <v>28</v>
      </c>
      <c r="AT1248">
        <v>34</v>
      </c>
      <c r="AU1248">
        <v>0.2</v>
      </c>
      <c r="AV1248">
        <v>179.7</v>
      </c>
      <c r="AW1248">
        <v>5</v>
      </c>
    </row>
    <row r="1249" spans="1:49" hidden="1" x14ac:dyDescent="0.3">
      <c r="A1249" t="s">
        <v>4912</v>
      </c>
      <c r="B1249" t="s">
        <v>4913</v>
      </c>
      <c r="C1249" s="1" t="str">
        <f t="shared" si="76"/>
        <v>13:0041</v>
      </c>
      <c r="D1249" s="1" t="str">
        <f t="shared" si="80"/>
        <v/>
      </c>
      <c r="G1249" s="1" t="str">
        <f t="shared" si="81"/>
        <v>128</v>
      </c>
      <c r="J1249" t="s">
        <v>4894</v>
      </c>
      <c r="K1249" t="s">
        <v>4895</v>
      </c>
      <c r="L1249">
        <v>222</v>
      </c>
      <c r="M1249">
        <v>1.23</v>
      </c>
      <c r="N1249">
        <v>15.2</v>
      </c>
      <c r="O1249">
        <v>1.8</v>
      </c>
      <c r="P1249">
        <v>9</v>
      </c>
      <c r="Q1249">
        <v>163.30000000000001</v>
      </c>
      <c r="R1249">
        <v>0.54</v>
      </c>
      <c r="S1249">
        <v>0.91</v>
      </c>
      <c r="T1249">
        <v>2.06</v>
      </c>
      <c r="U1249">
        <v>9.6</v>
      </c>
      <c r="V1249">
        <v>21</v>
      </c>
      <c r="W1249">
        <v>30.91</v>
      </c>
      <c r="X1249">
        <v>2.34</v>
      </c>
      <c r="Y1249">
        <v>4.5</v>
      </c>
      <c r="Z1249">
        <v>196</v>
      </c>
      <c r="AA1249">
        <v>0.12</v>
      </c>
      <c r="AB1249">
        <v>22.8</v>
      </c>
      <c r="AC1249">
        <v>0.37</v>
      </c>
      <c r="AD1249">
        <v>442</v>
      </c>
      <c r="AE1249">
        <v>1.81</v>
      </c>
      <c r="AF1249">
        <v>1.4E-2</v>
      </c>
      <c r="AG1249">
        <v>30.9</v>
      </c>
      <c r="AH1249">
        <v>0.129</v>
      </c>
      <c r="AI1249">
        <v>104.22</v>
      </c>
      <c r="AJ1249">
        <v>0.86</v>
      </c>
      <c r="AK1249">
        <v>1.23</v>
      </c>
      <c r="AL1249">
        <v>2.8</v>
      </c>
      <c r="AM1249">
        <v>3</v>
      </c>
      <c r="AN1249">
        <v>42.8</v>
      </c>
      <c r="AO1249">
        <v>0.16</v>
      </c>
      <c r="AP1249">
        <v>1.7</v>
      </c>
      <c r="AQ1249">
        <v>490</v>
      </c>
      <c r="AR1249">
        <v>0.33</v>
      </c>
      <c r="AS1249">
        <v>28.7</v>
      </c>
      <c r="AT1249">
        <v>34</v>
      </c>
      <c r="AU1249">
        <v>0.2</v>
      </c>
      <c r="AV1249">
        <v>180.1</v>
      </c>
      <c r="AW1249">
        <v>7.5</v>
      </c>
    </row>
    <row r="1250" spans="1:49" hidden="1" x14ac:dyDescent="0.3">
      <c r="A1250" t="s">
        <v>4914</v>
      </c>
      <c r="B1250" t="s">
        <v>4915</v>
      </c>
      <c r="C1250" s="1" t="str">
        <f t="shared" si="76"/>
        <v>13:0041</v>
      </c>
      <c r="D1250" s="1" t="str">
        <f t="shared" si="80"/>
        <v/>
      </c>
      <c r="G1250" s="1" t="str">
        <f t="shared" si="81"/>
        <v>128</v>
      </c>
      <c r="J1250" t="s">
        <v>4894</v>
      </c>
      <c r="K1250" t="s">
        <v>4895</v>
      </c>
      <c r="L1250">
        <v>207</v>
      </c>
      <c r="M1250">
        <v>1.19</v>
      </c>
      <c r="N1250">
        <v>13.8</v>
      </c>
      <c r="O1250">
        <v>2.1</v>
      </c>
      <c r="P1250">
        <v>6</v>
      </c>
      <c r="Q1250">
        <v>152.5</v>
      </c>
      <c r="R1250">
        <v>0.55000000000000004</v>
      </c>
      <c r="S1250">
        <v>0.83</v>
      </c>
      <c r="T1250">
        <v>1.97</v>
      </c>
      <c r="U1250">
        <v>8.9</v>
      </c>
      <c r="V1250">
        <v>18.899999999999999</v>
      </c>
      <c r="W1250">
        <v>31.86</v>
      </c>
      <c r="X1250">
        <v>2.36</v>
      </c>
      <c r="Y1250">
        <v>4.2</v>
      </c>
      <c r="Z1250">
        <v>187</v>
      </c>
      <c r="AA1250">
        <v>0.1</v>
      </c>
      <c r="AB1250">
        <v>22.6</v>
      </c>
      <c r="AC1250">
        <v>0.35</v>
      </c>
      <c r="AD1250">
        <v>428</v>
      </c>
      <c r="AE1250">
        <v>1.73</v>
      </c>
      <c r="AF1250">
        <v>1.2999999999999999E-2</v>
      </c>
      <c r="AG1250">
        <v>32.6</v>
      </c>
      <c r="AH1250">
        <v>0.126</v>
      </c>
      <c r="AI1250">
        <v>98.29</v>
      </c>
      <c r="AJ1250">
        <v>0.87</v>
      </c>
      <c r="AK1250">
        <v>1.01</v>
      </c>
      <c r="AL1250">
        <v>2.4</v>
      </c>
      <c r="AM1250">
        <v>2.5</v>
      </c>
      <c r="AN1250">
        <v>38.200000000000003</v>
      </c>
      <c r="AO1250">
        <v>0.15</v>
      </c>
      <c r="AP1250">
        <v>1.5</v>
      </c>
      <c r="AQ1250">
        <v>470</v>
      </c>
      <c r="AR1250">
        <v>0.31</v>
      </c>
      <c r="AS1250">
        <v>26.8</v>
      </c>
      <c r="AT1250">
        <v>32</v>
      </c>
      <c r="AU1250">
        <v>0.3</v>
      </c>
      <c r="AV1250">
        <v>179.1</v>
      </c>
      <c r="AW1250">
        <v>5</v>
      </c>
    </row>
    <row r="1251" spans="1:49" hidden="1" x14ac:dyDescent="0.3">
      <c r="A1251" t="s">
        <v>4916</v>
      </c>
      <c r="B1251" t="s">
        <v>4917</v>
      </c>
      <c r="C1251" s="1" t="str">
        <f t="shared" si="76"/>
        <v>13:0041</v>
      </c>
      <c r="D1251" s="1" t="str">
        <f t="shared" si="80"/>
        <v/>
      </c>
      <c r="G1251" s="1" t="str">
        <f t="shared" si="81"/>
        <v>128</v>
      </c>
      <c r="J1251" t="s">
        <v>4894</v>
      </c>
      <c r="K1251" t="s">
        <v>4895</v>
      </c>
      <c r="L1251">
        <v>237</v>
      </c>
      <c r="M1251">
        <v>1.35</v>
      </c>
      <c r="N1251">
        <v>15.1</v>
      </c>
      <c r="O1251">
        <v>1.7</v>
      </c>
      <c r="P1251">
        <v>10</v>
      </c>
      <c r="Q1251">
        <v>174.7</v>
      </c>
      <c r="R1251">
        <v>0.61</v>
      </c>
      <c r="S1251">
        <v>0.95</v>
      </c>
      <c r="T1251">
        <v>2.14</v>
      </c>
      <c r="U1251">
        <v>10.4</v>
      </c>
      <c r="V1251">
        <v>23.8</v>
      </c>
      <c r="W1251">
        <v>36.4</v>
      </c>
      <c r="X1251">
        <v>2.58</v>
      </c>
      <c r="Y1251">
        <v>4.5</v>
      </c>
      <c r="Z1251">
        <v>222</v>
      </c>
      <c r="AA1251">
        <v>0.13</v>
      </c>
      <c r="AB1251">
        <v>26.2</v>
      </c>
      <c r="AC1251">
        <v>0.39</v>
      </c>
      <c r="AD1251">
        <v>500</v>
      </c>
      <c r="AE1251">
        <v>1.83</v>
      </c>
      <c r="AF1251">
        <v>1.2999999999999999E-2</v>
      </c>
      <c r="AG1251">
        <v>37.700000000000003</v>
      </c>
      <c r="AH1251">
        <v>0.13700000000000001</v>
      </c>
      <c r="AI1251">
        <v>105.74</v>
      </c>
      <c r="AJ1251">
        <v>1.1599999999999999</v>
      </c>
      <c r="AK1251">
        <v>1.34</v>
      </c>
      <c r="AL1251">
        <v>2.8</v>
      </c>
      <c r="AM1251">
        <v>2.9</v>
      </c>
      <c r="AN1251">
        <v>44</v>
      </c>
      <c r="AO1251">
        <v>0.16</v>
      </c>
      <c r="AP1251">
        <v>1.9</v>
      </c>
      <c r="AQ1251">
        <v>550</v>
      </c>
      <c r="AR1251">
        <v>0.35</v>
      </c>
      <c r="AS1251">
        <v>30.6</v>
      </c>
      <c r="AT1251">
        <v>37</v>
      </c>
      <c r="AU1251">
        <v>0.2</v>
      </c>
      <c r="AV1251">
        <v>199.4</v>
      </c>
      <c r="AW1251">
        <v>7.5</v>
      </c>
    </row>
    <row r="1252" spans="1:49" hidden="1" x14ac:dyDescent="0.3">
      <c r="A1252" t="s">
        <v>4918</v>
      </c>
      <c r="B1252" t="s">
        <v>4919</v>
      </c>
      <c r="C1252" s="1" t="str">
        <f t="shared" si="76"/>
        <v>13:0041</v>
      </c>
      <c r="D1252" s="1" t="str">
        <f t="shared" si="80"/>
        <v/>
      </c>
      <c r="G1252" s="1" t="str">
        <f t="shared" si="81"/>
        <v>128</v>
      </c>
      <c r="J1252" t="s">
        <v>4894</v>
      </c>
      <c r="K1252" t="s">
        <v>4895</v>
      </c>
      <c r="L1252">
        <v>207</v>
      </c>
      <c r="M1252">
        <v>1.26</v>
      </c>
      <c r="N1252">
        <v>14.2</v>
      </c>
      <c r="O1252">
        <v>2.7</v>
      </c>
      <c r="P1252">
        <v>9</v>
      </c>
      <c r="Q1252">
        <v>163.4</v>
      </c>
      <c r="R1252">
        <v>0.56000000000000005</v>
      </c>
      <c r="S1252">
        <v>0.87</v>
      </c>
      <c r="T1252">
        <v>1.92</v>
      </c>
      <c r="U1252">
        <v>9.6999999999999993</v>
      </c>
      <c r="V1252">
        <v>21.8</v>
      </c>
      <c r="W1252">
        <v>33.520000000000003</v>
      </c>
      <c r="X1252">
        <v>2.38</v>
      </c>
      <c r="Y1252">
        <v>4.2</v>
      </c>
      <c r="Z1252">
        <v>203</v>
      </c>
      <c r="AA1252">
        <v>0.11</v>
      </c>
      <c r="AB1252">
        <v>23.5</v>
      </c>
      <c r="AC1252">
        <v>0.36</v>
      </c>
      <c r="AD1252">
        <v>462</v>
      </c>
      <c r="AE1252">
        <v>1.79</v>
      </c>
      <c r="AF1252">
        <v>1.2999999999999999E-2</v>
      </c>
      <c r="AG1252">
        <v>36</v>
      </c>
      <c r="AH1252">
        <v>0.13200000000000001</v>
      </c>
      <c r="AI1252">
        <v>106.58</v>
      </c>
      <c r="AJ1252">
        <v>1.04</v>
      </c>
      <c r="AK1252">
        <v>1.25</v>
      </c>
      <c r="AL1252">
        <v>2.6</v>
      </c>
      <c r="AM1252">
        <v>2.7</v>
      </c>
      <c r="AN1252">
        <v>39.4</v>
      </c>
      <c r="AO1252">
        <v>0.13</v>
      </c>
      <c r="AP1252">
        <v>1.7</v>
      </c>
      <c r="AQ1252">
        <v>510</v>
      </c>
      <c r="AR1252">
        <v>0.33</v>
      </c>
      <c r="AS1252">
        <v>27.9</v>
      </c>
      <c r="AT1252">
        <v>35</v>
      </c>
      <c r="AU1252">
        <v>0.3</v>
      </c>
      <c r="AV1252">
        <v>184</v>
      </c>
      <c r="AW1252">
        <v>7.5</v>
      </c>
    </row>
    <row r="1253" spans="1:49" hidden="1" x14ac:dyDescent="0.3">
      <c r="A1253" t="s">
        <v>4920</v>
      </c>
      <c r="B1253" t="s">
        <v>4921</v>
      </c>
      <c r="C1253" s="1" t="str">
        <f t="shared" si="76"/>
        <v>13:0041</v>
      </c>
      <c r="D1253" s="1" t="str">
        <f t="shared" si="80"/>
        <v/>
      </c>
      <c r="G1253" s="1" t="str">
        <f t="shared" si="81"/>
        <v>128</v>
      </c>
      <c r="J1253" t="s">
        <v>4894</v>
      </c>
      <c r="K1253" t="s">
        <v>4895</v>
      </c>
      <c r="L1253">
        <v>207</v>
      </c>
      <c r="M1253">
        <v>1.27</v>
      </c>
      <c r="N1253">
        <v>15</v>
      </c>
      <c r="O1253">
        <v>1.9</v>
      </c>
      <c r="P1253">
        <v>8</v>
      </c>
      <c r="Q1253">
        <v>168.4</v>
      </c>
      <c r="R1253">
        <v>0.54</v>
      </c>
      <c r="S1253">
        <v>0.83</v>
      </c>
      <c r="T1253">
        <v>1.91</v>
      </c>
      <c r="U1253">
        <v>9.9</v>
      </c>
      <c r="V1253">
        <v>20.9</v>
      </c>
      <c r="W1253">
        <v>32.270000000000003</v>
      </c>
      <c r="X1253">
        <v>2.4300000000000002</v>
      </c>
      <c r="Y1253">
        <v>4.4000000000000004</v>
      </c>
      <c r="Z1253">
        <v>198</v>
      </c>
      <c r="AA1253">
        <v>0.1</v>
      </c>
      <c r="AB1253">
        <v>21.7</v>
      </c>
      <c r="AC1253">
        <v>0.35</v>
      </c>
      <c r="AD1253">
        <v>445</v>
      </c>
      <c r="AE1253">
        <v>1.87</v>
      </c>
      <c r="AF1253">
        <v>1.2999999999999999E-2</v>
      </c>
      <c r="AG1253">
        <v>33</v>
      </c>
      <c r="AH1253">
        <v>0.123</v>
      </c>
      <c r="AI1253">
        <v>99.56</v>
      </c>
      <c r="AJ1253">
        <v>0.82</v>
      </c>
      <c r="AK1253">
        <v>1.06</v>
      </c>
      <c r="AL1253">
        <v>2.4</v>
      </c>
      <c r="AM1253">
        <v>2.4</v>
      </c>
      <c r="AN1253">
        <v>39.4</v>
      </c>
      <c r="AO1253">
        <v>0.15</v>
      </c>
      <c r="AP1253">
        <v>1.5</v>
      </c>
      <c r="AQ1253">
        <v>520</v>
      </c>
      <c r="AR1253">
        <v>0.31</v>
      </c>
      <c r="AS1253">
        <v>27.9</v>
      </c>
      <c r="AT1253">
        <v>34</v>
      </c>
      <c r="AU1253">
        <v>0.2</v>
      </c>
      <c r="AV1253">
        <v>184.4</v>
      </c>
      <c r="AW1253">
        <v>7.5</v>
      </c>
    </row>
    <row r="1254" spans="1:49" hidden="1" x14ac:dyDescent="0.3">
      <c r="A1254" t="s">
        <v>4922</v>
      </c>
      <c r="B1254" t="s">
        <v>4923</v>
      </c>
      <c r="C1254" s="1" t="str">
        <f t="shared" si="76"/>
        <v>13:0041</v>
      </c>
      <c r="D1254" s="1" t="str">
        <f t="shared" si="80"/>
        <v/>
      </c>
      <c r="G1254" s="1" t="str">
        <f t="shared" si="81"/>
        <v>128</v>
      </c>
      <c r="J1254" t="s">
        <v>4894</v>
      </c>
      <c r="K1254" t="s">
        <v>4895</v>
      </c>
      <c r="L1254">
        <v>199</v>
      </c>
      <c r="M1254">
        <v>1.19</v>
      </c>
      <c r="N1254">
        <v>15.7</v>
      </c>
      <c r="O1254">
        <v>2</v>
      </c>
      <c r="P1254">
        <v>9</v>
      </c>
      <c r="Q1254">
        <v>160.19999999999999</v>
      </c>
      <c r="R1254">
        <v>0.55000000000000004</v>
      </c>
      <c r="S1254">
        <v>0.84</v>
      </c>
      <c r="T1254">
        <v>2.06</v>
      </c>
      <c r="U1254">
        <v>10.199999999999999</v>
      </c>
      <c r="V1254">
        <v>20.399999999999999</v>
      </c>
      <c r="W1254">
        <v>31.75</v>
      </c>
      <c r="X1254">
        <v>2.36</v>
      </c>
      <c r="Y1254">
        <v>4.7</v>
      </c>
      <c r="Z1254">
        <v>167</v>
      </c>
      <c r="AA1254">
        <v>0.11</v>
      </c>
      <c r="AB1254">
        <v>24.4</v>
      </c>
      <c r="AC1254">
        <v>0.37</v>
      </c>
      <c r="AD1254">
        <v>458</v>
      </c>
      <c r="AE1254">
        <v>1.88</v>
      </c>
      <c r="AF1254">
        <v>1.4999999999999999E-2</v>
      </c>
      <c r="AG1254">
        <v>36.1</v>
      </c>
      <c r="AH1254">
        <v>0.14099999999999999</v>
      </c>
      <c r="AI1254">
        <v>96.59</v>
      </c>
      <c r="AJ1254">
        <v>0.91</v>
      </c>
      <c r="AK1254">
        <v>1.25</v>
      </c>
      <c r="AL1254">
        <v>2.4</v>
      </c>
      <c r="AM1254">
        <v>2.7</v>
      </c>
      <c r="AN1254">
        <v>41.4</v>
      </c>
      <c r="AO1254">
        <v>0.13</v>
      </c>
      <c r="AP1254">
        <v>1.6</v>
      </c>
      <c r="AQ1254">
        <v>490</v>
      </c>
      <c r="AR1254">
        <v>0.32</v>
      </c>
      <c r="AS1254">
        <v>27.6</v>
      </c>
      <c r="AT1254">
        <v>34</v>
      </c>
      <c r="AU1254">
        <v>0.1</v>
      </c>
      <c r="AV1254">
        <v>180.7</v>
      </c>
      <c r="AW1254">
        <v>7.5</v>
      </c>
    </row>
    <row r="1255" spans="1:49" hidden="1" x14ac:dyDescent="0.3">
      <c r="A1255" t="s">
        <v>4924</v>
      </c>
      <c r="B1255" t="s">
        <v>4925</v>
      </c>
      <c r="C1255" s="1" t="str">
        <f t="shared" si="76"/>
        <v>13:0041</v>
      </c>
      <c r="D1255" s="1" t="str">
        <f t="shared" si="80"/>
        <v/>
      </c>
      <c r="G1255" s="1" t="str">
        <f t="shared" si="81"/>
        <v>128</v>
      </c>
      <c r="J1255" t="s">
        <v>4894</v>
      </c>
      <c r="K1255" t="s">
        <v>4895</v>
      </c>
      <c r="L1255">
        <v>196</v>
      </c>
      <c r="M1255">
        <v>1.17</v>
      </c>
      <c r="N1255">
        <v>14.9</v>
      </c>
      <c r="O1255">
        <v>1.8</v>
      </c>
      <c r="P1255">
        <v>8</v>
      </c>
      <c r="Q1255">
        <v>152.19999999999999</v>
      </c>
      <c r="R1255">
        <v>0.55000000000000004</v>
      </c>
      <c r="S1255">
        <v>0.83</v>
      </c>
      <c r="T1255">
        <v>2.04</v>
      </c>
      <c r="U1255">
        <v>9.6</v>
      </c>
      <c r="V1255">
        <v>24.5</v>
      </c>
      <c r="W1255">
        <v>30.55</v>
      </c>
      <c r="X1255">
        <v>2.33</v>
      </c>
      <c r="Y1255">
        <v>4.0999999999999996</v>
      </c>
      <c r="Z1255">
        <v>170</v>
      </c>
      <c r="AA1255">
        <v>0.11</v>
      </c>
      <c r="AB1255">
        <v>25.3</v>
      </c>
      <c r="AC1255">
        <v>0.37</v>
      </c>
      <c r="AD1255">
        <v>450</v>
      </c>
      <c r="AE1255">
        <v>2.0099999999999998</v>
      </c>
      <c r="AF1255">
        <v>1.6E-2</v>
      </c>
      <c r="AG1255">
        <v>33.299999999999997</v>
      </c>
      <c r="AH1255">
        <v>0.13100000000000001</v>
      </c>
      <c r="AI1255">
        <v>93.42</v>
      </c>
      <c r="AJ1255">
        <v>0.94</v>
      </c>
      <c r="AK1255">
        <v>1.28</v>
      </c>
      <c r="AL1255">
        <v>2.2999999999999998</v>
      </c>
      <c r="AM1255">
        <v>3.3</v>
      </c>
      <c r="AN1255">
        <v>41.1</v>
      </c>
      <c r="AO1255">
        <v>0.16</v>
      </c>
      <c r="AP1255">
        <v>1.5</v>
      </c>
      <c r="AQ1255">
        <v>490</v>
      </c>
      <c r="AR1255">
        <v>0.34</v>
      </c>
      <c r="AS1255">
        <v>26.6</v>
      </c>
      <c r="AT1255">
        <v>33</v>
      </c>
      <c r="AU1255">
        <v>0.1</v>
      </c>
      <c r="AV1255">
        <v>173.9</v>
      </c>
      <c r="AW1255">
        <v>7.5</v>
      </c>
    </row>
    <row r="1256" spans="1:49" hidden="1" x14ac:dyDescent="0.3">
      <c r="A1256" t="s">
        <v>4926</v>
      </c>
      <c r="B1256" t="s">
        <v>4927</v>
      </c>
      <c r="C1256" s="1" t="str">
        <f t="shared" si="76"/>
        <v>13:0041</v>
      </c>
      <c r="D1256" s="1" t="str">
        <f t="shared" si="80"/>
        <v/>
      </c>
      <c r="G1256" s="1" t="str">
        <f t="shared" si="81"/>
        <v>128</v>
      </c>
      <c r="J1256" t="s">
        <v>4894</v>
      </c>
      <c r="K1256" t="s">
        <v>4895</v>
      </c>
      <c r="L1256">
        <v>184</v>
      </c>
      <c r="M1256">
        <v>1.19</v>
      </c>
      <c r="N1256">
        <v>14.2</v>
      </c>
      <c r="O1256">
        <v>1.2</v>
      </c>
      <c r="P1256">
        <v>9</v>
      </c>
      <c r="Q1256">
        <v>160</v>
      </c>
      <c r="R1256">
        <v>0.54</v>
      </c>
      <c r="S1256">
        <v>0.87</v>
      </c>
      <c r="T1256">
        <v>1.99</v>
      </c>
      <c r="U1256">
        <v>9.8000000000000007</v>
      </c>
      <c r="V1256">
        <v>23.8</v>
      </c>
      <c r="W1256">
        <v>30.32</v>
      </c>
      <c r="X1256">
        <v>2.37</v>
      </c>
      <c r="Y1256">
        <v>4.4000000000000004</v>
      </c>
      <c r="Z1256">
        <v>178</v>
      </c>
      <c r="AA1256">
        <v>0.1</v>
      </c>
      <c r="AB1256">
        <v>24.9</v>
      </c>
      <c r="AC1256">
        <v>0.35</v>
      </c>
      <c r="AD1256">
        <v>466</v>
      </c>
      <c r="AE1256">
        <v>1.77</v>
      </c>
      <c r="AF1256">
        <v>1.4E-2</v>
      </c>
      <c r="AG1256">
        <v>32.299999999999997</v>
      </c>
      <c r="AH1256">
        <v>0.13600000000000001</v>
      </c>
      <c r="AI1256">
        <v>86.19</v>
      </c>
      <c r="AJ1256">
        <v>0.96</v>
      </c>
      <c r="AK1256">
        <v>1.18</v>
      </c>
      <c r="AL1256">
        <v>2.2000000000000002</v>
      </c>
      <c r="AM1256">
        <v>2.4</v>
      </c>
      <c r="AN1256">
        <v>38.700000000000003</v>
      </c>
      <c r="AO1256">
        <v>0.13</v>
      </c>
      <c r="AP1256">
        <v>1.7</v>
      </c>
      <c r="AQ1256">
        <v>430</v>
      </c>
      <c r="AR1256">
        <v>0.34</v>
      </c>
      <c r="AS1256">
        <v>28.2</v>
      </c>
      <c r="AT1256">
        <v>33</v>
      </c>
      <c r="AU1256">
        <v>0.2</v>
      </c>
      <c r="AV1256">
        <v>174.5</v>
      </c>
      <c r="AW1256">
        <v>7.5</v>
      </c>
    </row>
    <row r="1257" spans="1:49" hidden="1" x14ac:dyDescent="0.3">
      <c r="A1257" t="s">
        <v>4928</v>
      </c>
      <c r="B1257" t="s">
        <v>4929</v>
      </c>
      <c r="C1257" s="1" t="str">
        <f t="shared" si="76"/>
        <v>13:0041</v>
      </c>
      <c r="D1257" s="1" t="str">
        <f t="shared" si="80"/>
        <v/>
      </c>
      <c r="G1257" s="1" t="str">
        <f t="shared" si="81"/>
        <v>128</v>
      </c>
      <c r="J1257" t="s">
        <v>4894</v>
      </c>
      <c r="K1257" t="s">
        <v>4895</v>
      </c>
      <c r="L1257">
        <v>227</v>
      </c>
      <c r="M1257">
        <v>1.22</v>
      </c>
      <c r="N1257">
        <v>15.8</v>
      </c>
      <c r="O1257">
        <v>1.9</v>
      </c>
      <c r="P1257">
        <v>8</v>
      </c>
      <c r="Q1257">
        <v>132.30000000000001</v>
      </c>
      <c r="R1257">
        <v>0.56999999999999995</v>
      </c>
      <c r="S1257">
        <v>0.87</v>
      </c>
      <c r="T1257">
        <v>1.89</v>
      </c>
      <c r="U1257">
        <v>9.8000000000000007</v>
      </c>
      <c r="V1257">
        <v>23.8</v>
      </c>
      <c r="W1257">
        <v>31.16</v>
      </c>
      <c r="X1257">
        <v>2.42</v>
      </c>
      <c r="Y1257">
        <v>4.5</v>
      </c>
      <c r="Z1257">
        <v>166</v>
      </c>
      <c r="AA1257">
        <v>0.12</v>
      </c>
      <c r="AB1257">
        <v>23.7</v>
      </c>
      <c r="AC1257">
        <v>0.37</v>
      </c>
      <c r="AD1257">
        <v>479</v>
      </c>
      <c r="AE1257">
        <v>1.85</v>
      </c>
      <c r="AF1257">
        <v>1.4999999999999999E-2</v>
      </c>
      <c r="AG1257">
        <v>33.200000000000003</v>
      </c>
      <c r="AH1257">
        <v>0.14299999999999999</v>
      </c>
      <c r="AI1257">
        <v>101.25</v>
      </c>
      <c r="AJ1257">
        <v>0.99</v>
      </c>
      <c r="AK1257">
        <v>1.27</v>
      </c>
      <c r="AL1257">
        <v>2.6</v>
      </c>
      <c r="AM1257">
        <v>2.6</v>
      </c>
      <c r="AN1257">
        <v>41.5</v>
      </c>
      <c r="AO1257">
        <v>0.14000000000000001</v>
      </c>
      <c r="AP1257">
        <v>1.9</v>
      </c>
      <c r="AQ1257">
        <v>430</v>
      </c>
      <c r="AR1257">
        <v>0.36</v>
      </c>
      <c r="AS1257">
        <v>28.6</v>
      </c>
      <c r="AT1257">
        <v>34</v>
      </c>
      <c r="AU1257">
        <v>0.1</v>
      </c>
      <c r="AV1257">
        <v>177.8</v>
      </c>
      <c r="AW1257">
        <v>7.5</v>
      </c>
    </row>
    <row r="1258" spans="1:49" hidden="1" x14ac:dyDescent="0.3">
      <c r="A1258" t="s">
        <v>4930</v>
      </c>
      <c r="B1258" t="s">
        <v>4931</v>
      </c>
      <c r="C1258" s="1" t="str">
        <f t="shared" si="76"/>
        <v>13:0041</v>
      </c>
      <c r="D1258" s="1" t="str">
        <f t="shared" si="80"/>
        <v/>
      </c>
      <c r="G1258" s="1" t="str">
        <f t="shared" si="81"/>
        <v>128</v>
      </c>
      <c r="J1258" t="s">
        <v>4894</v>
      </c>
      <c r="K1258" t="s">
        <v>4895</v>
      </c>
      <c r="L1258">
        <v>225</v>
      </c>
      <c r="M1258">
        <v>1.28</v>
      </c>
      <c r="N1258">
        <v>15.1</v>
      </c>
      <c r="O1258">
        <v>2</v>
      </c>
      <c r="P1258">
        <v>9</v>
      </c>
      <c r="Q1258">
        <v>138.4</v>
      </c>
      <c r="R1258">
        <v>0.55000000000000004</v>
      </c>
      <c r="S1258">
        <v>0.89</v>
      </c>
      <c r="T1258">
        <v>2.0299999999999998</v>
      </c>
      <c r="U1258">
        <v>10.8</v>
      </c>
      <c r="V1258">
        <v>23.3</v>
      </c>
      <c r="W1258">
        <v>32.17</v>
      </c>
      <c r="X1258">
        <v>2.4900000000000002</v>
      </c>
      <c r="Y1258">
        <v>4.4000000000000004</v>
      </c>
      <c r="Z1258">
        <v>175</v>
      </c>
      <c r="AA1258">
        <v>0.13</v>
      </c>
      <c r="AB1258">
        <v>23.1</v>
      </c>
      <c r="AC1258">
        <v>0.37</v>
      </c>
      <c r="AD1258">
        <v>471</v>
      </c>
      <c r="AE1258">
        <v>1.83</v>
      </c>
      <c r="AF1258">
        <v>1.4E-2</v>
      </c>
      <c r="AG1258">
        <v>35.5</v>
      </c>
      <c r="AH1258">
        <v>0.13700000000000001</v>
      </c>
      <c r="AI1258">
        <v>100.26</v>
      </c>
      <c r="AJ1258">
        <v>0.95</v>
      </c>
      <c r="AK1258">
        <v>1.23</v>
      </c>
      <c r="AL1258">
        <v>2.6</v>
      </c>
      <c r="AM1258">
        <v>2.6</v>
      </c>
      <c r="AN1258">
        <v>41.2</v>
      </c>
      <c r="AO1258">
        <v>0.14000000000000001</v>
      </c>
      <c r="AP1258">
        <v>1.6</v>
      </c>
      <c r="AQ1258">
        <v>540</v>
      </c>
      <c r="AR1258">
        <v>0.34</v>
      </c>
      <c r="AS1258">
        <v>27</v>
      </c>
      <c r="AT1258">
        <v>35</v>
      </c>
      <c r="AU1258">
        <v>0.2</v>
      </c>
      <c r="AV1258">
        <v>182.3</v>
      </c>
      <c r="AW1258">
        <v>7.5</v>
      </c>
    </row>
    <row r="1259" spans="1:49" hidden="1" x14ac:dyDescent="0.3">
      <c r="A1259" t="s">
        <v>4932</v>
      </c>
      <c r="B1259" t="s">
        <v>4933</v>
      </c>
      <c r="C1259" s="1" t="str">
        <f t="shared" si="76"/>
        <v>13:0041</v>
      </c>
      <c r="D1259" s="1" t="str">
        <f t="shared" si="80"/>
        <v/>
      </c>
      <c r="G1259" s="1" t="str">
        <f t="shared" si="81"/>
        <v>128</v>
      </c>
      <c r="J1259" t="s">
        <v>4894</v>
      </c>
      <c r="K1259" t="s">
        <v>4895</v>
      </c>
      <c r="L1259">
        <v>206</v>
      </c>
      <c r="M1259">
        <v>1.2</v>
      </c>
      <c r="N1259">
        <v>14</v>
      </c>
      <c r="O1259">
        <v>2.4</v>
      </c>
      <c r="P1259">
        <v>7</v>
      </c>
      <c r="Q1259">
        <v>149.19999999999999</v>
      </c>
      <c r="R1259">
        <v>0.53</v>
      </c>
      <c r="S1259">
        <v>0.82</v>
      </c>
      <c r="T1259">
        <v>1.91</v>
      </c>
      <c r="U1259">
        <v>9.8000000000000007</v>
      </c>
      <c r="V1259">
        <v>23</v>
      </c>
      <c r="W1259">
        <v>29.15</v>
      </c>
      <c r="X1259">
        <v>2.2599999999999998</v>
      </c>
      <c r="Y1259">
        <v>4.4000000000000004</v>
      </c>
      <c r="Z1259">
        <v>170</v>
      </c>
      <c r="AA1259">
        <v>0.1</v>
      </c>
      <c r="AB1259">
        <v>21.7</v>
      </c>
      <c r="AC1259">
        <v>0.34</v>
      </c>
      <c r="AD1259">
        <v>453</v>
      </c>
      <c r="AE1259">
        <v>1.75</v>
      </c>
      <c r="AF1259">
        <v>1.2999999999999999E-2</v>
      </c>
      <c r="AG1259">
        <v>33.200000000000003</v>
      </c>
      <c r="AH1259">
        <v>0.128</v>
      </c>
      <c r="AI1259">
        <v>98.24</v>
      </c>
      <c r="AJ1259">
        <v>0.94</v>
      </c>
      <c r="AK1259">
        <v>1.17</v>
      </c>
      <c r="AL1259">
        <v>2.2999999999999998</v>
      </c>
      <c r="AM1259">
        <v>2.4</v>
      </c>
      <c r="AN1259">
        <v>37.5</v>
      </c>
      <c r="AO1259">
        <v>0.12</v>
      </c>
      <c r="AP1259">
        <v>1.5</v>
      </c>
      <c r="AQ1259">
        <v>500</v>
      </c>
      <c r="AR1259">
        <v>0.35</v>
      </c>
      <c r="AS1259">
        <v>25.2</v>
      </c>
      <c r="AT1259">
        <v>32</v>
      </c>
      <c r="AU1259">
        <v>0.1</v>
      </c>
      <c r="AV1259">
        <v>171.3</v>
      </c>
      <c r="AW1259">
        <v>7.5</v>
      </c>
    </row>
    <row r="1260" spans="1:49" hidden="1" x14ac:dyDescent="0.3">
      <c r="A1260" t="s">
        <v>4934</v>
      </c>
      <c r="B1260" t="s">
        <v>4935</v>
      </c>
      <c r="C1260" s="1" t="str">
        <f t="shared" si="76"/>
        <v>13:0041</v>
      </c>
      <c r="D1260" s="1" t="str">
        <f t="shared" si="80"/>
        <v/>
      </c>
      <c r="G1260" s="1" t="str">
        <f t="shared" si="81"/>
        <v>128</v>
      </c>
      <c r="J1260" t="s">
        <v>4894</v>
      </c>
      <c r="K1260" t="s">
        <v>4895</v>
      </c>
      <c r="L1260">
        <v>205</v>
      </c>
      <c r="M1260">
        <v>1.21</v>
      </c>
      <c r="N1260">
        <v>15.1</v>
      </c>
      <c r="O1260">
        <v>2.2000000000000002</v>
      </c>
      <c r="P1260">
        <v>7</v>
      </c>
      <c r="Q1260">
        <v>146.80000000000001</v>
      </c>
      <c r="R1260">
        <v>0.57999999999999996</v>
      </c>
      <c r="S1260">
        <v>0.89</v>
      </c>
      <c r="T1260">
        <v>2.14</v>
      </c>
      <c r="U1260">
        <v>10.199999999999999</v>
      </c>
      <c r="V1260">
        <v>21.6</v>
      </c>
      <c r="W1260">
        <v>31.71</v>
      </c>
      <c r="X1260">
        <v>2.44</v>
      </c>
      <c r="Y1260">
        <v>4.3</v>
      </c>
      <c r="Z1260">
        <v>185</v>
      </c>
      <c r="AA1260">
        <v>0.1</v>
      </c>
      <c r="AB1260">
        <v>23.5</v>
      </c>
      <c r="AC1260">
        <v>0.36</v>
      </c>
      <c r="AD1260">
        <v>476</v>
      </c>
      <c r="AE1260">
        <v>1.79</v>
      </c>
      <c r="AF1260">
        <v>1.2999999999999999E-2</v>
      </c>
      <c r="AG1260">
        <v>34.4</v>
      </c>
      <c r="AH1260">
        <v>0.13400000000000001</v>
      </c>
      <c r="AI1260">
        <v>101.96</v>
      </c>
      <c r="AJ1260">
        <v>0.95</v>
      </c>
      <c r="AK1260">
        <v>1.18</v>
      </c>
      <c r="AL1260">
        <v>2</v>
      </c>
      <c r="AM1260">
        <v>2.6</v>
      </c>
      <c r="AN1260">
        <v>39</v>
      </c>
      <c r="AO1260">
        <v>0.14000000000000001</v>
      </c>
      <c r="AP1260">
        <v>1.8</v>
      </c>
      <c r="AQ1260">
        <v>430</v>
      </c>
      <c r="AR1260">
        <v>0.31</v>
      </c>
      <c r="AS1260">
        <v>28.4</v>
      </c>
      <c r="AT1260">
        <v>33</v>
      </c>
      <c r="AU1260">
        <v>0.3</v>
      </c>
      <c r="AV1260">
        <v>179.9</v>
      </c>
      <c r="AW1260">
        <v>7.5</v>
      </c>
    </row>
    <row r="1261" spans="1:49" hidden="1" x14ac:dyDescent="0.3">
      <c r="A1261" t="s">
        <v>4936</v>
      </c>
      <c r="B1261" t="s">
        <v>4937</v>
      </c>
      <c r="C1261" s="1" t="str">
        <f t="shared" si="76"/>
        <v>13:0041</v>
      </c>
      <c r="D1261" s="1" t="str">
        <f t="shared" si="80"/>
        <v/>
      </c>
      <c r="G1261" s="1" t="str">
        <f t="shared" si="81"/>
        <v>128</v>
      </c>
      <c r="J1261" t="s">
        <v>4894</v>
      </c>
      <c r="K1261" t="s">
        <v>4895</v>
      </c>
      <c r="L1261">
        <v>223</v>
      </c>
      <c r="M1261">
        <v>1.25</v>
      </c>
      <c r="N1261">
        <v>16</v>
      </c>
      <c r="O1261">
        <v>1.9</v>
      </c>
      <c r="P1261">
        <v>9</v>
      </c>
      <c r="Q1261">
        <v>149.1</v>
      </c>
      <c r="R1261">
        <v>0.63</v>
      </c>
      <c r="S1261">
        <v>0.88</v>
      </c>
      <c r="T1261">
        <v>2.19</v>
      </c>
      <c r="U1261">
        <v>10.199999999999999</v>
      </c>
      <c r="V1261">
        <v>18.899999999999999</v>
      </c>
      <c r="W1261">
        <v>31.19</v>
      </c>
      <c r="X1261">
        <v>2.41</v>
      </c>
      <c r="Y1261">
        <v>4.4000000000000004</v>
      </c>
      <c r="Z1261">
        <v>181</v>
      </c>
      <c r="AA1261">
        <v>0.11</v>
      </c>
      <c r="AB1261">
        <v>23.4</v>
      </c>
      <c r="AC1261">
        <v>0.37</v>
      </c>
      <c r="AD1261">
        <v>470</v>
      </c>
      <c r="AE1261">
        <v>1.87</v>
      </c>
      <c r="AF1261">
        <v>1.4999999999999999E-2</v>
      </c>
      <c r="AG1261">
        <v>35.200000000000003</v>
      </c>
      <c r="AH1261">
        <v>0.13400000000000001</v>
      </c>
      <c r="AI1261">
        <v>103.43</v>
      </c>
      <c r="AJ1261">
        <v>0.94</v>
      </c>
      <c r="AK1261">
        <v>1.29</v>
      </c>
      <c r="AL1261">
        <v>2.7</v>
      </c>
      <c r="AM1261">
        <v>3.1</v>
      </c>
      <c r="AN1261">
        <v>42.4</v>
      </c>
      <c r="AO1261">
        <v>0.15</v>
      </c>
      <c r="AP1261">
        <v>2</v>
      </c>
      <c r="AQ1261">
        <v>480</v>
      </c>
      <c r="AR1261">
        <v>0.4</v>
      </c>
      <c r="AS1261">
        <v>30.2</v>
      </c>
      <c r="AT1261">
        <v>34</v>
      </c>
      <c r="AU1261">
        <v>0.2</v>
      </c>
      <c r="AV1261">
        <v>174.5</v>
      </c>
      <c r="AW1261">
        <v>7.5</v>
      </c>
    </row>
    <row r="1262" spans="1:49" hidden="1" x14ac:dyDescent="0.3">
      <c r="A1262" t="s">
        <v>4938</v>
      </c>
      <c r="B1262" t="s">
        <v>4939</v>
      </c>
      <c r="C1262" s="1" t="str">
        <f t="shared" si="76"/>
        <v>13:0041</v>
      </c>
      <c r="D1262" s="1" t="str">
        <f t="shared" si="80"/>
        <v/>
      </c>
      <c r="G1262" s="1" t="str">
        <f t="shared" si="81"/>
        <v>128</v>
      </c>
      <c r="J1262" t="s">
        <v>4894</v>
      </c>
      <c r="K1262" t="s">
        <v>4895</v>
      </c>
      <c r="L1262">
        <v>225</v>
      </c>
      <c r="M1262">
        <v>1.25</v>
      </c>
      <c r="N1262">
        <v>14.8</v>
      </c>
      <c r="O1262">
        <v>1.5</v>
      </c>
      <c r="P1262">
        <v>8</v>
      </c>
      <c r="Q1262">
        <v>144.80000000000001</v>
      </c>
      <c r="R1262">
        <v>0.56999999999999995</v>
      </c>
      <c r="S1262">
        <v>0.87</v>
      </c>
      <c r="T1262">
        <v>1.98</v>
      </c>
      <c r="U1262">
        <v>10</v>
      </c>
      <c r="V1262">
        <v>21</v>
      </c>
      <c r="W1262">
        <v>31.58</v>
      </c>
      <c r="X1262">
        <v>2.4300000000000002</v>
      </c>
      <c r="Y1262">
        <v>4.3</v>
      </c>
      <c r="Z1262">
        <v>174</v>
      </c>
      <c r="AA1262">
        <v>0.11</v>
      </c>
      <c r="AB1262">
        <v>23.3</v>
      </c>
      <c r="AC1262">
        <v>0.37</v>
      </c>
      <c r="AD1262">
        <v>465</v>
      </c>
      <c r="AE1262">
        <v>1.87</v>
      </c>
      <c r="AF1262">
        <v>1.7000000000000001E-2</v>
      </c>
      <c r="AG1262">
        <v>33.9</v>
      </c>
      <c r="AH1262">
        <v>0.13400000000000001</v>
      </c>
      <c r="AI1262">
        <v>99.62</v>
      </c>
      <c r="AJ1262">
        <v>0.89</v>
      </c>
      <c r="AK1262">
        <v>1.3</v>
      </c>
      <c r="AL1262">
        <v>2.6</v>
      </c>
      <c r="AM1262">
        <v>3</v>
      </c>
      <c r="AN1262">
        <v>40.799999999999997</v>
      </c>
      <c r="AO1262">
        <v>0.13</v>
      </c>
      <c r="AP1262">
        <v>1.7</v>
      </c>
      <c r="AQ1262">
        <v>550</v>
      </c>
      <c r="AR1262">
        <v>0.35</v>
      </c>
      <c r="AS1262">
        <v>27.3</v>
      </c>
      <c r="AT1262">
        <v>32</v>
      </c>
      <c r="AU1262">
        <v>0.2</v>
      </c>
      <c r="AV1262">
        <v>173.7</v>
      </c>
      <c r="AW1262">
        <v>15</v>
      </c>
    </row>
    <row r="1263" spans="1:49" hidden="1" x14ac:dyDescent="0.3">
      <c r="A1263" t="s">
        <v>4940</v>
      </c>
      <c r="B1263" t="s">
        <v>4941</v>
      </c>
      <c r="C1263" s="1" t="str">
        <f t="shared" si="76"/>
        <v>13:0041</v>
      </c>
      <c r="D1263" s="1" t="str">
        <f t="shared" si="80"/>
        <v/>
      </c>
      <c r="G1263" s="1" t="str">
        <f t="shared" si="81"/>
        <v>128</v>
      </c>
      <c r="J1263" t="s">
        <v>4894</v>
      </c>
      <c r="K1263" t="s">
        <v>4895</v>
      </c>
      <c r="L1263">
        <v>226</v>
      </c>
      <c r="M1263">
        <v>1.25</v>
      </c>
      <c r="N1263">
        <v>16.100000000000001</v>
      </c>
      <c r="O1263">
        <v>2.5</v>
      </c>
      <c r="P1263">
        <v>9</v>
      </c>
      <c r="Q1263">
        <v>145.4</v>
      </c>
      <c r="R1263">
        <v>0.61</v>
      </c>
      <c r="S1263">
        <v>0.86</v>
      </c>
      <c r="T1263">
        <v>2.0299999999999998</v>
      </c>
      <c r="U1263">
        <v>10.4</v>
      </c>
      <c r="V1263">
        <v>21.8</v>
      </c>
      <c r="W1263">
        <v>30.68</v>
      </c>
      <c r="X1263">
        <v>2.38</v>
      </c>
      <c r="Y1263">
        <v>4.5</v>
      </c>
      <c r="Z1263">
        <v>192</v>
      </c>
      <c r="AA1263">
        <v>0.11</v>
      </c>
      <c r="AB1263">
        <v>23.1</v>
      </c>
      <c r="AC1263">
        <v>0.36</v>
      </c>
      <c r="AD1263">
        <v>462</v>
      </c>
      <c r="AE1263">
        <v>1.88</v>
      </c>
      <c r="AF1263">
        <v>1.6E-2</v>
      </c>
      <c r="AG1263">
        <v>35.700000000000003</v>
      </c>
      <c r="AH1263">
        <v>0.13300000000000001</v>
      </c>
      <c r="AI1263">
        <v>104.34</v>
      </c>
      <c r="AJ1263">
        <v>0.9</v>
      </c>
      <c r="AK1263">
        <v>1.3</v>
      </c>
      <c r="AL1263">
        <v>2.8</v>
      </c>
      <c r="AM1263">
        <v>2.2999999999999998</v>
      </c>
      <c r="AN1263">
        <v>43.3</v>
      </c>
      <c r="AO1263">
        <v>0.16</v>
      </c>
      <c r="AP1263">
        <v>1.9</v>
      </c>
      <c r="AQ1263">
        <v>480</v>
      </c>
      <c r="AR1263">
        <v>0.38</v>
      </c>
      <c r="AS1263">
        <v>28</v>
      </c>
      <c r="AT1263">
        <v>33</v>
      </c>
      <c r="AU1263">
        <v>0.2</v>
      </c>
      <c r="AV1263">
        <v>176</v>
      </c>
      <c r="AW1263">
        <v>7.5</v>
      </c>
    </row>
    <row r="1264" spans="1:49" hidden="1" x14ac:dyDescent="0.3">
      <c r="A1264" t="s">
        <v>4942</v>
      </c>
      <c r="B1264" t="s">
        <v>4943</v>
      </c>
      <c r="C1264" s="1" t="str">
        <f t="shared" si="76"/>
        <v>13:0041</v>
      </c>
      <c r="D1264" s="1" t="str">
        <f t="shared" si="80"/>
        <v/>
      </c>
      <c r="G1264" s="1" t="str">
        <f t="shared" si="81"/>
        <v>128</v>
      </c>
      <c r="J1264" t="s">
        <v>4894</v>
      </c>
      <c r="K1264" t="s">
        <v>4895</v>
      </c>
      <c r="L1264">
        <v>200</v>
      </c>
      <c r="M1264">
        <v>1.26</v>
      </c>
      <c r="N1264">
        <v>15.8</v>
      </c>
      <c r="O1264">
        <v>5</v>
      </c>
      <c r="P1264">
        <v>14</v>
      </c>
      <c r="Q1264">
        <v>147.80000000000001</v>
      </c>
      <c r="R1264">
        <v>0.72</v>
      </c>
      <c r="S1264">
        <v>0.85</v>
      </c>
      <c r="T1264">
        <v>1.95</v>
      </c>
      <c r="U1264">
        <v>10.9</v>
      </c>
      <c r="V1264">
        <v>24.2</v>
      </c>
      <c r="W1264">
        <v>33.159999999999997</v>
      </c>
      <c r="X1264">
        <v>2.41</v>
      </c>
      <c r="Y1264">
        <v>4.5999999999999996</v>
      </c>
      <c r="Z1264">
        <v>179</v>
      </c>
      <c r="AA1264">
        <v>0.1</v>
      </c>
      <c r="AB1264">
        <v>23.7</v>
      </c>
      <c r="AC1264">
        <v>0.35</v>
      </c>
      <c r="AD1264">
        <v>444</v>
      </c>
      <c r="AE1264">
        <v>1.83</v>
      </c>
      <c r="AF1264">
        <v>1.7000000000000001E-2</v>
      </c>
      <c r="AG1264">
        <v>35.200000000000003</v>
      </c>
      <c r="AH1264">
        <v>0.13400000000000001</v>
      </c>
      <c r="AI1264">
        <v>96.54</v>
      </c>
      <c r="AJ1264">
        <v>0.95</v>
      </c>
      <c r="AK1264">
        <v>1.1599999999999999</v>
      </c>
      <c r="AL1264">
        <v>3.1</v>
      </c>
      <c r="AM1264">
        <v>2.9</v>
      </c>
      <c r="AN1264">
        <v>41.5</v>
      </c>
      <c r="AO1264">
        <v>0.13</v>
      </c>
      <c r="AP1264">
        <v>1.6</v>
      </c>
      <c r="AQ1264">
        <v>390</v>
      </c>
      <c r="AR1264">
        <v>0.37</v>
      </c>
      <c r="AS1264">
        <v>31.3</v>
      </c>
      <c r="AT1264">
        <v>32</v>
      </c>
      <c r="AU1264">
        <v>0.3</v>
      </c>
      <c r="AV1264">
        <v>208.2</v>
      </c>
      <c r="AW1264">
        <v>7.5</v>
      </c>
    </row>
    <row r="1265" spans="1:49" hidden="1" x14ac:dyDescent="0.3">
      <c r="A1265" t="s">
        <v>4944</v>
      </c>
      <c r="B1265" t="s">
        <v>4945</v>
      </c>
      <c r="C1265" s="1" t="str">
        <f t="shared" si="76"/>
        <v>13:0041</v>
      </c>
      <c r="D1265" s="1" t="str">
        <f t="shared" si="80"/>
        <v/>
      </c>
      <c r="G1265" s="1" t="str">
        <f t="shared" si="81"/>
        <v>128</v>
      </c>
      <c r="J1265" t="s">
        <v>4894</v>
      </c>
      <c r="K1265" t="s">
        <v>4895</v>
      </c>
      <c r="L1265">
        <v>212</v>
      </c>
      <c r="M1265">
        <v>1.2</v>
      </c>
      <c r="N1265">
        <v>14.4</v>
      </c>
      <c r="O1265">
        <v>1.9</v>
      </c>
      <c r="P1265">
        <v>10</v>
      </c>
      <c r="Q1265">
        <v>133.5</v>
      </c>
      <c r="R1265">
        <v>0.59</v>
      </c>
      <c r="S1265">
        <v>0.83</v>
      </c>
      <c r="T1265">
        <v>1.87</v>
      </c>
      <c r="U1265">
        <v>9.5</v>
      </c>
      <c r="V1265">
        <v>20</v>
      </c>
      <c r="W1265">
        <v>29.25</v>
      </c>
      <c r="X1265">
        <v>2.3199999999999998</v>
      </c>
      <c r="Y1265">
        <v>4.3</v>
      </c>
      <c r="Z1265">
        <v>171</v>
      </c>
      <c r="AA1265">
        <v>0.1</v>
      </c>
      <c r="AB1265">
        <v>21.1</v>
      </c>
      <c r="AC1265">
        <v>0.34</v>
      </c>
      <c r="AD1265">
        <v>434</v>
      </c>
      <c r="AE1265">
        <v>1.69</v>
      </c>
      <c r="AF1265">
        <v>1.6E-2</v>
      </c>
      <c r="AG1265">
        <v>30.8</v>
      </c>
      <c r="AH1265">
        <v>0.124</v>
      </c>
      <c r="AI1265">
        <v>93.68</v>
      </c>
      <c r="AJ1265">
        <v>0.88</v>
      </c>
      <c r="AK1265">
        <v>1.01</v>
      </c>
      <c r="AL1265">
        <v>2.8</v>
      </c>
      <c r="AM1265">
        <v>2.7</v>
      </c>
      <c r="AN1265">
        <v>41.1</v>
      </c>
      <c r="AO1265">
        <v>0.13</v>
      </c>
      <c r="AP1265">
        <v>1.4</v>
      </c>
      <c r="AQ1265">
        <v>480</v>
      </c>
      <c r="AR1265">
        <v>0.35</v>
      </c>
      <c r="AS1265">
        <v>27.3</v>
      </c>
      <c r="AT1265">
        <v>33</v>
      </c>
      <c r="AU1265">
        <v>0.2</v>
      </c>
      <c r="AV1265">
        <v>184.3</v>
      </c>
      <c r="AW1265">
        <v>15</v>
      </c>
    </row>
    <row r="1266" spans="1:49" hidden="1" x14ac:dyDescent="0.3">
      <c r="A1266" t="s">
        <v>4946</v>
      </c>
      <c r="B1266" t="s">
        <v>4947</v>
      </c>
      <c r="C1266" s="1" t="str">
        <f t="shared" si="76"/>
        <v>13:0041</v>
      </c>
      <c r="D1266" s="1" t="str">
        <f t="shared" si="80"/>
        <v/>
      </c>
      <c r="G1266" s="1" t="str">
        <f t="shared" si="81"/>
        <v>128</v>
      </c>
      <c r="J1266" t="s">
        <v>4894</v>
      </c>
      <c r="K1266" t="s">
        <v>4895</v>
      </c>
      <c r="L1266">
        <v>220</v>
      </c>
      <c r="M1266">
        <v>1.19</v>
      </c>
      <c r="N1266">
        <v>14.3</v>
      </c>
      <c r="O1266">
        <v>2</v>
      </c>
      <c r="P1266">
        <v>10</v>
      </c>
      <c r="Q1266">
        <v>143.4</v>
      </c>
      <c r="R1266">
        <v>0.62</v>
      </c>
      <c r="S1266">
        <v>0.81</v>
      </c>
      <c r="T1266">
        <v>1.94</v>
      </c>
      <c r="U1266">
        <v>9.1999999999999993</v>
      </c>
      <c r="V1266">
        <v>20.9</v>
      </c>
      <c r="W1266">
        <v>29.55</v>
      </c>
      <c r="X1266">
        <v>2.3199999999999998</v>
      </c>
      <c r="Y1266">
        <v>4.3</v>
      </c>
      <c r="Z1266">
        <v>172</v>
      </c>
      <c r="AA1266">
        <v>0.11</v>
      </c>
      <c r="AB1266">
        <v>23.1</v>
      </c>
      <c r="AC1266">
        <v>0.34</v>
      </c>
      <c r="AD1266">
        <v>427</v>
      </c>
      <c r="AE1266">
        <v>1.69</v>
      </c>
      <c r="AF1266">
        <v>1.7000000000000001E-2</v>
      </c>
      <c r="AG1266">
        <v>31.4</v>
      </c>
      <c r="AH1266">
        <v>0.124</v>
      </c>
      <c r="AI1266">
        <v>96.83</v>
      </c>
      <c r="AJ1266">
        <v>0.98</v>
      </c>
      <c r="AK1266">
        <v>1.04</v>
      </c>
      <c r="AL1266">
        <v>3.1</v>
      </c>
      <c r="AM1266">
        <v>3</v>
      </c>
      <c r="AN1266">
        <v>39.200000000000003</v>
      </c>
      <c r="AO1266">
        <v>0.13</v>
      </c>
      <c r="AP1266">
        <v>1.5</v>
      </c>
      <c r="AQ1266">
        <v>430</v>
      </c>
      <c r="AR1266">
        <v>0.41</v>
      </c>
      <c r="AS1266">
        <v>28.7</v>
      </c>
      <c r="AT1266">
        <v>31</v>
      </c>
      <c r="AU1266">
        <v>0.3</v>
      </c>
      <c r="AV1266">
        <v>173.4</v>
      </c>
      <c r="AW1266">
        <v>7.5</v>
      </c>
    </row>
    <row r="1267" spans="1:49" hidden="1" x14ac:dyDescent="0.3">
      <c r="A1267" t="s">
        <v>4948</v>
      </c>
      <c r="B1267" t="s">
        <v>4949</v>
      </c>
      <c r="C1267" s="1" t="str">
        <f t="shared" si="76"/>
        <v>13:0041</v>
      </c>
      <c r="D1267" s="1" t="str">
        <f t="shared" si="80"/>
        <v/>
      </c>
      <c r="G1267" s="1" t="str">
        <f t="shared" si="81"/>
        <v>128</v>
      </c>
      <c r="J1267" t="s">
        <v>4894</v>
      </c>
      <c r="K1267" t="s">
        <v>4895</v>
      </c>
      <c r="L1267">
        <v>195</v>
      </c>
      <c r="M1267">
        <v>1.1499999999999999</v>
      </c>
      <c r="N1267">
        <v>13.1</v>
      </c>
      <c r="O1267">
        <v>2.1</v>
      </c>
      <c r="P1267">
        <v>8</v>
      </c>
      <c r="Q1267">
        <v>140.19999999999999</v>
      </c>
      <c r="R1267">
        <v>0.51</v>
      </c>
      <c r="S1267">
        <v>0.79</v>
      </c>
      <c r="T1267">
        <v>1.75</v>
      </c>
      <c r="U1267">
        <v>8.6999999999999993</v>
      </c>
      <c r="V1267">
        <v>19.5</v>
      </c>
      <c r="W1267">
        <v>27.97</v>
      </c>
      <c r="X1267">
        <v>2.17</v>
      </c>
      <c r="Y1267">
        <v>4</v>
      </c>
      <c r="Z1267">
        <v>147</v>
      </c>
      <c r="AA1267">
        <v>0.1</v>
      </c>
      <c r="AB1267">
        <v>22.5</v>
      </c>
      <c r="AC1267">
        <v>0.33</v>
      </c>
      <c r="AD1267">
        <v>392</v>
      </c>
      <c r="AE1267">
        <v>1.61</v>
      </c>
      <c r="AF1267">
        <v>1.7000000000000001E-2</v>
      </c>
      <c r="AG1267">
        <v>28.8</v>
      </c>
      <c r="AH1267">
        <v>0.122</v>
      </c>
      <c r="AI1267">
        <v>81.33</v>
      </c>
      <c r="AJ1267">
        <v>0.85</v>
      </c>
      <c r="AK1267">
        <v>1.05</v>
      </c>
      <c r="AL1267">
        <v>3.1</v>
      </c>
      <c r="AM1267">
        <v>2.6</v>
      </c>
      <c r="AN1267">
        <v>37.200000000000003</v>
      </c>
      <c r="AO1267">
        <v>0.1</v>
      </c>
      <c r="AP1267">
        <v>1.4</v>
      </c>
      <c r="AQ1267">
        <v>620</v>
      </c>
      <c r="AR1267">
        <v>0.35</v>
      </c>
      <c r="AS1267">
        <v>25.7</v>
      </c>
      <c r="AT1267">
        <v>31</v>
      </c>
      <c r="AU1267">
        <v>0.2</v>
      </c>
      <c r="AV1267">
        <v>173.7</v>
      </c>
      <c r="AW1267">
        <v>7.5</v>
      </c>
    </row>
    <row r="1268" spans="1:49" hidden="1" x14ac:dyDescent="0.3">
      <c r="A1268" t="s">
        <v>4950</v>
      </c>
      <c r="B1268" t="s">
        <v>4951</v>
      </c>
      <c r="C1268" s="1" t="str">
        <f t="shared" si="76"/>
        <v>13:0041</v>
      </c>
      <c r="D1268" s="1" t="str">
        <f t="shared" si="80"/>
        <v/>
      </c>
      <c r="G1268" s="1" t="str">
        <f>HYPERLINK("http://geochem.nrcan.gc.ca/cdogs/content/cr_/cr_00143_e.htm", "143")</f>
        <v>143</v>
      </c>
      <c r="J1268" t="s">
        <v>4894</v>
      </c>
      <c r="K1268" t="s">
        <v>4895</v>
      </c>
      <c r="L1268">
        <v>31</v>
      </c>
      <c r="M1268">
        <v>1.83</v>
      </c>
      <c r="N1268">
        <v>8.6</v>
      </c>
      <c r="O1268">
        <v>0.8</v>
      </c>
      <c r="P1268">
        <v>2</v>
      </c>
      <c r="Q1268">
        <v>94.2</v>
      </c>
      <c r="R1268">
        <v>0.17</v>
      </c>
      <c r="S1268">
        <v>1.84</v>
      </c>
      <c r="T1268">
        <v>0.08</v>
      </c>
      <c r="U1268">
        <v>18.3</v>
      </c>
      <c r="V1268">
        <v>42</v>
      </c>
      <c r="W1268">
        <v>28.31</v>
      </c>
      <c r="X1268">
        <v>3.47</v>
      </c>
      <c r="Y1268">
        <v>5.3</v>
      </c>
      <c r="Z1268">
        <v>33</v>
      </c>
      <c r="AA1268">
        <v>0.16</v>
      </c>
      <c r="AB1268">
        <v>26.1</v>
      </c>
      <c r="AC1268">
        <v>1.0900000000000001</v>
      </c>
      <c r="AD1268">
        <v>1573</v>
      </c>
      <c r="AE1268">
        <v>0.35</v>
      </c>
      <c r="AF1268">
        <v>6.0000000000000001E-3</v>
      </c>
      <c r="AG1268">
        <v>57.4</v>
      </c>
      <c r="AH1268">
        <v>5.7000000000000002E-2</v>
      </c>
      <c r="AI1268">
        <v>13.28</v>
      </c>
      <c r="AJ1268">
        <v>0.01</v>
      </c>
      <c r="AK1268">
        <v>0.36</v>
      </c>
      <c r="AL1268">
        <v>4.9000000000000004</v>
      </c>
      <c r="AM1268">
        <v>0.1</v>
      </c>
      <c r="AN1268">
        <v>79.900000000000006</v>
      </c>
      <c r="AO1268">
        <v>0.02</v>
      </c>
      <c r="AP1268">
        <v>6</v>
      </c>
      <c r="AQ1268">
        <v>220</v>
      </c>
      <c r="AR1268">
        <v>7.0000000000000007E-2</v>
      </c>
      <c r="AS1268">
        <v>0.6</v>
      </c>
      <c r="AT1268">
        <v>34</v>
      </c>
      <c r="AU1268">
        <v>0.05</v>
      </c>
      <c r="AV1268">
        <v>69.900000000000006</v>
      </c>
      <c r="AW1268">
        <v>15</v>
      </c>
    </row>
    <row r="1269" spans="1:49" hidden="1" x14ac:dyDescent="0.3">
      <c r="A1269" t="s">
        <v>4952</v>
      </c>
      <c r="B1269" t="s">
        <v>4953</v>
      </c>
      <c r="C1269" s="1" t="str">
        <f t="shared" si="76"/>
        <v>13:0041</v>
      </c>
      <c r="D1269" s="1" t="str">
        <f t="shared" si="80"/>
        <v/>
      </c>
      <c r="G1269" s="1" t="str">
        <f>HYPERLINK("http://geochem.nrcan.gc.ca/cdogs/content/cr_/cr_00143_e.htm", "143")</f>
        <v>143</v>
      </c>
      <c r="J1269" t="s">
        <v>4894</v>
      </c>
      <c r="K1269" t="s">
        <v>4895</v>
      </c>
      <c r="L1269">
        <v>27</v>
      </c>
      <c r="M1269">
        <v>1.82</v>
      </c>
      <c r="N1269">
        <v>8.6999999999999993</v>
      </c>
      <c r="O1269">
        <v>0.7</v>
      </c>
      <c r="P1269">
        <v>3</v>
      </c>
      <c r="Q1269">
        <v>94.4</v>
      </c>
      <c r="R1269">
        <v>0.17</v>
      </c>
      <c r="S1269">
        <v>1.81</v>
      </c>
      <c r="T1269">
        <v>7.0000000000000007E-2</v>
      </c>
      <c r="U1269">
        <v>18.899999999999999</v>
      </c>
      <c r="V1269">
        <v>42.2</v>
      </c>
      <c r="W1269">
        <v>28.88</v>
      </c>
      <c r="X1269">
        <v>3.45</v>
      </c>
      <c r="Y1269">
        <v>5.4</v>
      </c>
      <c r="Z1269">
        <v>33</v>
      </c>
      <c r="AA1269">
        <v>0.15</v>
      </c>
      <c r="AB1269">
        <v>25.6</v>
      </c>
      <c r="AC1269">
        <v>1.08</v>
      </c>
      <c r="AD1269">
        <v>1562</v>
      </c>
      <c r="AE1269">
        <v>0.36</v>
      </c>
      <c r="AF1269">
        <v>7.0000000000000001E-3</v>
      </c>
      <c r="AG1269">
        <v>59.4</v>
      </c>
      <c r="AH1269">
        <v>5.8000000000000003E-2</v>
      </c>
      <c r="AI1269">
        <v>13.18</v>
      </c>
      <c r="AJ1269">
        <v>5.0000000000000001E-3</v>
      </c>
      <c r="AK1269">
        <v>0.36</v>
      </c>
      <c r="AL1269">
        <v>4.9000000000000004</v>
      </c>
      <c r="AM1269">
        <v>0.1</v>
      </c>
      <c r="AN1269">
        <v>78.5</v>
      </c>
      <c r="AO1269">
        <v>0.03</v>
      </c>
      <c r="AP1269">
        <v>6</v>
      </c>
      <c r="AQ1269">
        <v>200</v>
      </c>
      <c r="AR1269">
        <v>0.06</v>
      </c>
      <c r="AS1269">
        <v>0.6</v>
      </c>
      <c r="AT1269">
        <v>35</v>
      </c>
      <c r="AU1269">
        <v>0.05</v>
      </c>
      <c r="AV1269">
        <v>70.5</v>
      </c>
      <c r="AW1269">
        <v>7.5</v>
      </c>
    </row>
    <row r="1270" spans="1:49" hidden="1" x14ac:dyDescent="0.3">
      <c r="A1270" t="s">
        <v>4954</v>
      </c>
      <c r="B1270" t="s">
        <v>4955</v>
      </c>
      <c r="C1270" s="1" t="str">
        <f t="shared" si="76"/>
        <v>13:0041</v>
      </c>
      <c r="D1270" s="1" t="str">
        <f t="shared" si="80"/>
        <v/>
      </c>
      <c r="G1270" s="1" t="str">
        <f>HYPERLINK("http://geochem.nrcan.gc.ca/cdogs/content/cr_/cr_00143_e.htm", "143")</f>
        <v>143</v>
      </c>
      <c r="J1270" t="s">
        <v>4894</v>
      </c>
      <c r="K1270" t="s">
        <v>4895</v>
      </c>
      <c r="L1270">
        <v>1</v>
      </c>
      <c r="M1270">
        <v>2.17</v>
      </c>
      <c r="N1270">
        <v>8.9</v>
      </c>
      <c r="O1270">
        <v>0.5</v>
      </c>
      <c r="P1270">
        <v>4</v>
      </c>
      <c r="Q1270">
        <v>109.3</v>
      </c>
      <c r="R1270">
        <v>0.28999999999999998</v>
      </c>
      <c r="S1270">
        <v>1.69</v>
      </c>
      <c r="T1270">
        <v>0.08</v>
      </c>
      <c r="U1270">
        <v>19.3</v>
      </c>
      <c r="V1270">
        <v>43.4</v>
      </c>
      <c r="W1270">
        <v>29.83</v>
      </c>
      <c r="X1270">
        <v>3.53</v>
      </c>
      <c r="Y1270">
        <v>6</v>
      </c>
      <c r="Z1270">
        <v>33</v>
      </c>
      <c r="AA1270">
        <v>0.26</v>
      </c>
      <c r="AB1270">
        <v>27.3</v>
      </c>
      <c r="AC1270">
        <v>1.08</v>
      </c>
      <c r="AD1270">
        <v>1661</v>
      </c>
      <c r="AE1270">
        <v>0.39</v>
      </c>
      <c r="AF1270">
        <v>8.0000000000000002E-3</v>
      </c>
      <c r="AG1270">
        <v>59.5</v>
      </c>
      <c r="AH1270">
        <v>6.0999999999999999E-2</v>
      </c>
      <c r="AI1270">
        <v>18.25</v>
      </c>
      <c r="AJ1270">
        <v>0.02</v>
      </c>
      <c r="AK1270">
        <v>0.55000000000000004</v>
      </c>
      <c r="AL1270">
        <v>4.3</v>
      </c>
      <c r="AM1270">
        <v>0.1</v>
      </c>
      <c r="AN1270">
        <v>78.5</v>
      </c>
      <c r="AO1270">
        <v>0.03</v>
      </c>
      <c r="AP1270">
        <v>6.8</v>
      </c>
      <c r="AQ1270">
        <v>330</v>
      </c>
      <c r="AR1270">
        <v>7.0000000000000007E-2</v>
      </c>
      <c r="AS1270">
        <v>0.5</v>
      </c>
      <c r="AT1270">
        <v>33</v>
      </c>
      <c r="AU1270">
        <v>0.05</v>
      </c>
      <c r="AV1270">
        <v>63.9</v>
      </c>
      <c r="AW1270">
        <v>15</v>
      </c>
    </row>
    <row r="1271" spans="1:49" hidden="1" x14ac:dyDescent="0.3">
      <c r="A1271" t="s">
        <v>4956</v>
      </c>
      <c r="B1271" t="s">
        <v>4957</v>
      </c>
      <c r="C1271" s="1" t="str">
        <f t="shared" si="76"/>
        <v>13:0041</v>
      </c>
      <c r="D1271" s="1" t="str">
        <f t="shared" si="80"/>
        <v/>
      </c>
      <c r="G1271" s="1" t="str">
        <f>HYPERLINK("http://geochem.nrcan.gc.ca/cdogs/content/cr_/cr_00143_e.htm", "143")</f>
        <v>143</v>
      </c>
      <c r="J1271" t="s">
        <v>4894</v>
      </c>
      <c r="K1271" t="s">
        <v>4895</v>
      </c>
      <c r="L1271">
        <v>29</v>
      </c>
      <c r="M1271">
        <v>2.13</v>
      </c>
      <c r="N1271">
        <v>8.1</v>
      </c>
      <c r="O1271">
        <v>0.4</v>
      </c>
      <c r="P1271">
        <v>4</v>
      </c>
      <c r="Q1271">
        <v>104.8</v>
      </c>
      <c r="R1271">
        <v>0.22</v>
      </c>
      <c r="S1271">
        <v>1.66</v>
      </c>
      <c r="T1271">
        <v>0.05</v>
      </c>
      <c r="U1271">
        <v>19.2</v>
      </c>
      <c r="V1271">
        <v>41.9</v>
      </c>
      <c r="W1271">
        <v>29.69</v>
      </c>
      <c r="X1271">
        <v>3.47</v>
      </c>
      <c r="Y1271">
        <v>5.8</v>
      </c>
      <c r="Z1271">
        <v>36</v>
      </c>
      <c r="AA1271">
        <v>0.25</v>
      </c>
      <c r="AB1271">
        <v>26.2</v>
      </c>
      <c r="AC1271">
        <v>1.06</v>
      </c>
      <c r="AD1271">
        <v>1635</v>
      </c>
      <c r="AE1271">
        <v>0.38</v>
      </c>
      <c r="AF1271">
        <v>7.0000000000000001E-3</v>
      </c>
      <c r="AG1271">
        <v>57.5</v>
      </c>
      <c r="AH1271">
        <v>6.0999999999999999E-2</v>
      </c>
      <c r="AI1271">
        <v>15.23</v>
      </c>
      <c r="AJ1271">
        <v>0.01</v>
      </c>
      <c r="AK1271">
        <v>0.47</v>
      </c>
      <c r="AL1271">
        <v>4.3</v>
      </c>
      <c r="AM1271">
        <v>0.05</v>
      </c>
      <c r="AN1271">
        <v>76</v>
      </c>
      <c r="AO1271">
        <v>0.03</v>
      </c>
      <c r="AP1271">
        <v>6.4</v>
      </c>
      <c r="AQ1271">
        <v>350</v>
      </c>
      <c r="AR1271">
        <v>7.0000000000000007E-2</v>
      </c>
      <c r="AS1271">
        <v>0.4</v>
      </c>
      <c r="AT1271">
        <v>33</v>
      </c>
      <c r="AU1271">
        <v>0.05</v>
      </c>
      <c r="AV1271">
        <v>62.7</v>
      </c>
      <c r="AW1271">
        <v>15</v>
      </c>
    </row>
    <row r="1272" spans="1:49" hidden="1" x14ac:dyDescent="0.3">
      <c r="A1272" t="s">
        <v>4958</v>
      </c>
      <c r="B1272" t="s">
        <v>4959</v>
      </c>
      <c r="C1272" s="1" t="str">
        <f t="shared" si="76"/>
        <v>13:0041</v>
      </c>
      <c r="D1272" s="1" t="str">
        <f t="shared" ref="D1272:D1299" si="82">HYPERLINK("http://geochem.nrcan.gc.ca/cdogs/content/svy/svy_e.htm", "")</f>
        <v/>
      </c>
      <c r="G1272" s="1" t="str">
        <f t="shared" ref="G1272:G1279" si="83">HYPERLINK("http://geochem.nrcan.gc.ca/cdogs/content/cr_/cr_00144_e.htm", "144")</f>
        <v>144</v>
      </c>
      <c r="J1272" t="s">
        <v>4894</v>
      </c>
      <c r="K1272" t="s">
        <v>4895</v>
      </c>
      <c r="L1272">
        <v>18577</v>
      </c>
      <c r="M1272">
        <v>1.92</v>
      </c>
      <c r="N1272">
        <v>820.1</v>
      </c>
      <c r="O1272">
        <v>82.8</v>
      </c>
      <c r="P1272">
        <v>3</v>
      </c>
      <c r="Q1272">
        <v>59</v>
      </c>
      <c r="R1272">
        <v>66.77</v>
      </c>
      <c r="S1272">
        <v>1.25</v>
      </c>
      <c r="T1272">
        <v>32.799999999999997</v>
      </c>
      <c r="U1272">
        <v>21.3</v>
      </c>
      <c r="V1272">
        <v>39.4</v>
      </c>
      <c r="W1272">
        <v>1146.1500000000001</v>
      </c>
      <c r="X1272">
        <v>4.38</v>
      </c>
      <c r="Y1272">
        <v>5.9</v>
      </c>
      <c r="Z1272">
        <v>392</v>
      </c>
      <c r="AA1272">
        <v>0.14000000000000001</v>
      </c>
      <c r="AB1272">
        <v>16.5</v>
      </c>
      <c r="AC1272">
        <v>0.9</v>
      </c>
      <c r="AD1272">
        <v>2089</v>
      </c>
      <c r="AE1272">
        <v>19.489999999999998</v>
      </c>
      <c r="AF1272">
        <v>1.7000000000000001E-2</v>
      </c>
      <c r="AG1272">
        <v>36.200000000000003</v>
      </c>
      <c r="AH1272">
        <v>8.6999999999999994E-2</v>
      </c>
      <c r="AI1272">
        <v>2573.9499999999998</v>
      </c>
      <c r="AJ1272">
        <v>1.41</v>
      </c>
      <c r="AK1272">
        <v>54.18</v>
      </c>
      <c r="AL1272">
        <v>3.8</v>
      </c>
      <c r="AM1272">
        <v>3.4</v>
      </c>
      <c r="AN1272">
        <v>102.3</v>
      </c>
      <c r="AO1272">
        <v>0.79</v>
      </c>
      <c r="AP1272">
        <v>6.2</v>
      </c>
      <c r="AQ1272">
        <v>570</v>
      </c>
      <c r="AR1272">
        <v>0.38</v>
      </c>
      <c r="AS1272">
        <v>1.7</v>
      </c>
      <c r="AT1272">
        <v>42</v>
      </c>
      <c r="AU1272">
        <v>4.8</v>
      </c>
      <c r="AV1272">
        <v>3532.5</v>
      </c>
      <c r="AW1272">
        <v>15</v>
      </c>
    </row>
    <row r="1273" spans="1:49" hidden="1" x14ac:dyDescent="0.3">
      <c r="A1273" t="s">
        <v>4960</v>
      </c>
      <c r="B1273" t="s">
        <v>4961</v>
      </c>
      <c r="C1273" s="1" t="str">
        <f t="shared" si="76"/>
        <v>13:0041</v>
      </c>
      <c r="D1273" s="1" t="str">
        <f t="shared" si="82"/>
        <v/>
      </c>
      <c r="G1273" s="1" t="str">
        <f t="shared" si="83"/>
        <v>144</v>
      </c>
      <c r="J1273" t="s">
        <v>4894</v>
      </c>
      <c r="K1273" t="s">
        <v>4895</v>
      </c>
      <c r="L1273">
        <v>18275</v>
      </c>
      <c r="M1273">
        <v>1.9</v>
      </c>
      <c r="N1273">
        <v>802.7</v>
      </c>
      <c r="O1273">
        <v>75</v>
      </c>
      <c r="P1273">
        <v>2</v>
      </c>
      <c r="Q1273">
        <v>82.5</v>
      </c>
      <c r="R1273">
        <v>64.31</v>
      </c>
      <c r="S1273">
        <v>1.23</v>
      </c>
      <c r="T1273">
        <v>32.159999999999997</v>
      </c>
      <c r="U1273">
        <v>20.100000000000001</v>
      </c>
      <c r="V1273">
        <v>38.200000000000003</v>
      </c>
      <c r="W1273">
        <v>1127.8</v>
      </c>
      <c r="X1273">
        <v>4.26</v>
      </c>
      <c r="Y1273">
        <v>5.6</v>
      </c>
      <c r="Z1273">
        <v>340</v>
      </c>
      <c r="AA1273">
        <v>0.13</v>
      </c>
      <c r="AB1273">
        <v>16.399999999999999</v>
      </c>
      <c r="AC1273">
        <v>0.86</v>
      </c>
      <c r="AD1273">
        <v>2036</v>
      </c>
      <c r="AE1273">
        <v>19.739999999999998</v>
      </c>
      <c r="AF1273">
        <v>1.6E-2</v>
      </c>
      <c r="AG1273">
        <v>38.299999999999997</v>
      </c>
      <c r="AH1273">
        <v>0.08</v>
      </c>
      <c r="AI1273">
        <v>2584.71</v>
      </c>
      <c r="AJ1273">
        <v>1.25</v>
      </c>
      <c r="AK1273">
        <v>50.81</v>
      </c>
      <c r="AL1273">
        <v>3.7</v>
      </c>
      <c r="AM1273">
        <v>3.4</v>
      </c>
      <c r="AN1273">
        <v>101.7</v>
      </c>
      <c r="AO1273">
        <v>0.77</v>
      </c>
      <c r="AP1273">
        <v>6.3</v>
      </c>
      <c r="AQ1273">
        <v>570</v>
      </c>
      <c r="AR1273">
        <v>0.37</v>
      </c>
      <c r="AS1273">
        <v>1.7</v>
      </c>
      <c r="AT1273">
        <v>43</v>
      </c>
      <c r="AU1273">
        <v>5</v>
      </c>
      <c r="AV1273">
        <v>3565.6</v>
      </c>
      <c r="AW1273">
        <v>15</v>
      </c>
    </row>
    <row r="1274" spans="1:49" hidden="1" x14ac:dyDescent="0.3">
      <c r="A1274" t="s">
        <v>4962</v>
      </c>
      <c r="B1274" t="s">
        <v>4963</v>
      </c>
      <c r="C1274" s="1" t="str">
        <f t="shared" si="76"/>
        <v>13:0041</v>
      </c>
      <c r="D1274" s="1" t="str">
        <f t="shared" si="82"/>
        <v/>
      </c>
      <c r="G1274" s="1" t="str">
        <f t="shared" si="83"/>
        <v>144</v>
      </c>
      <c r="J1274" t="s">
        <v>4894</v>
      </c>
      <c r="K1274" t="s">
        <v>4895</v>
      </c>
      <c r="L1274">
        <v>19433</v>
      </c>
      <c r="M1274">
        <v>1.83</v>
      </c>
      <c r="N1274">
        <v>857.9</v>
      </c>
      <c r="O1274">
        <v>78.099999999999994</v>
      </c>
      <c r="P1274">
        <v>1</v>
      </c>
      <c r="Q1274">
        <v>73.7</v>
      </c>
      <c r="R1274">
        <v>66.56</v>
      </c>
      <c r="S1274">
        <v>1.28</v>
      </c>
      <c r="T1274">
        <v>34.76</v>
      </c>
      <c r="U1274">
        <v>22.1</v>
      </c>
      <c r="V1274">
        <v>39.4</v>
      </c>
      <c r="W1274">
        <v>1147.6300000000001</v>
      </c>
      <c r="X1274">
        <v>4.4400000000000004</v>
      </c>
      <c r="Y1274">
        <v>5.8</v>
      </c>
      <c r="Z1274">
        <v>379</v>
      </c>
      <c r="AA1274">
        <v>0.14000000000000001</v>
      </c>
      <c r="AB1274">
        <v>16.600000000000001</v>
      </c>
      <c r="AC1274">
        <v>0.87</v>
      </c>
      <c r="AD1274">
        <v>2186</v>
      </c>
      <c r="AE1274">
        <v>21.33</v>
      </c>
      <c r="AF1274">
        <v>1.9E-2</v>
      </c>
      <c r="AG1274">
        <v>39.200000000000003</v>
      </c>
      <c r="AH1274">
        <v>8.5999999999999993E-2</v>
      </c>
      <c r="AI1274">
        <v>2568</v>
      </c>
      <c r="AJ1274">
        <v>1.27</v>
      </c>
      <c r="AK1274">
        <v>51.4</v>
      </c>
      <c r="AL1274">
        <v>3.8</v>
      </c>
      <c r="AM1274">
        <v>3.5</v>
      </c>
      <c r="AN1274">
        <v>105.2</v>
      </c>
      <c r="AO1274">
        <v>0.9</v>
      </c>
      <c r="AP1274">
        <v>6.3</v>
      </c>
      <c r="AQ1274">
        <v>560</v>
      </c>
      <c r="AR1274">
        <v>0.39</v>
      </c>
      <c r="AS1274">
        <v>1.7</v>
      </c>
      <c r="AT1274">
        <v>42</v>
      </c>
      <c r="AU1274">
        <v>5.0999999999999996</v>
      </c>
      <c r="AV1274">
        <v>3532.2</v>
      </c>
      <c r="AW1274">
        <v>15</v>
      </c>
    </row>
    <row r="1275" spans="1:49" hidden="1" x14ac:dyDescent="0.3">
      <c r="A1275" t="s">
        <v>4964</v>
      </c>
      <c r="B1275" t="s">
        <v>4965</v>
      </c>
      <c r="C1275" s="1" t="str">
        <f t="shared" si="76"/>
        <v>13:0041</v>
      </c>
      <c r="D1275" s="1" t="str">
        <f t="shared" si="82"/>
        <v/>
      </c>
      <c r="G1275" s="1" t="str">
        <f t="shared" si="83"/>
        <v>144</v>
      </c>
      <c r="J1275" t="s">
        <v>4894</v>
      </c>
      <c r="K1275" t="s">
        <v>4895</v>
      </c>
      <c r="L1275">
        <v>20230</v>
      </c>
      <c r="M1275">
        <v>1.95</v>
      </c>
      <c r="N1275">
        <v>859.3</v>
      </c>
      <c r="O1275">
        <v>77.900000000000006</v>
      </c>
      <c r="P1275">
        <v>2</v>
      </c>
      <c r="Q1275">
        <v>126.7</v>
      </c>
      <c r="R1275">
        <v>63.76</v>
      </c>
      <c r="S1275">
        <v>1.22</v>
      </c>
      <c r="T1275">
        <v>30.09</v>
      </c>
      <c r="U1275">
        <v>20.5</v>
      </c>
      <c r="V1275">
        <v>36.700000000000003</v>
      </c>
      <c r="W1275">
        <v>1194.81</v>
      </c>
      <c r="X1275">
        <v>4.09</v>
      </c>
      <c r="Y1275">
        <v>5.8</v>
      </c>
      <c r="Z1275">
        <v>303</v>
      </c>
      <c r="AA1275">
        <v>0.14000000000000001</v>
      </c>
      <c r="AB1275">
        <v>16.7</v>
      </c>
      <c r="AC1275">
        <v>0.83</v>
      </c>
      <c r="AD1275">
        <v>2225</v>
      </c>
      <c r="AE1275">
        <v>19.329999999999998</v>
      </c>
      <c r="AF1275">
        <v>1.7000000000000001E-2</v>
      </c>
      <c r="AG1275">
        <v>36.4</v>
      </c>
      <c r="AH1275">
        <v>8.3000000000000004E-2</v>
      </c>
      <c r="AI1275">
        <v>2642.25</v>
      </c>
      <c r="AJ1275">
        <v>1.18</v>
      </c>
      <c r="AK1275">
        <v>48.76</v>
      </c>
      <c r="AL1275">
        <v>3</v>
      </c>
      <c r="AM1275">
        <v>2.8</v>
      </c>
      <c r="AN1275">
        <v>108.7</v>
      </c>
      <c r="AO1275">
        <v>0.72</v>
      </c>
      <c r="AP1275">
        <v>6.1</v>
      </c>
      <c r="AQ1275">
        <v>670</v>
      </c>
      <c r="AR1275">
        <v>0.34</v>
      </c>
      <c r="AS1275">
        <v>1.5</v>
      </c>
      <c r="AT1275">
        <v>40</v>
      </c>
      <c r="AU1275">
        <v>5.0999999999999996</v>
      </c>
      <c r="AV1275">
        <v>3503.8</v>
      </c>
      <c r="AW1275">
        <v>15</v>
      </c>
    </row>
    <row r="1276" spans="1:49" hidden="1" x14ac:dyDescent="0.3">
      <c r="A1276" t="s">
        <v>4966</v>
      </c>
      <c r="B1276" t="s">
        <v>4967</v>
      </c>
      <c r="C1276" s="1" t="str">
        <f t="shared" si="76"/>
        <v>13:0041</v>
      </c>
      <c r="D1276" s="1" t="str">
        <f t="shared" si="82"/>
        <v/>
      </c>
      <c r="G1276" s="1" t="str">
        <f t="shared" si="83"/>
        <v>144</v>
      </c>
      <c r="J1276" t="s">
        <v>4894</v>
      </c>
      <c r="K1276" t="s">
        <v>4895</v>
      </c>
      <c r="L1276">
        <v>20713</v>
      </c>
      <c r="M1276">
        <v>1.94</v>
      </c>
      <c r="N1276">
        <v>868.2</v>
      </c>
      <c r="O1276">
        <v>63.7</v>
      </c>
      <c r="P1276">
        <v>2</v>
      </c>
      <c r="Q1276">
        <v>116.3</v>
      </c>
      <c r="R1276">
        <v>63.4</v>
      </c>
      <c r="S1276">
        <v>1.22</v>
      </c>
      <c r="T1276">
        <v>29.58</v>
      </c>
      <c r="U1276">
        <v>20.8</v>
      </c>
      <c r="V1276">
        <v>36.299999999999997</v>
      </c>
      <c r="W1276">
        <v>1222.24</v>
      </c>
      <c r="X1276">
        <v>4.1500000000000004</v>
      </c>
      <c r="Y1276">
        <v>5.8</v>
      </c>
      <c r="Z1276">
        <v>305</v>
      </c>
      <c r="AA1276">
        <v>0.14000000000000001</v>
      </c>
      <c r="AB1276">
        <v>15.9</v>
      </c>
      <c r="AC1276">
        <v>0.84</v>
      </c>
      <c r="AD1276">
        <v>2261</v>
      </c>
      <c r="AE1276">
        <v>19.39</v>
      </c>
      <c r="AF1276">
        <v>1.7000000000000001E-2</v>
      </c>
      <c r="AG1276">
        <v>36.9</v>
      </c>
      <c r="AH1276">
        <v>8.3000000000000004E-2</v>
      </c>
      <c r="AI1276">
        <v>2658.07</v>
      </c>
      <c r="AJ1276">
        <v>1.22</v>
      </c>
      <c r="AK1276">
        <v>48.6</v>
      </c>
      <c r="AL1276">
        <v>3</v>
      </c>
      <c r="AM1276">
        <v>2.7</v>
      </c>
      <c r="AN1276">
        <v>110.9</v>
      </c>
      <c r="AO1276">
        <v>0.72</v>
      </c>
      <c r="AP1276">
        <v>6</v>
      </c>
      <c r="AQ1276">
        <v>670</v>
      </c>
      <c r="AR1276">
        <v>0.33</v>
      </c>
      <c r="AS1276">
        <v>1.5</v>
      </c>
      <c r="AT1276">
        <v>40</v>
      </c>
      <c r="AU1276">
        <v>5</v>
      </c>
      <c r="AV1276">
        <v>3496.2</v>
      </c>
      <c r="AW1276">
        <v>15</v>
      </c>
    </row>
    <row r="1277" spans="1:49" hidden="1" x14ac:dyDescent="0.3">
      <c r="A1277" t="s">
        <v>4968</v>
      </c>
      <c r="B1277" t="s">
        <v>4969</v>
      </c>
      <c r="C1277" s="1" t="str">
        <f t="shared" si="76"/>
        <v>13:0041</v>
      </c>
      <c r="D1277" s="1" t="str">
        <f t="shared" si="82"/>
        <v/>
      </c>
      <c r="G1277" s="1" t="str">
        <f t="shared" si="83"/>
        <v>144</v>
      </c>
      <c r="J1277" t="s">
        <v>4894</v>
      </c>
      <c r="K1277" t="s">
        <v>4895</v>
      </c>
      <c r="L1277">
        <v>18451</v>
      </c>
      <c r="M1277">
        <v>1.79</v>
      </c>
      <c r="N1277">
        <v>796.7</v>
      </c>
      <c r="O1277">
        <v>109</v>
      </c>
      <c r="P1277">
        <v>2</v>
      </c>
      <c r="Q1277">
        <v>76.3</v>
      </c>
      <c r="R1277">
        <v>64.709999999999994</v>
      </c>
      <c r="S1277">
        <v>1.22</v>
      </c>
      <c r="T1277">
        <v>30.06</v>
      </c>
      <c r="U1277">
        <v>22.1</v>
      </c>
      <c r="V1277">
        <v>40.9</v>
      </c>
      <c r="W1277">
        <v>1088.21</v>
      </c>
      <c r="X1277">
        <v>4.22</v>
      </c>
      <c r="Y1277">
        <v>5.8</v>
      </c>
      <c r="Z1277">
        <v>346</v>
      </c>
      <c r="AA1277">
        <v>0.12</v>
      </c>
      <c r="AB1277">
        <v>13.9</v>
      </c>
      <c r="AC1277">
        <v>0.83</v>
      </c>
      <c r="AD1277">
        <v>2178</v>
      </c>
      <c r="AE1277">
        <v>19.579999999999998</v>
      </c>
      <c r="AF1277">
        <v>1.7000000000000001E-2</v>
      </c>
      <c r="AG1277">
        <v>38.200000000000003</v>
      </c>
      <c r="AH1277">
        <v>8.2000000000000003E-2</v>
      </c>
      <c r="AI1277">
        <v>2449.59</v>
      </c>
      <c r="AJ1277">
        <v>1.18</v>
      </c>
      <c r="AK1277">
        <v>46.18</v>
      </c>
      <c r="AL1277">
        <v>3.8</v>
      </c>
      <c r="AM1277">
        <v>3.2</v>
      </c>
      <c r="AN1277">
        <v>108.5</v>
      </c>
      <c r="AO1277">
        <v>0.77</v>
      </c>
      <c r="AP1277">
        <v>5.7</v>
      </c>
      <c r="AQ1277">
        <v>550</v>
      </c>
      <c r="AR1277">
        <v>0.34</v>
      </c>
      <c r="AS1277">
        <v>1.6</v>
      </c>
      <c r="AT1277">
        <v>39</v>
      </c>
      <c r="AU1277">
        <v>5.5</v>
      </c>
      <c r="AV1277">
        <v>3436.9</v>
      </c>
      <c r="AW1277">
        <v>15</v>
      </c>
    </row>
    <row r="1278" spans="1:49" hidden="1" x14ac:dyDescent="0.3">
      <c r="A1278" t="s">
        <v>4970</v>
      </c>
      <c r="B1278" t="s">
        <v>4971</v>
      </c>
      <c r="C1278" s="1" t="str">
        <f t="shared" si="76"/>
        <v>13:0041</v>
      </c>
      <c r="D1278" s="1" t="str">
        <f t="shared" si="82"/>
        <v/>
      </c>
      <c r="G1278" s="1" t="str">
        <f t="shared" si="83"/>
        <v>144</v>
      </c>
      <c r="J1278" t="s">
        <v>4894</v>
      </c>
      <c r="K1278" t="s">
        <v>4895</v>
      </c>
      <c r="L1278">
        <v>8094</v>
      </c>
      <c r="M1278">
        <v>1.83</v>
      </c>
      <c r="N1278">
        <v>811.5</v>
      </c>
      <c r="O1278">
        <v>99.2</v>
      </c>
      <c r="P1278">
        <v>4</v>
      </c>
      <c r="Q1278">
        <v>78.2</v>
      </c>
      <c r="R1278">
        <v>68.23</v>
      </c>
      <c r="S1278">
        <v>1.23</v>
      </c>
      <c r="T1278">
        <v>29.24</v>
      </c>
      <c r="U1278">
        <v>22.5</v>
      </c>
      <c r="V1278">
        <v>42.6</v>
      </c>
      <c r="W1278">
        <v>1100.5899999999999</v>
      </c>
      <c r="X1278">
        <v>4.28</v>
      </c>
      <c r="Y1278">
        <v>5.6</v>
      </c>
      <c r="Z1278">
        <v>348</v>
      </c>
      <c r="AA1278">
        <v>0.12</v>
      </c>
      <c r="AB1278">
        <v>13.7</v>
      </c>
      <c r="AC1278">
        <v>0.84</v>
      </c>
      <c r="AD1278">
        <v>2229</v>
      </c>
      <c r="AE1278">
        <v>19.77</v>
      </c>
      <c r="AF1278">
        <v>1.7000000000000001E-2</v>
      </c>
      <c r="AG1278">
        <v>36.200000000000003</v>
      </c>
      <c r="AH1278">
        <v>8.7999999999999995E-2</v>
      </c>
      <c r="AI1278">
        <v>2490.8200000000002</v>
      </c>
      <c r="AJ1278">
        <v>1.21</v>
      </c>
      <c r="AK1278">
        <v>46.81</v>
      </c>
      <c r="AL1278">
        <v>3.7</v>
      </c>
      <c r="AM1278">
        <v>3.2</v>
      </c>
      <c r="AN1278">
        <v>110.4</v>
      </c>
      <c r="AO1278">
        <v>0.79</v>
      </c>
      <c r="AP1278">
        <v>5.7</v>
      </c>
      <c r="AQ1278">
        <v>530</v>
      </c>
      <c r="AR1278">
        <v>0.35</v>
      </c>
      <c r="AS1278">
        <v>1.6</v>
      </c>
      <c r="AT1278">
        <v>40</v>
      </c>
      <c r="AU1278">
        <v>4.9000000000000004</v>
      </c>
      <c r="AV1278">
        <v>3429.6</v>
      </c>
      <c r="AW1278">
        <v>15</v>
      </c>
    </row>
    <row r="1279" spans="1:49" hidden="1" x14ac:dyDescent="0.3">
      <c r="A1279" t="s">
        <v>4972</v>
      </c>
      <c r="B1279" t="s">
        <v>4973</v>
      </c>
      <c r="C1279" s="1" t="str">
        <f t="shared" si="76"/>
        <v>13:0041</v>
      </c>
      <c r="D1279" s="1" t="str">
        <f t="shared" si="82"/>
        <v/>
      </c>
      <c r="G1279" s="1" t="str">
        <f t="shared" si="83"/>
        <v>144</v>
      </c>
      <c r="J1279" t="s">
        <v>4894</v>
      </c>
      <c r="K1279" t="s">
        <v>4895</v>
      </c>
      <c r="L1279">
        <v>18113</v>
      </c>
      <c r="M1279">
        <v>1.86</v>
      </c>
      <c r="N1279">
        <v>829.3</v>
      </c>
      <c r="O1279">
        <v>65.099999999999994</v>
      </c>
      <c r="P1279">
        <v>0.5</v>
      </c>
      <c r="Q1279">
        <v>97.4</v>
      </c>
      <c r="R1279">
        <v>68.510000000000005</v>
      </c>
      <c r="S1279">
        <v>1.23</v>
      </c>
      <c r="T1279">
        <v>31.21</v>
      </c>
      <c r="U1279">
        <v>22.9</v>
      </c>
      <c r="V1279">
        <v>39.6</v>
      </c>
      <c r="W1279">
        <v>1096.95</v>
      </c>
      <c r="X1279">
        <v>4.24</v>
      </c>
      <c r="Y1279">
        <v>5.9</v>
      </c>
      <c r="Z1279">
        <v>324</v>
      </c>
      <c r="AA1279">
        <v>0.13</v>
      </c>
      <c r="AB1279">
        <v>14.3</v>
      </c>
      <c r="AC1279">
        <v>0.84</v>
      </c>
      <c r="AD1279">
        <v>2244</v>
      </c>
      <c r="AE1279">
        <v>19.04</v>
      </c>
      <c r="AF1279">
        <v>1.7000000000000001E-2</v>
      </c>
      <c r="AG1279">
        <v>38.5</v>
      </c>
      <c r="AH1279">
        <v>8.5999999999999993E-2</v>
      </c>
      <c r="AI1279">
        <v>2553.67</v>
      </c>
      <c r="AJ1279">
        <v>1.27</v>
      </c>
      <c r="AK1279">
        <v>47.41</v>
      </c>
      <c r="AL1279">
        <v>3.9</v>
      </c>
      <c r="AM1279">
        <v>3.2</v>
      </c>
      <c r="AN1279">
        <v>114.1</v>
      </c>
      <c r="AO1279">
        <v>0.8</v>
      </c>
      <c r="AP1279">
        <v>5.9</v>
      </c>
      <c r="AQ1279">
        <v>540</v>
      </c>
      <c r="AR1279">
        <v>0.34</v>
      </c>
      <c r="AS1279">
        <v>1.6</v>
      </c>
      <c r="AT1279">
        <v>41</v>
      </c>
      <c r="AU1279">
        <v>5</v>
      </c>
      <c r="AV1279">
        <v>3484.9</v>
      </c>
      <c r="AW1279">
        <v>15</v>
      </c>
    </row>
    <row r="1280" spans="1:49" hidden="1" x14ac:dyDescent="0.3">
      <c r="A1280" t="s">
        <v>4974</v>
      </c>
      <c r="B1280" t="s">
        <v>4975</v>
      </c>
      <c r="C1280" s="1" t="str">
        <f t="shared" si="76"/>
        <v>13:0041</v>
      </c>
      <c r="D1280" s="1" t="str">
        <f t="shared" si="82"/>
        <v/>
      </c>
      <c r="G1280" s="1" t="str">
        <f t="shared" ref="G1280:G1286" si="84">HYPERLINK("http://geochem.nrcan.gc.ca/cdogs/content/cr_/cr_00145_e.htm", "145")</f>
        <v>145</v>
      </c>
      <c r="J1280" t="s">
        <v>4894</v>
      </c>
      <c r="K1280" t="s">
        <v>4895</v>
      </c>
      <c r="L1280">
        <v>361</v>
      </c>
      <c r="M1280">
        <v>1.19</v>
      </c>
      <c r="N1280">
        <v>82.3</v>
      </c>
      <c r="O1280">
        <v>9</v>
      </c>
      <c r="P1280">
        <v>2</v>
      </c>
      <c r="Q1280">
        <v>33.200000000000003</v>
      </c>
      <c r="R1280">
        <v>2.64</v>
      </c>
      <c r="S1280">
        <v>1.2</v>
      </c>
      <c r="T1280">
        <v>0.36</v>
      </c>
      <c r="U1280">
        <v>34.9</v>
      </c>
      <c r="V1280">
        <v>18.8</v>
      </c>
      <c r="W1280">
        <v>31.14</v>
      </c>
      <c r="X1280">
        <v>2.14</v>
      </c>
      <c r="Y1280">
        <v>4.5</v>
      </c>
      <c r="Z1280">
        <v>43</v>
      </c>
      <c r="AA1280">
        <v>0.17</v>
      </c>
      <c r="AB1280">
        <v>29.7</v>
      </c>
      <c r="AC1280">
        <v>0.56999999999999995</v>
      </c>
      <c r="AD1280">
        <v>364</v>
      </c>
      <c r="AE1280">
        <v>2.89</v>
      </c>
      <c r="AF1280">
        <v>3.5999999999999997E-2</v>
      </c>
      <c r="AG1280">
        <v>14.1</v>
      </c>
      <c r="AH1280">
        <v>4.8000000000000001E-2</v>
      </c>
      <c r="AI1280">
        <v>32.22</v>
      </c>
      <c r="AJ1280">
        <v>7.0000000000000007E-2</v>
      </c>
      <c r="AK1280">
        <v>0.65</v>
      </c>
      <c r="AL1280">
        <v>3.6</v>
      </c>
      <c r="AM1280">
        <v>0.2</v>
      </c>
      <c r="AN1280">
        <v>27.6</v>
      </c>
      <c r="AO1280">
        <v>0.01</v>
      </c>
      <c r="AP1280">
        <v>15.6</v>
      </c>
      <c r="AQ1280">
        <v>730</v>
      </c>
      <c r="AR1280">
        <v>0.13</v>
      </c>
      <c r="AS1280">
        <v>4.4000000000000004</v>
      </c>
      <c r="AT1280">
        <v>31</v>
      </c>
      <c r="AU1280">
        <v>200</v>
      </c>
      <c r="AV1280">
        <v>85</v>
      </c>
      <c r="AW1280">
        <v>7.5</v>
      </c>
    </row>
    <row r="1281" spans="1:49" hidden="1" x14ac:dyDescent="0.3">
      <c r="A1281" t="s">
        <v>4976</v>
      </c>
      <c r="B1281" t="s">
        <v>4977</v>
      </c>
      <c r="C1281" s="1" t="str">
        <f t="shared" si="76"/>
        <v>13:0041</v>
      </c>
      <c r="D1281" s="1" t="str">
        <f t="shared" si="82"/>
        <v/>
      </c>
      <c r="G1281" s="1" t="str">
        <f t="shared" si="84"/>
        <v>145</v>
      </c>
      <c r="J1281" t="s">
        <v>4894</v>
      </c>
      <c r="K1281" t="s">
        <v>4895</v>
      </c>
      <c r="L1281">
        <v>378</v>
      </c>
      <c r="M1281">
        <v>1.18</v>
      </c>
      <c r="N1281">
        <v>77.400000000000006</v>
      </c>
      <c r="O1281">
        <v>8.9</v>
      </c>
      <c r="P1281">
        <v>1</v>
      </c>
      <c r="Q1281">
        <v>31.7</v>
      </c>
      <c r="R1281">
        <v>2.5299999999999998</v>
      </c>
      <c r="S1281">
        <v>1.19</v>
      </c>
      <c r="T1281">
        <v>0.33</v>
      </c>
      <c r="U1281">
        <v>33.4</v>
      </c>
      <c r="V1281">
        <v>18.3</v>
      </c>
      <c r="W1281">
        <v>29.69</v>
      </c>
      <c r="X1281">
        <v>2.08</v>
      </c>
      <c r="Y1281">
        <v>4.3</v>
      </c>
      <c r="Z1281">
        <v>41</v>
      </c>
      <c r="AA1281">
        <v>0.17</v>
      </c>
      <c r="AB1281">
        <v>29.5</v>
      </c>
      <c r="AC1281">
        <v>0.56000000000000005</v>
      </c>
      <c r="AD1281">
        <v>355</v>
      </c>
      <c r="AE1281">
        <v>2.87</v>
      </c>
      <c r="AF1281">
        <v>3.5000000000000003E-2</v>
      </c>
      <c r="AG1281">
        <v>13.8</v>
      </c>
      <c r="AH1281">
        <v>4.4999999999999998E-2</v>
      </c>
      <c r="AI1281">
        <v>30.44</v>
      </c>
      <c r="AJ1281">
        <v>7.0000000000000007E-2</v>
      </c>
      <c r="AK1281">
        <v>0.63</v>
      </c>
      <c r="AL1281">
        <v>3.6</v>
      </c>
      <c r="AM1281">
        <v>0.3</v>
      </c>
      <c r="AN1281">
        <v>27.5</v>
      </c>
      <c r="AO1281">
        <v>0.01</v>
      </c>
      <c r="AP1281">
        <v>14.8</v>
      </c>
      <c r="AQ1281">
        <v>740</v>
      </c>
      <c r="AR1281">
        <v>0.12</v>
      </c>
      <c r="AS1281">
        <v>4.2</v>
      </c>
      <c r="AT1281">
        <v>31</v>
      </c>
      <c r="AU1281">
        <v>200</v>
      </c>
      <c r="AV1281">
        <v>81.7</v>
      </c>
      <c r="AW1281">
        <v>7.5</v>
      </c>
    </row>
    <row r="1282" spans="1:49" hidden="1" x14ac:dyDescent="0.3">
      <c r="A1282" t="s">
        <v>4978</v>
      </c>
      <c r="B1282" t="s">
        <v>4979</v>
      </c>
      <c r="C1282" s="1" t="str">
        <f t="shared" ref="C1282:C1299" si="85">HYPERLINK("http://geochem.nrcan.gc.ca/cdogs/content/bdl/bdl130041_e.htm", "13:0041")</f>
        <v>13:0041</v>
      </c>
      <c r="D1282" s="1" t="str">
        <f t="shared" si="82"/>
        <v/>
      </c>
      <c r="G1282" s="1" t="str">
        <f t="shared" si="84"/>
        <v>145</v>
      </c>
      <c r="J1282" t="s">
        <v>4894</v>
      </c>
      <c r="K1282" t="s">
        <v>4895</v>
      </c>
      <c r="L1282">
        <v>307</v>
      </c>
      <c r="M1282">
        <v>1.17</v>
      </c>
      <c r="N1282">
        <v>77.599999999999994</v>
      </c>
      <c r="O1282">
        <v>9.1999999999999993</v>
      </c>
      <c r="P1282">
        <v>2</v>
      </c>
      <c r="Q1282">
        <v>31.2</v>
      </c>
      <c r="R1282">
        <v>2.29</v>
      </c>
      <c r="S1282">
        <v>1.17</v>
      </c>
      <c r="T1282">
        <v>0.33</v>
      </c>
      <c r="U1282">
        <v>34</v>
      </c>
      <c r="V1282">
        <v>17.2</v>
      </c>
      <c r="W1282">
        <v>29.7</v>
      </c>
      <c r="X1282">
        <v>2</v>
      </c>
      <c r="Y1282">
        <v>4.5</v>
      </c>
      <c r="Z1282">
        <v>93</v>
      </c>
      <c r="AA1282">
        <v>0.17</v>
      </c>
      <c r="AB1282">
        <v>29.3</v>
      </c>
      <c r="AC1282">
        <v>0.55000000000000004</v>
      </c>
      <c r="AD1282">
        <v>351</v>
      </c>
      <c r="AE1282">
        <v>2.93</v>
      </c>
      <c r="AF1282">
        <v>3.6999999999999998E-2</v>
      </c>
      <c r="AG1282">
        <v>14.2</v>
      </c>
      <c r="AH1282">
        <v>4.5999999999999999E-2</v>
      </c>
      <c r="AI1282">
        <v>31.17</v>
      </c>
      <c r="AJ1282">
        <v>0.05</v>
      </c>
      <c r="AK1282">
        <v>0.56999999999999995</v>
      </c>
      <c r="AL1282">
        <v>3.5</v>
      </c>
      <c r="AM1282">
        <v>0.2</v>
      </c>
      <c r="AN1282">
        <v>30.1</v>
      </c>
      <c r="AO1282">
        <v>0.01</v>
      </c>
      <c r="AP1282">
        <v>14</v>
      </c>
      <c r="AQ1282">
        <v>760</v>
      </c>
      <c r="AR1282">
        <v>0.13</v>
      </c>
      <c r="AS1282">
        <v>4</v>
      </c>
      <c r="AT1282">
        <v>30</v>
      </c>
      <c r="AU1282">
        <v>200</v>
      </c>
      <c r="AV1282">
        <v>82.9</v>
      </c>
      <c r="AW1282">
        <v>15</v>
      </c>
    </row>
    <row r="1283" spans="1:49" hidden="1" x14ac:dyDescent="0.3">
      <c r="A1283" t="s">
        <v>4980</v>
      </c>
      <c r="B1283" t="s">
        <v>4981</v>
      </c>
      <c r="C1283" s="1" t="str">
        <f t="shared" si="85"/>
        <v>13:0041</v>
      </c>
      <c r="D1283" s="1" t="str">
        <f t="shared" si="82"/>
        <v/>
      </c>
      <c r="G1283" s="1" t="str">
        <f t="shared" si="84"/>
        <v>145</v>
      </c>
      <c r="J1283" t="s">
        <v>4894</v>
      </c>
      <c r="K1283" t="s">
        <v>4895</v>
      </c>
      <c r="L1283">
        <v>322</v>
      </c>
      <c r="M1283">
        <v>1.21</v>
      </c>
      <c r="N1283">
        <v>78.599999999999994</v>
      </c>
      <c r="O1283">
        <v>8.3000000000000007</v>
      </c>
      <c r="P1283">
        <v>1</v>
      </c>
      <c r="Q1283">
        <v>30.5</v>
      </c>
      <c r="R1283">
        <v>2.12</v>
      </c>
      <c r="S1283">
        <v>1.22</v>
      </c>
      <c r="T1283">
        <v>0.34</v>
      </c>
      <c r="U1283">
        <v>35.1</v>
      </c>
      <c r="V1283">
        <v>18.5</v>
      </c>
      <c r="W1283">
        <v>30.34</v>
      </c>
      <c r="X1283">
        <v>2.08</v>
      </c>
      <c r="Y1283">
        <v>4.5</v>
      </c>
      <c r="Z1283">
        <v>28</v>
      </c>
      <c r="AA1283">
        <v>0.17</v>
      </c>
      <c r="AB1283">
        <v>27.5</v>
      </c>
      <c r="AC1283">
        <v>0.56999999999999995</v>
      </c>
      <c r="AD1283">
        <v>369</v>
      </c>
      <c r="AE1283">
        <v>3.13</v>
      </c>
      <c r="AF1283">
        <v>3.6999999999999998E-2</v>
      </c>
      <c r="AG1283">
        <v>14.8</v>
      </c>
      <c r="AH1283">
        <v>4.7E-2</v>
      </c>
      <c r="AI1283">
        <v>29.51</v>
      </c>
      <c r="AJ1283">
        <v>0.05</v>
      </c>
      <c r="AK1283">
        <v>0.56999999999999995</v>
      </c>
      <c r="AL1283">
        <v>3.4</v>
      </c>
      <c r="AM1283">
        <v>0.3</v>
      </c>
      <c r="AN1283">
        <v>30</v>
      </c>
      <c r="AO1283">
        <v>0.01</v>
      </c>
      <c r="AP1283">
        <v>14.1</v>
      </c>
      <c r="AQ1283">
        <v>740</v>
      </c>
      <c r="AR1283">
        <v>0.12</v>
      </c>
      <c r="AS1283">
        <v>4.2</v>
      </c>
      <c r="AT1283">
        <v>31</v>
      </c>
      <c r="AU1283">
        <v>200</v>
      </c>
      <c r="AV1283">
        <v>83.7</v>
      </c>
      <c r="AW1283">
        <v>7.5</v>
      </c>
    </row>
    <row r="1284" spans="1:49" hidden="1" x14ac:dyDescent="0.3">
      <c r="A1284" t="s">
        <v>4982</v>
      </c>
      <c r="B1284" t="s">
        <v>4983</v>
      </c>
      <c r="C1284" s="1" t="str">
        <f t="shared" si="85"/>
        <v>13:0041</v>
      </c>
      <c r="D1284" s="1" t="str">
        <f t="shared" si="82"/>
        <v/>
      </c>
      <c r="G1284" s="1" t="str">
        <f t="shared" si="84"/>
        <v>145</v>
      </c>
      <c r="J1284" t="s">
        <v>4894</v>
      </c>
      <c r="K1284" t="s">
        <v>4895</v>
      </c>
      <c r="L1284">
        <v>327</v>
      </c>
      <c r="M1284">
        <v>1.1499999999999999</v>
      </c>
      <c r="N1284">
        <v>75.5</v>
      </c>
      <c r="O1284">
        <v>8.4</v>
      </c>
      <c r="P1284">
        <v>1</v>
      </c>
      <c r="Q1284">
        <v>31.3</v>
      </c>
      <c r="R1284">
        <v>2.63</v>
      </c>
      <c r="S1284">
        <v>1.0900000000000001</v>
      </c>
      <c r="T1284">
        <v>0.32</v>
      </c>
      <c r="U1284">
        <v>36.700000000000003</v>
      </c>
      <c r="V1284">
        <v>17.5</v>
      </c>
      <c r="W1284">
        <v>30.43</v>
      </c>
      <c r="X1284">
        <v>1.89</v>
      </c>
      <c r="Y1284">
        <v>4.5999999999999996</v>
      </c>
      <c r="Z1284">
        <v>46</v>
      </c>
      <c r="AA1284">
        <v>0.15</v>
      </c>
      <c r="AB1284">
        <v>27.3</v>
      </c>
      <c r="AC1284">
        <v>0.53</v>
      </c>
      <c r="AD1284">
        <v>353</v>
      </c>
      <c r="AE1284">
        <v>2.92</v>
      </c>
      <c r="AF1284">
        <v>3.6999999999999998E-2</v>
      </c>
      <c r="AG1284">
        <v>14.6</v>
      </c>
      <c r="AH1284">
        <v>4.9000000000000002E-2</v>
      </c>
      <c r="AI1284">
        <v>31.46</v>
      </c>
      <c r="AJ1284">
        <v>0.01</v>
      </c>
      <c r="AK1284">
        <v>0.57999999999999996</v>
      </c>
      <c r="AL1284">
        <v>3.4</v>
      </c>
      <c r="AM1284">
        <v>0.2</v>
      </c>
      <c r="AN1284">
        <v>29.5</v>
      </c>
      <c r="AO1284">
        <v>0.03</v>
      </c>
      <c r="AP1284">
        <v>15.6</v>
      </c>
      <c r="AQ1284">
        <v>780</v>
      </c>
      <c r="AR1284">
        <v>0.11</v>
      </c>
      <c r="AS1284">
        <v>4.5</v>
      </c>
      <c r="AT1284">
        <v>29</v>
      </c>
      <c r="AU1284">
        <v>200</v>
      </c>
      <c r="AV1284">
        <v>81.400000000000006</v>
      </c>
      <c r="AW1284">
        <v>15</v>
      </c>
    </row>
    <row r="1285" spans="1:49" hidden="1" x14ac:dyDescent="0.3">
      <c r="A1285" t="s">
        <v>4984</v>
      </c>
      <c r="B1285" t="s">
        <v>4985</v>
      </c>
      <c r="C1285" s="1" t="str">
        <f t="shared" si="85"/>
        <v>13:0041</v>
      </c>
      <c r="D1285" s="1" t="str">
        <f t="shared" si="82"/>
        <v/>
      </c>
      <c r="G1285" s="1" t="str">
        <f t="shared" si="84"/>
        <v>145</v>
      </c>
      <c r="J1285" t="s">
        <v>4894</v>
      </c>
      <c r="K1285" t="s">
        <v>4895</v>
      </c>
      <c r="L1285">
        <v>250</v>
      </c>
      <c r="M1285">
        <v>0.83</v>
      </c>
      <c r="N1285">
        <v>58.5</v>
      </c>
      <c r="O1285">
        <v>9.1999999999999993</v>
      </c>
      <c r="P1285">
        <v>2</v>
      </c>
      <c r="Q1285">
        <v>25</v>
      </c>
      <c r="R1285">
        <v>2.12</v>
      </c>
      <c r="S1285">
        <v>0.85</v>
      </c>
      <c r="T1285">
        <v>0.25</v>
      </c>
      <c r="U1285">
        <v>29.7</v>
      </c>
      <c r="V1285">
        <v>15.3</v>
      </c>
      <c r="W1285">
        <v>23.49</v>
      </c>
      <c r="X1285">
        <v>1.47</v>
      </c>
      <c r="Y1285">
        <v>3.6</v>
      </c>
      <c r="Z1285">
        <v>46</v>
      </c>
      <c r="AA1285">
        <v>0.13</v>
      </c>
      <c r="AB1285">
        <v>21.6</v>
      </c>
      <c r="AC1285">
        <v>0.42</v>
      </c>
      <c r="AD1285">
        <v>272</v>
      </c>
      <c r="AE1285">
        <v>2.34</v>
      </c>
      <c r="AF1285">
        <v>2.7E-2</v>
      </c>
      <c r="AG1285">
        <v>11.1</v>
      </c>
      <c r="AH1285">
        <v>3.6999999999999998E-2</v>
      </c>
      <c r="AI1285">
        <v>24.16</v>
      </c>
      <c r="AJ1285">
        <v>5.0000000000000001E-3</v>
      </c>
      <c r="AK1285">
        <v>0.44</v>
      </c>
      <c r="AL1285">
        <v>2.8</v>
      </c>
      <c r="AM1285">
        <v>0.2</v>
      </c>
      <c r="AN1285">
        <v>22.6</v>
      </c>
      <c r="AO1285">
        <v>0.02</v>
      </c>
      <c r="AP1285">
        <v>12.1</v>
      </c>
      <c r="AQ1285">
        <v>550</v>
      </c>
      <c r="AR1285">
        <v>0.08</v>
      </c>
      <c r="AS1285">
        <v>3.5</v>
      </c>
      <c r="AT1285">
        <v>22</v>
      </c>
      <c r="AU1285">
        <v>200</v>
      </c>
      <c r="AV1285">
        <v>63.9</v>
      </c>
      <c r="AW1285">
        <v>15</v>
      </c>
    </row>
    <row r="1286" spans="1:49" hidden="1" x14ac:dyDescent="0.3">
      <c r="A1286" t="s">
        <v>4986</v>
      </c>
      <c r="B1286" t="s">
        <v>4987</v>
      </c>
      <c r="C1286" s="1" t="str">
        <f t="shared" si="85"/>
        <v>13:0041</v>
      </c>
      <c r="D1286" s="1" t="str">
        <f t="shared" si="82"/>
        <v/>
      </c>
      <c r="G1286" s="1" t="str">
        <f t="shared" si="84"/>
        <v>145</v>
      </c>
      <c r="J1286" t="s">
        <v>4894</v>
      </c>
      <c r="K1286" t="s">
        <v>4895</v>
      </c>
      <c r="L1286">
        <v>337</v>
      </c>
      <c r="M1286">
        <v>1.18</v>
      </c>
      <c r="N1286">
        <v>85.9</v>
      </c>
      <c r="O1286">
        <v>9</v>
      </c>
      <c r="P1286">
        <v>0.5</v>
      </c>
      <c r="Q1286">
        <v>32.5</v>
      </c>
      <c r="R1286">
        <v>2.72</v>
      </c>
      <c r="S1286">
        <v>1.18</v>
      </c>
      <c r="T1286">
        <v>0.3</v>
      </c>
      <c r="U1286">
        <v>36.1</v>
      </c>
      <c r="V1286">
        <v>20.399999999999999</v>
      </c>
      <c r="W1286">
        <v>31.63</v>
      </c>
      <c r="X1286">
        <v>1.98</v>
      </c>
      <c r="Y1286">
        <v>4.7</v>
      </c>
      <c r="Z1286">
        <v>71</v>
      </c>
      <c r="AA1286">
        <v>0.17</v>
      </c>
      <c r="AB1286">
        <v>28.4</v>
      </c>
      <c r="AC1286">
        <v>0.56000000000000005</v>
      </c>
      <c r="AD1286">
        <v>358</v>
      </c>
      <c r="AE1286">
        <v>2.95</v>
      </c>
      <c r="AF1286">
        <v>3.6999999999999998E-2</v>
      </c>
      <c r="AG1286">
        <v>15.1</v>
      </c>
      <c r="AH1286">
        <v>5.5E-2</v>
      </c>
      <c r="AI1286">
        <v>32.83</v>
      </c>
      <c r="AJ1286">
        <v>0.03</v>
      </c>
      <c r="AK1286">
        <v>0.59</v>
      </c>
      <c r="AL1286">
        <v>3.6</v>
      </c>
      <c r="AM1286">
        <v>0.3</v>
      </c>
      <c r="AN1286">
        <v>30.5</v>
      </c>
      <c r="AO1286">
        <v>0.01</v>
      </c>
      <c r="AP1286">
        <v>16</v>
      </c>
      <c r="AQ1286">
        <v>840</v>
      </c>
      <c r="AR1286">
        <v>0.11</v>
      </c>
      <c r="AS1286">
        <v>4.5</v>
      </c>
      <c r="AT1286">
        <v>30</v>
      </c>
      <c r="AU1286">
        <v>200</v>
      </c>
      <c r="AV1286">
        <v>81</v>
      </c>
      <c r="AW1286">
        <v>15</v>
      </c>
    </row>
    <row r="1287" spans="1:49" hidden="1" x14ac:dyDescent="0.3">
      <c r="A1287" t="s">
        <v>4988</v>
      </c>
      <c r="B1287" t="s">
        <v>4989</v>
      </c>
      <c r="C1287" s="1" t="str">
        <f t="shared" si="85"/>
        <v>13:0041</v>
      </c>
      <c r="D1287" s="1" t="str">
        <f t="shared" si="82"/>
        <v/>
      </c>
      <c r="G1287" s="1" t="str">
        <f>HYPERLINK("http://geochem.nrcan.gc.ca/cdogs/content/cr_/cr_00146_e.htm", "146")</f>
        <v>146</v>
      </c>
      <c r="J1287" t="s">
        <v>4894</v>
      </c>
      <c r="K1287" t="s">
        <v>4895</v>
      </c>
      <c r="L1287">
        <v>151</v>
      </c>
      <c r="M1287">
        <v>1.5</v>
      </c>
      <c r="N1287">
        <v>54.4</v>
      </c>
      <c r="O1287">
        <v>50.8</v>
      </c>
      <c r="P1287">
        <v>0.5</v>
      </c>
      <c r="Q1287">
        <v>36.700000000000003</v>
      </c>
      <c r="R1287">
        <v>1.25</v>
      </c>
      <c r="S1287">
        <v>0.21</v>
      </c>
      <c r="T1287">
        <v>0.08</v>
      </c>
      <c r="U1287">
        <v>30.1</v>
      </c>
      <c r="V1287">
        <v>21.1</v>
      </c>
      <c r="W1287">
        <v>19.89</v>
      </c>
      <c r="X1287">
        <v>2.31</v>
      </c>
      <c r="Y1287">
        <v>4.0999999999999996</v>
      </c>
      <c r="Z1287">
        <v>253</v>
      </c>
      <c r="AA1287">
        <v>0.11</v>
      </c>
      <c r="AB1287">
        <v>27.6</v>
      </c>
      <c r="AC1287">
        <v>0.48</v>
      </c>
      <c r="AD1287">
        <v>361</v>
      </c>
      <c r="AE1287">
        <v>1.38</v>
      </c>
      <c r="AF1287">
        <v>1.9E-2</v>
      </c>
      <c r="AG1287">
        <v>24.1</v>
      </c>
      <c r="AH1287">
        <v>0.03</v>
      </c>
      <c r="AI1287">
        <v>58.21</v>
      </c>
      <c r="AJ1287">
        <v>0.01</v>
      </c>
      <c r="AK1287">
        <v>2.52</v>
      </c>
      <c r="AL1287">
        <v>2.7</v>
      </c>
      <c r="AM1287">
        <v>0.5</v>
      </c>
      <c r="AN1287">
        <v>8.8000000000000007</v>
      </c>
      <c r="AO1287">
        <v>0.03</v>
      </c>
      <c r="AP1287">
        <v>12.8</v>
      </c>
      <c r="AQ1287">
        <v>330</v>
      </c>
      <c r="AR1287">
        <v>0.11</v>
      </c>
      <c r="AS1287">
        <v>3.2</v>
      </c>
      <c r="AT1287">
        <v>25</v>
      </c>
      <c r="AU1287">
        <v>200</v>
      </c>
      <c r="AV1287">
        <v>50.7</v>
      </c>
      <c r="AW1287">
        <v>15</v>
      </c>
    </row>
    <row r="1288" spans="1:49" hidden="1" x14ac:dyDescent="0.3">
      <c r="A1288" t="s">
        <v>4990</v>
      </c>
      <c r="B1288" t="s">
        <v>4991</v>
      </c>
      <c r="C1288" s="1" t="str">
        <f t="shared" si="85"/>
        <v>13:0041</v>
      </c>
      <c r="D1288" s="1" t="str">
        <f t="shared" si="82"/>
        <v/>
      </c>
      <c r="G1288" s="1" t="str">
        <f>HYPERLINK("http://geochem.nrcan.gc.ca/cdogs/content/cr_/cr_00146_e.htm", "146")</f>
        <v>146</v>
      </c>
      <c r="J1288" t="s">
        <v>4894</v>
      </c>
      <c r="K1288" t="s">
        <v>4895</v>
      </c>
      <c r="L1288">
        <v>161</v>
      </c>
      <c r="M1288">
        <v>1.47</v>
      </c>
      <c r="N1288">
        <v>54.2</v>
      </c>
      <c r="O1288">
        <v>17.600000000000001</v>
      </c>
      <c r="P1288">
        <v>1</v>
      </c>
      <c r="Q1288">
        <v>36.799999999999997</v>
      </c>
      <c r="R1288">
        <v>1.26</v>
      </c>
      <c r="S1288">
        <v>0.21</v>
      </c>
      <c r="T1288">
        <v>0.1</v>
      </c>
      <c r="U1288">
        <v>29.6</v>
      </c>
      <c r="V1288">
        <v>21.2</v>
      </c>
      <c r="W1288">
        <v>20.13</v>
      </c>
      <c r="X1288">
        <v>2.2599999999999998</v>
      </c>
      <c r="Y1288">
        <v>4.0999999999999996</v>
      </c>
      <c r="Z1288">
        <v>231</v>
      </c>
      <c r="AA1288">
        <v>0.11</v>
      </c>
      <c r="AB1288">
        <v>27.7</v>
      </c>
      <c r="AC1288">
        <v>0.48</v>
      </c>
      <c r="AD1288">
        <v>354</v>
      </c>
      <c r="AE1288">
        <v>1.31</v>
      </c>
      <c r="AF1288">
        <v>1.9E-2</v>
      </c>
      <c r="AG1288">
        <v>25.4</v>
      </c>
      <c r="AH1288">
        <v>3.1E-2</v>
      </c>
      <c r="AI1288">
        <v>57.86</v>
      </c>
      <c r="AJ1288">
        <v>0.01</v>
      </c>
      <c r="AK1288">
        <v>2.4</v>
      </c>
      <c r="AL1288">
        <v>2.7</v>
      </c>
      <c r="AM1288">
        <v>0.6</v>
      </c>
      <c r="AN1288">
        <v>8.6</v>
      </c>
      <c r="AO1288">
        <v>0.05</v>
      </c>
      <c r="AP1288">
        <v>12.6</v>
      </c>
      <c r="AQ1288">
        <v>330</v>
      </c>
      <c r="AR1288">
        <v>0.11</v>
      </c>
      <c r="AS1288">
        <v>3.2</v>
      </c>
      <c r="AT1288">
        <v>24</v>
      </c>
      <c r="AU1288">
        <v>200</v>
      </c>
      <c r="AV1288">
        <v>50.4</v>
      </c>
      <c r="AW1288">
        <v>7.5</v>
      </c>
    </row>
    <row r="1289" spans="1:49" hidden="1" x14ac:dyDescent="0.3">
      <c r="A1289" t="s">
        <v>4992</v>
      </c>
      <c r="B1289" t="s">
        <v>4993</v>
      </c>
      <c r="C1289" s="1" t="str">
        <f t="shared" si="85"/>
        <v>13:0041</v>
      </c>
      <c r="D1289" s="1" t="str">
        <f t="shared" si="82"/>
        <v/>
      </c>
      <c r="G1289" s="1" t="str">
        <f>HYPERLINK("http://geochem.nrcan.gc.ca/cdogs/content/cr_/cr_00093_e.htm", "93")</f>
        <v>93</v>
      </c>
      <c r="J1289" t="s">
        <v>4894</v>
      </c>
      <c r="K1289" t="s">
        <v>4895</v>
      </c>
      <c r="L1289">
        <v>333</v>
      </c>
      <c r="M1289">
        <v>1.31</v>
      </c>
      <c r="N1289">
        <v>19.3</v>
      </c>
      <c r="O1289">
        <v>2.2999999999999998</v>
      </c>
      <c r="P1289">
        <v>4</v>
      </c>
      <c r="Q1289">
        <v>508.3</v>
      </c>
      <c r="R1289">
        <v>1.17</v>
      </c>
      <c r="S1289">
        <v>1.08</v>
      </c>
      <c r="T1289">
        <v>0.96</v>
      </c>
      <c r="U1289">
        <v>11.3</v>
      </c>
      <c r="V1289">
        <v>27</v>
      </c>
      <c r="W1289">
        <v>30.93</v>
      </c>
      <c r="X1289">
        <v>2.86</v>
      </c>
      <c r="Y1289">
        <v>4.0999999999999996</v>
      </c>
      <c r="Z1289">
        <v>63</v>
      </c>
      <c r="AA1289">
        <v>0.1</v>
      </c>
      <c r="AB1289">
        <v>21.4</v>
      </c>
      <c r="AC1289">
        <v>0.66</v>
      </c>
      <c r="AD1289">
        <v>2190</v>
      </c>
      <c r="AE1289">
        <v>5.16</v>
      </c>
      <c r="AF1289">
        <v>2.5000000000000001E-2</v>
      </c>
      <c r="AG1289">
        <v>21.8</v>
      </c>
      <c r="AH1289">
        <v>0.11</v>
      </c>
      <c r="AI1289">
        <v>34.49</v>
      </c>
      <c r="AJ1289">
        <v>0.13</v>
      </c>
      <c r="AK1289">
        <v>2.48</v>
      </c>
      <c r="AL1289">
        <v>2.7</v>
      </c>
      <c r="AM1289">
        <v>1.5</v>
      </c>
      <c r="AN1289">
        <v>50.2</v>
      </c>
      <c r="AO1289">
        <v>0.05</v>
      </c>
      <c r="AP1289">
        <v>1.3</v>
      </c>
      <c r="AQ1289">
        <v>250</v>
      </c>
      <c r="AR1289">
        <v>0.23</v>
      </c>
      <c r="AS1289">
        <v>7</v>
      </c>
      <c r="AT1289">
        <v>45</v>
      </c>
      <c r="AU1289">
        <v>0.8</v>
      </c>
      <c r="AV1289">
        <v>155.69999999999999</v>
      </c>
      <c r="AW1289">
        <v>7.5</v>
      </c>
    </row>
    <row r="1290" spans="1:49" hidden="1" x14ac:dyDescent="0.3">
      <c r="A1290" t="s">
        <v>4994</v>
      </c>
      <c r="B1290" t="s">
        <v>4995</v>
      </c>
      <c r="C1290" s="1" t="str">
        <f t="shared" si="85"/>
        <v>13:0041</v>
      </c>
      <c r="D1290" s="1" t="str">
        <f t="shared" si="82"/>
        <v/>
      </c>
      <c r="G1290" s="1" t="str">
        <f>HYPERLINK("http://geochem.nrcan.gc.ca/cdogs/content/cr_/cr_00093_e.htm", "93")</f>
        <v>93</v>
      </c>
      <c r="J1290" t="s">
        <v>4894</v>
      </c>
      <c r="K1290" t="s">
        <v>4895</v>
      </c>
      <c r="L1290">
        <v>369</v>
      </c>
      <c r="M1290">
        <v>1.48</v>
      </c>
      <c r="N1290">
        <v>23</v>
      </c>
      <c r="O1290">
        <v>4.2</v>
      </c>
      <c r="P1290">
        <v>5</v>
      </c>
      <c r="Q1290">
        <v>597.4</v>
      </c>
      <c r="R1290">
        <v>1.22</v>
      </c>
      <c r="S1290">
        <v>1.19</v>
      </c>
      <c r="T1290">
        <v>1.03</v>
      </c>
      <c r="U1290">
        <v>13.5</v>
      </c>
      <c r="V1290">
        <v>31</v>
      </c>
      <c r="W1290">
        <v>35.21</v>
      </c>
      <c r="X1290">
        <v>3</v>
      </c>
      <c r="Y1290">
        <v>4.8</v>
      </c>
      <c r="Z1290">
        <v>90</v>
      </c>
      <c r="AA1290">
        <v>0.11</v>
      </c>
      <c r="AB1290">
        <v>23.3</v>
      </c>
      <c r="AC1290">
        <v>0.74</v>
      </c>
      <c r="AD1290">
        <v>2451</v>
      </c>
      <c r="AE1290">
        <v>5.69</v>
      </c>
      <c r="AF1290">
        <v>2.8000000000000001E-2</v>
      </c>
      <c r="AG1290">
        <v>26</v>
      </c>
      <c r="AH1290">
        <v>0.124</v>
      </c>
      <c r="AI1290">
        <v>40.090000000000003</v>
      </c>
      <c r="AJ1290">
        <v>0.14000000000000001</v>
      </c>
      <c r="AK1290">
        <v>2.69</v>
      </c>
      <c r="AL1290">
        <v>3.4</v>
      </c>
      <c r="AM1290">
        <v>1.9</v>
      </c>
      <c r="AN1290">
        <v>59.4</v>
      </c>
      <c r="AO1290">
        <v>0.04</v>
      </c>
      <c r="AP1290">
        <v>1.3</v>
      </c>
      <c r="AQ1290">
        <v>310</v>
      </c>
      <c r="AR1290">
        <v>0.25</v>
      </c>
      <c r="AS1290">
        <v>7.4</v>
      </c>
      <c r="AT1290">
        <v>52</v>
      </c>
      <c r="AU1290">
        <v>1</v>
      </c>
      <c r="AV1290">
        <v>186.1</v>
      </c>
      <c r="AW1290">
        <v>7.5</v>
      </c>
    </row>
    <row r="1291" spans="1:49" hidden="1" x14ac:dyDescent="0.3">
      <c r="A1291" t="s">
        <v>4996</v>
      </c>
      <c r="B1291" t="s">
        <v>4997</v>
      </c>
      <c r="C1291" s="1" t="str">
        <f t="shared" si="85"/>
        <v>13:0041</v>
      </c>
      <c r="D1291" s="1" t="str">
        <f t="shared" si="82"/>
        <v/>
      </c>
      <c r="G1291" s="1" t="str">
        <f>HYPERLINK("http://geochem.nrcan.gc.ca/cdogs/content/cr_/cr_00093_e.htm", "93")</f>
        <v>93</v>
      </c>
      <c r="J1291" t="s">
        <v>4894</v>
      </c>
      <c r="K1291" t="s">
        <v>4895</v>
      </c>
      <c r="L1291">
        <v>399</v>
      </c>
      <c r="M1291">
        <v>1.5</v>
      </c>
      <c r="N1291">
        <v>22.6</v>
      </c>
      <c r="O1291">
        <v>10.4</v>
      </c>
      <c r="P1291">
        <v>5</v>
      </c>
      <c r="Q1291">
        <v>597.79999999999995</v>
      </c>
      <c r="R1291">
        <v>1.35</v>
      </c>
      <c r="S1291">
        <v>1.21</v>
      </c>
      <c r="T1291">
        <v>1.08</v>
      </c>
      <c r="U1291">
        <v>13.3</v>
      </c>
      <c r="V1291">
        <v>32</v>
      </c>
      <c r="W1291">
        <v>36.4</v>
      </c>
      <c r="X1291">
        <v>3.14</v>
      </c>
      <c r="Y1291">
        <v>4.9000000000000004</v>
      </c>
      <c r="Z1291">
        <v>75</v>
      </c>
      <c r="AA1291">
        <v>0.12</v>
      </c>
      <c r="AB1291">
        <v>24.2</v>
      </c>
      <c r="AC1291">
        <v>0.77</v>
      </c>
      <c r="AD1291">
        <v>2472</v>
      </c>
      <c r="AE1291">
        <v>6.09</v>
      </c>
      <c r="AF1291">
        <v>3.1E-2</v>
      </c>
      <c r="AG1291">
        <v>27.3</v>
      </c>
      <c r="AH1291">
        <v>0.128</v>
      </c>
      <c r="AI1291">
        <v>38.19</v>
      </c>
      <c r="AJ1291">
        <v>0.14000000000000001</v>
      </c>
      <c r="AK1291">
        <v>2.65</v>
      </c>
      <c r="AL1291">
        <v>3</v>
      </c>
      <c r="AM1291">
        <v>1.9</v>
      </c>
      <c r="AN1291">
        <v>59.7</v>
      </c>
      <c r="AO1291">
        <v>0.04</v>
      </c>
      <c r="AP1291">
        <v>1.3</v>
      </c>
      <c r="AQ1291">
        <v>300</v>
      </c>
      <c r="AR1291">
        <v>0.23</v>
      </c>
      <c r="AS1291">
        <v>7.8</v>
      </c>
      <c r="AT1291">
        <v>54</v>
      </c>
      <c r="AU1291">
        <v>0.9</v>
      </c>
      <c r="AV1291">
        <v>187.9</v>
      </c>
      <c r="AW1291">
        <v>15</v>
      </c>
    </row>
    <row r="1292" spans="1:49" hidden="1" x14ac:dyDescent="0.3">
      <c r="A1292" t="s">
        <v>4998</v>
      </c>
      <c r="B1292" t="s">
        <v>4999</v>
      </c>
      <c r="C1292" s="1" t="str">
        <f t="shared" si="85"/>
        <v>13:0041</v>
      </c>
      <c r="D1292" s="1" t="str">
        <f t="shared" si="82"/>
        <v/>
      </c>
      <c r="G1292" s="1" t="str">
        <f t="shared" ref="G1292:G1299" si="86">HYPERLINK("http://geochem.nrcan.gc.ca/cdogs/content/cr_/cr_00094_e.htm", "94")</f>
        <v>94</v>
      </c>
      <c r="J1292" t="s">
        <v>4894</v>
      </c>
      <c r="K1292" t="s">
        <v>4895</v>
      </c>
      <c r="L1292">
        <v>267</v>
      </c>
      <c r="M1292">
        <v>1.08</v>
      </c>
      <c r="N1292">
        <v>10.7</v>
      </c>
      <c r="O1292">
        <v>2.1</v>
      </c>
      <c r="P1292">
        <v>4</v>
      </c>
      <c r="Q1292">
        <v>864.2</v>
      </c>
      <c r="R1292">
        <v>0.19</v>
      </c>
      <c r="S1292">
        <v>1.1200000000000001</v>
      </c>
      <c r="T1292">
        <v>0.36</v>
      </c>
      <c r="U1292">
        <v>10</v>
      </c>
      <c r="V1292">
        <v>28.6</v>
      </c>
      <c r="W1292">
        <v>60.13</v>
      </c>
      <c r="X1292">
        <v>2.5</v>
      </c>
      <c r="Y1292">
        <v>3.3</v>
      </c>
      <c r="Z1292">
        <v>823</v>
      </c>
      <c r="AA1292">
        <v>0.09</v>
      </c>
      <c r="AB1292">
        <v>14.5</v>
      </c>
      <c r="AC1292">
        <v>0.67</v>
      </c>
      <c r="AD1292">
        <v>1183</v>
      </c>
      <c r="AE1292">
        <v>1.25</v>
      </c>
      <c r="AF1292">
        <v>3.5999999999999997E-2</v>
      </c>
      <c r="AG1292">
        <v>21.8</v>
      </c>
      <c r="AH1292">
        <v>7.8E-2</v>
      </c>
      <c r="AI1292">
        <v>11.88</v>
      </c>
      <c r="AJ1292">
        <v>0.09</v>
      </c>
      <c r="AK1292">
        <v>4.8</v>
      </c>
      <c r="AL1292">
        <v>3</v>
      </c>
      <c r="AM1292">
        <v>0.8</v>
      </c>
      <c r="AN1292">
        <v>60.7</v>
      </c>
      <c r="AO1292">
        <v>0.04</v>
      </c>
      <c r="AP1292">
        <v>1.6</v>
      </c>
      <c r="AQ1292">
        <v>640</v>
      </c>
      <c r="AR1292">
        <v>0.12</v>
      </c>
      <c r="AS1292">
        <v>1.9</v>
      </c>
      <c r="AT1292">
        <v>49</v>
      </c>
      <c r="AU1292">
        <v>0.2</v>
      </c>
      <c r="AV1292">
        <v>73.099999999999994</v>
      </c>
      <c r="AW1292">
        <v>15</v>
      </c>
    </row>
    <row r="1293" spans="1:49" hidden="1" x14ac:dyDescent="0.3">
      <c r="A1293" t="s">
        <v>5000</v>
      </c>
      <c r="B1293" t="s">
        <v>5001</v>
      </c>
      <c r="C1293" s="1" t="str">
        <f t="shared" si="85"/>
        <v>13:0041</v>
      </c>
      <c r="D1293" s="1" t="str">
        <f t="shared" si="82"/>
        <v/>
      </c>
      <c r="G1293" s="1" t="str">
        <f t="shared" si="86"/>
        <v>94</v>
      </c>
      <c r="J1293" t="s">
        <v>4894</v>
      </c>
      <c r="K1293" t="s">
        <v>4895</v>
      </c>
      <c r="L1293">
        <v>275</v>
      </c>
      <c r="M1293">
        <v>1.03</v>
      </c>
      <c r="N1293">
        <v>11</v>
      </c>
      <c r="O1293">
        <v>1.5</v>
      </c>
      <c r="P1293">
        <v>4</v>
      </c>
      <c r="Q1293">
        <v>954.8</v>
      </c>
      <c r="R1293">
        <v>0.19</v>
      </c>
      <c r="S1293">
        <v>1.08</v>
      </c>
      <c r="T1293">
        <v>0.35</v>
      </c>
      <c r="U1293">
        <v>9.6999999999999993</v>
      </c>
      <c r="V1293">
        <v>27.5</v>
      </c>
      <c r="W1293">
        <v>59.9</v>
      </c>
      <c r="X1293">
        <v>2.58</v>
      </c>
      <c r="Y1293">
        <v>3.4</v>
      </c>
      <c r="Z1293">
        <v>901</v>
      </c>
      <c r="AA1293">
        <v>0.09</v>
      </c>
      <c r="AB1293">
        <v>15</v>
      </c>
      <c r="AC1293">
        <v>0.63</v>
      </c>
      <c r="AD1293">
        <v>1113</v>
      </c>
      <c r="AE1293">
        <v>1.1100000000000001</v>
      </c>
      <c r="AF1293">
        <v>3.3000000000000002E-2</v>
      </c>
      <c r="AG1293">
        <v>22</v>
      </c>
      <c r="AH1293">
        <v>0.08</v>
      </c>
      <c r="AI1293">
        <v>12.15</v>
      </c>
      <c r="AJ1293">
        <v>0.08</v>
      </c>
      <c r="AK1293">
        <v>4.95</v>
      </c>
      <c r="AL1293">
        <v>3</v>
      </c>
      <c r="AM1293">
        <v>0.8</v>
      </c>
      <c r="AN1293">
        <v>57.8</v>
      </c>
      <c r="AO1293">
        <v>0.03</v>
      </c>
      <c r="AP1293">
        <v>1.4</v>
      </c>
      <c r="AQ1293">
        <v>590</v>
      </c>
      <c r="AR1293">
        <v>0.1</v>
      </c>
      <c r="AS1293">
        <v>1.7</v>
      </c>
      <c r="AT1293">
        <v>50</v>
      </c>
      <c r="AU1293">
        <v>0.2</v>
      </c>
      <c r="AV1293">
        <v>71</v>
      </c>
      <c r="AW1293">
        <v>15</v>
      </c>
    </row>
    <row r="1294" spans="1:49" hidden="1" x14ac:dyDescent="0.3">
      <c r="A1294" t="s">
        <v>5002</v>
      </c>
      <c r="B1294" t="s">
        <v>5003</v>
      </c>
      <c r="C1294" s="1" t="str">
        <f t="shared" si="85"/>
        <v>13:0041</v>
      </c>
      <c r="D1294" s="1" t="str">
        <f t="shared" si="82"/>
        <v/>
      </c>
      <c r="G1294" s="1" t="str">
        <f t="shared" si="86"/>
        <v>94</v>
      </c>
      <c r="J1294" t="s">
        <v>4894</v>
      </c>
      <c r="K1294" t="s">
        <v>4895</v>
      </c>
      <c r="L1294">
        <v>299</v>
      </c>
      <c r="M1294">
        <v>0.87</v>
      </c>
      <c r="N1294">
        <v>10.8</v>
      </c>
      <c r="O1294">
        <v>6.2</v>
      </c>
      <c r="P1294">
        <v>4</v>
      </c>
      <c r="Q1294">
        <v>764.3</v>
      </c>
      <c r="R1294">
        <v>0.19</v>
      </c>
      <c r="S1294">
        <v>1.06</v>
      </c>
      <c r="T1294">
        <v>0.35</v>
      </c>
      <c r="U1294">
        <v>9.6999999999999993</v>
      </c>
      <c r="V1294">
        <v>28.4</v>
      </c>
      <c r="W1294">
        <v>62.09</v>
      </c>
      <c r="X1294">
        <v>2.4500000000000002</v>
      </c>
      <c r="Y1294">
        <v>3.3</v>
      </c>
      <c r="Z1294">
        <v>879</v>
      </c>
      <c r="AA1294">
        <v>0.08</v>
      </c>
      <c r="AB1294">
        <v>13.2</v>
      </c>
      <c r="AC1294">
        <v>0.65</v>
      </c>
      <c r="AD1294">
        <v>1079</v>
      </c>
      <c r="AE1294">
        <v>1.21</v>
      </c>
      <c r="AF1294">
        <v>3.2000000000000001E-2</v>
      </c>
      <c r="AG1294">
        <v>23.2</v>
      </c>
      <c r="AH1294">
        <v>7.9000000000000001E-2</v>
      </c>
      <c r="AI1294">
        <v>12.21</v>
      </c>
      <c r="AJ1294">
        <v>0.08</v>
      </c>
      <c r="AK1294">
        <v>5.1100000000000003</v>
      </c>
      <c r="AL1294">
        <v>2.8</v>
      </c>
      <c r="AM1294">
        <v>0.7</v>
      </c>
      <c r="AN1294">
        <v>52.8</v>
      </c>
      <c r="AO1294">
        <v>0.02</v>
      </c>
      <c r="AP1294">
        <v>1.3</v>
      </c>
      <c r="AQ1294">
        <v>530</v>
      </c>
      <c r="AR1294">
        <v>0.1</v>
      </c>
      <c r="AS1294">
        <v>1.9</v>
      </c>
      <c r="AT1294">
        <v>47</v>
      </c>
      <c r="AU1294">
        <v>0.2</v>
      </c>
      <c r="AV1294">
        <v>80.5</v>
      </c>
      <c r="AW1294">
        <v>15</v>
      </c>
    </row>
    <row r="1295" spans="1:49" hidden="1" x14ac:dyDescent="0.3">
      <c r="A1295" t="s">
        <v>5004</v>
      </c>
      <c r="B1295" t="s">
        <v>5005</v>
      </c>
      <c r="C1295" s="1" t="str">
        <f t="shared" si="85"/>
        <v>13:0041</v>
      </c>
      <c r="D1295" s="1" t="str">
        <f t="shared" si="82"/>
        <v/>
      </c>
      <c r="G1295" s="1" t="str">
        <f t="shared" si="86"/>
        <v>94</v>
      </c>
      <c r="J1295" t="s">
        <v>4894</v>
      </c>
      <c r="K1295" t="s">
        <v>4895</v>
      </c>
      <c r="L1295">
        <v>293</v>
      </c>
      <c r="M1295">
        <v>1.02</v>
      </c>
      <c r="N1295">
        <v>10.8</v>
      </c>
      <c r="O1295">
        <v>3.3</v>
      </c>
      <c r="P1295">
        <v>4</v>
      </c>
      <c r="Q1295">
        <v>860</v>
      </c>
      <c r="R1295">
        <v>0.18</v>
      </c>
      <c r="S1295">
        <v>1.03</v>
      </c>
      <c r="T1295">
        <v>0.35</v>
      </c>
      <c r="U1295">
        <v>9.1999999999999993</v>
      </c>
      <c r="V1295">
        <v>27.9</v>
      </c>
      <c r="W1295">
        <v>60.27</v>
      </c>
      <c r="X1295">
        <v>2.4700000000000002</v>
      </c>
      <c r="Y1295">
        <v>3.3</v>
      </c>
      <c r="Z1295">
        <v>875</v>
      </c>
      <c r="AA1295">
        <v>0.09</v>
      </c>
      <c r="AB1295">
        <v>13.5</v>
      </c>
      <c r="AC1295">
        <v>0.64</v>
      </c>
      <c r="AD1295">
        <v>1172</v>
      </c>
      <c r="AE1295">
        <v>1.17</v>
      </c>
      <c r="AF1295">
        <v>3.4000000000000002E-2</v>
      </c>
      <c r="AG1295">
        <v>23.1</v>
      </c>
      <c r="AH1295">
        <v>7.4999999999999997E-2</v>
      </c>
      <c r="AI1295">
        <v>11.58</v>
      </c>
      <c r="AJ1295">
        <v>0.08</v>
      </c>
      <c r="AK1295">
        <v>4.97</v>
      </c>
      <c r="AL1295">
        <v>2.8</v>
      </c>
      <c r="AM1295">
        <v>0.8</v>
      </c>
      <c r="AN1295">
        <v>55.8</v>
      </c>
      <c r="AO1295">
        <v>0.03</v>
      </c>
      <c r="AP1295">
        <v>1.3</v>
      </c>
      <c r="AQ1295">
        <v>580</v>
      </c>
      <c r="AR1295">
        <v>0.1</v>
      </c>
      <c r="AS1295">
        <v>1.8</v>
      </c>
      <c r="AT1295">
        <v>48</v>
      </c>
      <c r="AU1295">
        <v>0.2</v>
      </c>
      <c r="AV1295">
        <v>77.3</v>
      </c>
      <c r="AW1295">
        <v>15</v>
      </c>
    </row>
    <row r="1296" spans="1:49" hidden="1" x14ac:dyDescent="0.3">
      <c r="A1296" t="s">
        <v>5006</v>
      </c>
      <c r="B1296" t="s">
        <v>5007</v>
      </c>
      <c r="C1296" s="1" t="str">
        <f t="shared" si="85"/>
        <v>13:0041</v>
      </c>
      <c r="D1296" s="1" t="str">
        <f t="shared" si="82"/>
        <v/>
      </c>
      <c r="G1296" s="1" t="str">
        <f t="shared" si="86"/>
        <v>94</v>
      </c>
      <c r="J1296" t="s">
        <v>4894</v>
      </c>
      <c r="K1296" t="s">
        <v>4895</v>
      </c>
      <c r="L1296">
        <v>301</v>
      </c>
      <c r="M1296">
        <v>0.94</v>
      </c>
      <c r="N1296">
        <v>11.1</v>
      </c>
      <c r="O1296">
        <v>2.6</v>
      </c>
      <c r="P1296">
        <v>6</v>
      </c>
      <c r="Q1296">
        <v>793.7</v>
      </c>
      <c r="R1296">
        <v>0.2</v>
      </c>
      <c r="S1296">
        <v>0.99</v>
      </c>
      <c r="T1296">
        <v>0.34</v>
      </c>
      <c r="U1296">
        <v>9.4</v>
      </c>
      <c r="V1296">
        <v>30.7</v>
      </c>
      <c r="W1296">
        <v>61.96</v>
      </c>
      <c r="X1296">
        <v>2.3199999999999998</v>
      </c>
      <c r="Y1296">
        <v>3.4</v>
      </c>
      <c r="Z1296">
        <v>854</v>
      </c>
      <c r="AA1296">
        <v>0.08</v>
      </c>
      <c r="AB1296">
        <v>12.7</v>
      </c>
      <c r="AC1296">
        <v>0.61</v>
      </c>
      <c r="AD1296">
        <v>1072</v>
      </c>
      <c r="AE1296">
        <v>1.23</v>
      </c>
      <c r="AF1296">
        <v>3.3000000000000002E-2</v>
      </c>
      <c r="AG1296">
        <v>23.2</v>
      </c>
      <c r="AH1296">
        <v>7.8E-2</v>
      </c>
      <c r="AI1296">
        <v>12.6</v>
      </c>
      <c r="AJ1296">
        <v>0.04</v>
      </c>
      <c r="AK1296">
        <v>4.8099999999999996</v>
      </c>
      <c r="AL1296">
        <v>2.7</v>
      </c>
      <c r="AM1296">
        <v>0.7</v>
      </c>
      <c r="AN1296">
        <v>55.4</v>
      </c>
      <c r="AO1296">
        <v>0.05</v>
      </c>
      <c r="AP1296">
        <v>1.3</v>
      </c>
      <c r="AQ1296">
        <v>510</v>
      </c>
      <c r="AR1296">
        <v>0.09</v>
      </c>
      <c r="AS1296">
        <v>1.8</v>
      </c>
      <c r="AT1296">
        <v>46</v>
      </c>
      <c r="AU1296">
        <v>0.3</v>
      </c>
      <c r="AV1296">
        <v>77.099999999999994</v>
      </c>
      <c r="AW1296">
        <v>15</v>
      </c>
    </row>
    <row r="1297" spans="1:49" hidden="1" x14ac:dyDescent="0.3">
      <c r="A1297" t="s">
        <v>5008</v>
      </c>
      <c r="B1297" t="s">
        <v>5009</v>
      </c>
      <c r="C1297" s="1" t="str">
        <f t="shared" si="85"/>
        <v>13:0041</v>
      </c>
      <c r="D1297" s="1" t="str">
        <f t="shared" si="82"/>
        <v/>
      </c>
      <c r="G1297" s="1" t="str">
        <f t="shared" si="86"/>
        <v>94</v>
      </c>
      <c r="J1297" t="s">
        <v>4894</v>
      </c>
      <c r="K1297" t="s">
        <v>4895</v>
      </c>
      <c r="L1297">
        <v>319</v>
      </c>
      <c r="M1297">
        <v>1.0900000000000001</v>
      </c>
      <c r="N1297">
        <v>11.1</v>
      </c>
      <c r="O1297">
        <v>4.5</v>
      </c>
      <c r="P1297">
        <v>5</v>
      </c>
      <c r="Q1297">
        <v>855</v>
      </c>
      <c r="R1297">
        <v>0.2</v>
      </c>
      <c r="S1297">
        <v>1.03</v>
      </c>
      <c r="T1297">
        <v>0.33</v>
      </c>
      <c r="U1297">
        <v>10</v>
      </c>
      <c r="V1297">
        <v>30</v>
      </c>
      <c r="W1297">
        <v>60.25</v>
      </c>
      <c r="X1297">
        <v>2.41</v>
      </c>
      <c r="Y1297">
        <v>3.6</v>
      </c>
      <c r="Z1297">
        <v>859</v>
      </c>
      <c r="AA1297">
        <v>0.09</v>
      </c>
      <c r="AB1297">
        <v>13.8</v>
      </c>
      <c r="AC1297">
        <v>0.64</v>
      </c>
      <c r="AD1297">
        <v>1101</v>
      </c>
      <c r="AE1297">
        <v>1.24</v>
      </c>
      <c r="AF1297">
        <v>3.4000000000000002E-2</v>
      </c>
      <c r="AG1297">
        <v>23.6</v>
      </c>
      <c r="AH1297">
        <v>8.2000000000000003E-2</v>
      </c>
      <c r="AI1297">
        <v>13.35</v>
      </c>
      <c r="AJ1297">
        <v>0.08</v>
      </c>
      <c r="AK1297">
        <v>5.0199999999999996</v>
      </c>
      <c r="AL1297">
        <v>2.9</v>
      </c>
      <c r="AM1297">
        <v>0.8</v>
      </c>
      <c r="AN1297">
        <v>58.3</v>
      </c>
      <c r="AO1297">
        <v>0.02</v>
      </c>
      <c r="AP1297">
        <v>1.4</v>
      </c>
      <c r="AQ1297">
        <v>670</v>
      </c>
      <c r="AR1297">
        <v>0.11</v>
      </c>
      <c r="AS1297">
        <v>1.8</v>
      </c>
      <c r="AT1297">
        <v>51</v>
      </c>
      <c r="AU1297">
        <v>0.2</v>
      </c>
      <c r="AV1297">
        <v>76.400000000000006</v>
      </c>
      <c r="AW1297">
        <v>15</v>
      </c>
    </row>
    <row r="1298" spans="1:49" hidden="1" x14ac:dyDescent="0.3">
      <c r="A1298" t="s">
        <v>5010</v>
      </c>
      <c r="B1298" t="s">
        <v>5011</v>
      </c>
      <c r="C1298" s="1" t="str">
        <f t="shared" si="85"/>
        <v>13:0041</v>
      </c>
      <c r="D1298" s="1" t="str">
        <f t="shared" si="82"/>
        <v/>
      </c>
      <c r="G1298" s="1" t="str">
        <f t="shared" si="86"/>
        <v>94</v>
      </c>
      <c r="J1298" t="s">
        <v>4894</v>
      </c>
      <c r="K1298" t="s">
        <v>4895</v>
      </c>
      <c r="L1298">
        <v>294</v>
      </c>
      <c r="M1298">
        <v>1.06</v>
      </c>
      <c r="N1298">
        <v>11.2</v>
      </c>
      <c r="O1298">
        <v>2.9</v>
      </c>
      <c r="P1298">
        <v>3</v>
      </c>
      <c r="Q1298">
        <v>967.6</v>
      </c>
      <c r="R1298">
        <v>0.22</v>
      </c>
      <c r="S1298">
        <v>1.04</v>
      </c>
      <c r="T1298">
        <v>0.34</v>
      </c>
      <c r="U1298">
        <v>10.4</v>
      </c>
      <c r="V1298">
        <v>32</v>
      </c>
      <c r="W1298">
        <v>64.180000000000007</v>
      </c>
      <c r="X1298">
        <v>2.42</v>
      </c>
      <c r="Y1298">
        <v>3.8</v>
      </c>
      <c r="Z1298">
        <v>849</v>
      </c>
      <c r="AA1298">
        <v>0.09</v>
      </c>
      <c r="AB1298">
        <v>13.1</v>
      </c>
      <c r="AC1298">
        <v>0.65</v>
      </c>
      <c r="AD1298">
        <v>1162</v>
      </c>
      <c r="AE1298">
        <v>1.1599999999999999</v>
      </c>
      <c r="AF1298">
        <v>3.3000000000000002E-2</v>
      </c>
      <c r="AG1298">
        <v>24.5</v>
      </c>
      <c r="AH1298">
        <v>8.2000000000000003E-2</v>
      </c>
      <c r="AI1298">
        <v>13.08</v>
      </c>
      <c r="AJ1298">
        <v>0.09</v>
      </c>
      <c r="AK1298">
        <v>5.0199999999999996</v>
      </c>
      <c r="AL1298">
        <v>3.1</v>
      </c>
      <c r="AM1298">
        <v>0.8</v>
      </c>
      <c r="AN1298">
        <v>61.9</v>
      </c>
      <c r="AO1298">
        <v>0.05</v>
      </c>
      <c r="AP1298">
        <v>1.2</v>
      </c>
      <c r="AQ1298">
        <v>780</v>
      </c>
      <c r="AR1298">
        <v>0.1</v>
      </c>
      <c r="AS1298">
        <v>1.9</v>
      </c>
      <c r="AT1298">
        <v>49</v>
      </c>
      <c r="AU1298">
        <v>0.3</v>
      </c>
      <c r="AV1298">
        <v>79.400000000000006</v>
      </c>
      <c r="AW1298">
        <v>15</v>
      </c>
    </row>
    <row r="1299" spans="1:49" hidden="1" x14ac:dyDescent="0.3">
      <c r="A1299" t="s">
        <v>5012</v>
      </c>
      <c r="B1299" t="s">
        <v>5013</v>
      </c>
      <c r="C1299" s="1" t="str">
        <f t="shared" si="85"/>
        <v>13:0041</v>
      </c>
      <c r="D1299" s="1" t="str">
        <f t="shared" si="82"/>
        <v/>
      </c>
      <c r="G1299" s="1" t="str">
        <f t="shared" si="86"/>
        <v>94</v>
      </c>
      <c r="J1299" t="s">
        <v>4894</v>
      </c>
      <c r="K1299" t="s">
        <v>4895</v>
      </c>
      <c r="L1299">
        <v>306</v>
      </c>
      <c r="M1299">
        <v>1.04</v>
      </c>
      <c r="N1299">
        <v>11.2</v>
      </c>
      <c r="O1299">
        <v>3.3</v>
      </c>
      <c r="P1299">
        <v>3</v>
      </c>
      <c r="Q1299">
        <v>760.7</v>
      </c>
      <c r="R1299">
        <v>0.22</v>
      </c>
      <c r="S1299">
        <v>1.04</v>
      </c>
      <c r="T1299">
        <v>0.33</v>
      </c>
      <c r="U1299">
        <v>10.3</v>
      </c>
      <c r="V1299">
        <v>29.6</v>
      </c>
      <c r="W1299">
        <v>62.95</v>
      </c>
      <c r="X1299">
        <v>2.44</v>
      </c>
      <c r="Y1299">
        <v>3.5</v>
      </c>
      <c r="Z1299">
        <v>840</v>
      </c>
      <c r="AA1299">
        <v>0.09</v>
      </c>
      <c r="AB1299">
        <v>13.3</v>
      </c>
      <c r="AC1299">
        <v>0.64</v>
      </c>
      <c r="AD1299">
        <v>1127</v>
      </c>
      <c r="AE1299">
        <v>1.19</v>
      </c>
      <c r="AF1299">
        <v>3.5000000000000003E-2</v>
      </c>
      <c r="AG1299">
        <v>23.6</v>
      </c>
      <c r="AH1299">
        <v>8.7999999999999995E-2</v>
      </c>
      <c r="AI1299">
        <v>12.59</v>
      </c>
      <c r="AJ1299">
        <v>0.08</v>
      </c>
      <c r="AK1299">
        <v>4.83</v>
      </c>
      <c r="AL1299">
        <v>3</v>
      </c>
      <c r="AM1299">
        <v>0.8</v>
      </c>
      <c r="AN1299">
        <v>56.8</v>
      </c>
      <c r="AO1299">
        <v>0.03</v>
      </c>
      <c r="AP1299">
        <v>1.3</v>
      </c>
      <c r="AQ1299">
        <v>590</v>
      </c>
      <c r="AR1299">
        <v>0.1</v>
      </c>
      <c r="AS1299">
        <v>1.8</v>
      </c>
      <c r="AT1299">
        <v>48</v>
      </c>
      <c r="AU1299">
        <v>0.3</v>
      </c>
      <c r="AV1299">
        <v>77.8</v>
      </c>
      <c r="AW1299">
        <v>15</v>
      </c>
    </row>
    <row r="1300" spans="1:49" hidden="1" x14ac:dyDescent="0.3">
      <c r="A1300" t="s">
        <v>5014</v>
      </c>
      <c r="B1300" t="s">
        <v>5015</v>
      </c>
      <c r="C1300" s="1" t="str">
        <f t="shared" ref="C1300:C1363" si="87">HYPERLINK("http://geochem.nrcan.gc.ca/cdogs/content/bdl/bdl130047_e.htm", "13:0047")</f>
        <v>13:0047</v>
      </c>
      <c r="D1300" s="1" t="str">
        <f t="shared" ref="D1300:D1363" si="88">HYPERLINK("http://geochem.nrcan.gc.ca/cdogs/content/svy/svy130012_e.htm", "13:0012")</f>
        <v>13:0012</v>
      </c>
      <c r="E1300" t="s">
        <v>5016</v>
      </c>
      <c r="F1300" t="s">
        <v>5017</v>
      </c>
      <c r="H1300">
        <v>46.748138599999997</v>
      </c>
      <c r="I1300">
        <v>-66.986691300000004</v>
      </c>
      <c r="J1300" s="1" t="str">
        <f t="shared" ref="J1300:J1308" si="89">HYPERLINK("http://geochem.nrcan.gc.ca/cdogs/content/kwd/kwd020045_e.htm", "Basal till")</f>
        <v>Basal till</v>
      </c>
      <c r="K1300" s="1" t="str">
        <f t="shared" ref="K1300:K1363" si="90">HYPERLINK("http://geochem.nrcan.gc.ca/cdogs/content/kwd/kwd080004_e.htm", "&lt;63 micron")</f>
        <v>&lt;63 micron</v>
      </c>
      <c r="L1300">
        <v>22</v>
      </c>
      <c r="M1300">
        <v>2.27</v>
      </c>
      <c r="N1300">
        <v>2.6</v>
      </c>
      <c r="O1300">
        <v>13.4</v>
      </c>
      <c r="P1300">
        <v>1</v>
      </c>
      <c r="Q1300">
        <v>19.2</v>
      </c>
      <c r="R1300">
        <v>0.21</v>
      </c>
      <c r="S1300">
        <v>0.04</v>
      </c>
      <c r="T1300">
        <v>7.0000000000000007E-2</v>
      </c>
      <c r="U1300">
        <v>9.3000000000000007</v>
      </c>
      <c r="V1300">
        <v>26.8</v>
      </c>
      <c r="W1300">
        <v>11.81</v>
      </c>
      <c r="X1300">
        <v>2.39</v>
      </c>
      <c r="Y1300">
        <v>5.0999999999999996</v>
      </c>
      <c r="Z1300">
        <v>51</v>
      </c>
      <c r="AA1300">
        <v>0.05</v>
      </c>
      <c r="AB1300">
        <v>21.2</v>
      </c>
      <c r="AC1300">
        <v>0.66</v>
      </c>
      <c r="AD1300">
        <v>312</v>
      </c>
      <c r="AE1300">
        <v>0.3</v>
      </c>
      <c r="AF1300">
        <v>3.0000000000000001E-3</v>
      </c>
      <c r="AG1300">
        <v>23.3</v>
      </c>
      <c r="AH1300">
        <v>3.3000000000000002E-2</v>
      </c>
      <c r="AI1300">
        <v>12.67</v>
      </c>
      <c r="AJ1300">
        <v>5.0000000000000001E-3</v>
      </c>
      <c r="AK1300">
        <v>0.16</v>
      </c>
      <c r="AL1300">
        <v>2.4</v>
      </c>
      <c r="AM1300">
        <v>0.4</v>
      </c>
      <c r="AN1300">
        <v>2.5</v>
      </c>
      <c r="AO1300">
        <v>0.01</v>
      </c>
      <c r="AP1300">
        <v>6.9</v>
      </c>
      <c r="AQ1300">
        <v>370</v>
      </c>
      <c r="AR1300">
        <v>0.11</v>
      </c>
      <c r="AS1300">
        <v>1.4</v>
      </c>
      <c r="AT1300">
        <v>33</v>
      </c>
      <c r="AU1300">
        <v>0.1</v>
      </c>
      <c r="AV1300">
        <v>44.1</v>
      </c>
      <c r="AW1300">
        <v>15</v>
      </c>
    </row>
    <row r="1301" spans="1:49" hidden="1" x14ac:dyDescent="0.3">
      <c r="A1301" t="s">
        <v>5018</v>
      </c>
      <c r="B1301" t="s">
        <v>5019</v>
      </c>
      <c r="C1301" s="1" t="str">
        <f t="shared" si="87"/>
        <v>13:0047</v>
      </c>
      <c r="D1301" s="1" t="str">
        <f t="shared" si="88"/>
        <v>13:0012</v>
      </c>
      <c r="E1301" t="s">
        <v>5020</v>
      </c>
      <c r="F1301" t="s">
        <v>5021</v>
      </c>
      <c r="H1301">
        <v>46.732035500000002</v>
      </c>
      <c r="I1301">
        <v>-66.981924699999993</v>
      </c>
      <c r="J1301" s="1" t="str">
        <f t="shared" si="89"/>
        <v>Basal till</v>
      </c>
      <c r="K1301" s="1" t="str">
        <f t="shared" si="90"/>
        <v>&lt;63 micron</v>
      </c>
      <c r="L1301">
        <v>7</v>
      </c>
      <c r="M1301">
        <v>3.02</v>
      </c>
      <c r="N1301">
        <v>2.8</v>
      </c>
      <c r="O1301">
        <v>0.8</v>
      </c>
      <c r="P1301">
        <v>1</v>
      </c>
      <c r="Q1301">
        <v>39.200000000000003</v>
      </c>
      <c r="R1301">
        <v>0.21</v>
      </c>
      <c r="S1301">
        <v>0.05</v>
      </c>
      <c r="T1301">
        <v>0.05</v>
      </c>
      <c r="U1301">
        <v>11.1</v>
      </c>
      <c r="V1301">
        <v>33.299999999999997</v>
      </c>
      <c r="W1301">
        <v>11.05</v>
      </c>
      <c r="X1301">
        <v>2.4900000000000002</v>
      </c>
      <c r="Y1301">
        <v>5.9</v>
      </c>
      <c r="Z1301">
        <v>20</v>
      </c>
      <c r="AA1301">
        <v>0.08</v>
      </c>
      <c r="AB1301">
        <v>21.6</v>
      </c>
      <c r="AC1301">
        <v>0.78</v>
      </c>
      <c r="AD1301">
        <v>279</v>
      </c>
      <c r="AE1301">
        <v>0.31</v>
      </c>
      <c r="AF1301">
        <v>4.0000000000000001E-3</v>
      </c>
      <c r="AG1301">
        <v>30.3</v>
      </c>
      <c r="AH1301">
        <v>2.9000000000000001E-2</v>
      </c>
      <c r="AI1301">
        <v>9.75</v>
      </c>
      <c r="AJ1301">
        <v>5.0000000000000001E-3</v>
      </c>
      <c r="AK1301">
        <v>0.15</v>
      </c>
      <c r="AL1301">
        <v>2.8</v>
      </c>
      <c r="AM1301">
        <v>0.4</v>
      </c>
      <c r="AN1301">
        <v>3.1</v>
      </c>
      <c r="AO1301">
        <v>0.02</v>
      </c>
      <c r="AP1301">
        <v>7</v>
      </c>
      <c r="AQ1301">
        <v>570</v>
      </c>
      <c r="AR1301">
        <v>0.15</v>
      </c>
      <c r="AS1301">
        <v>1.4</v>
      </c>
      <c r="AT1301">
        <v>33</v>
      </c>
      <c r="AU1301">
        <v>0.05</v>
      </c>
      <c r="AV1301">
        <v>46.6</v>
      </c>
      <c r="AW1301">
        <v>15</v>
      </c>
    </row>
    <row r="1302" spans="1:49" hidden="1" x14ac:dyDescent="0.3">
      <c r="A1302" t="s">
        <v>5022</v>
      </c>
      <c r="B1302" t="s">
        <v>5023</v>
      </c>
      <c r="C1302" s="1" t="str">
        <f t="shared" si="87"/>
        <v>13:0047</v>
      </c>
      <c r="D1302" s="1" t="str">
        <f t="shared" si="88"/>
        <v>13:0012</v>
      </c>
      <c r="E1302" t="s">
        <v>5024</v>
      </c>
      <c r="F1302" t="s">
        <v>5025</v>
      </c>
      <c r="H1302">
        <v>46.720143</v>
      </c>
      <c r="I1302">
        <v>-66.976087300000003</v>
      </c>
      <c r="J1302" s="1" t="str">
        <f t="shared" si="89"/>
        <v>Basal till</v>
      </c>
      <c r="K1302" s="1" t="str">
        <f t="shared" si="90"/>
        <v>&lt;63 micron</v>
      </c>
      <c r="L1302">
        <v>9</v>
      </c>
      <c r="M1302">
        <v>1.81</v>
      </c>
      <c r="N1302">
        <v>2.4</v>
      </c>
      <c r="O1302">
        <v>0.4</v>
      </c>
      <c r="P1302">
        <v>1</v>
      </c>
      <c r="Q1302">
        <v>23.4</v>
      </c>
      <c r="R1302">
        <v>0.21</v>
      </c>
      <c r="S1302">
        <v>0.04</v>
      </c>
      <c r="T1302">
        <v>7.0000000000000007E-2</v>
      </c>
      <c r="U1302">
        <v>8</v>
      </c>
      <c r="V1302">
        <v>25.8</v>
      </c>
      <c r="W1302">
        <v>7.56</v>
      </c>
      <c r="X1302">
        <v>2</v>
      </c>
      <c r="Y1302">
        <v>4.5</v>
      </c>
      <c r="Z1302">
        <v>23</v>
      </c>
      <c r="AA1302">
        <v>0.05</v>
      </c>
      <c r="AB1302">
        <v>22.9</v>
      </c>
      <c r="AC1302">
        <v>0.56000000000000005</v>
      </c>
      <c r="AD1302">
        <v>237</v>
      </c>
      <c r="AE1302">
        <v>0.28999999999999998</v>
      </c>
      <c r="AF1302">
        <v>3.0000000000000001E-3</v>
      </c>
      <c r="AG1302">
        <v>21.6</v>
      </c>
      <c r="AH1302">
        <v>2.3E-2</v>
      </c>
      <c r="AI1302">
        <v>8.57</v>
      </c>
      <c r="AJ1302">
        <v>5.0000000000000001E-3</v>
      </c>
      <c r="AK1302">
        <v>0.14000000000000001</v>
      </c>
      <c r="AL1302">
        <v>1.9</v>
      </c>
      <c r="AM1302">
        <v>0.2</v>
      </c>
      <c r="AN1302">
        <v>2.6</v>
      </c>
      <c r="AO1302">
        <v>0.01</v>
      </c>
      <c r="AP1302">
        <v>7.3</v>
      </c>
      <c r="AQ1302">
        <v>420</v>
      </c>
      <c r="AR1302">
        <v>0.1</v>
      </c>
      <c r="AS1302">
        <v>1.6</v>
      </c>
      <c r="AT1302">
        <v>26</v>
      </c>
      <c r="AU1302">
        <v>0.05</v>
      </c>
      <c r="AV1302">
        <v>38.9</v>
      </c>
      <c r="AW1302">
        <v>15</v>
      </c>
    </row>
    <row r="1303" spans="1:49" hidden="1" x14ac:dyDescent="0.3">
      <c r="A1303" t="s">
        <v>5026</v>
      </c>
      <c r="B1303" t="s">
        <v>5027</v>
      </c>
      <c r="C1303" s="1" t="str">
        <f t="shared" si="87"/>
        <v>13:0047</v>
      </c>
      <c r="D1303" s="1" t="str">
        <f t="shared" si="88"/>
        <v>13:0012</v>
      </c>
      <c r="E1303" t="s">
        <v>5028</v>
      </c>
      <c r="F1303" t="s">
        <v>5029</v>
      </c>
      <c r="H1303">
        <v>46.707498800000003</v>
      </c>
      <c r="I1303">
        <v>-66.988858100000002</v>
      </c>
      <c r="J1303" s="1" t="str">
        <f t="shared" si="89"/>
        <v>Basal till</v>
      </c>
      <c r="K1303" s="1" t="str">
        <f t="shared" si="90"/>
        <v>&lt;63 micron</v>
      </c>
      <c r="L1303">
        <v>10</v>
      </c>
      <c r="M1303">
        <v>2.1</v>
      </c>
      <c r="N1303">
        <v>2.7</v>
      </c>
      <c r="O1303">
        <v>0.5</v>
      </c>
      <c r="P1303">
        <v>1</v>
      </c>
      <c r="Q1303">
        <v>36.200000000000003</v>
      </c>
      <c r="R1303">
        <v>0.39</v>
      </c>
      <c r="S1303">
        <v>7.0000000000000007E-2</v>
      </c>
      <c r="T1303">
        <v>0.12</v>
      </c>
      <c r="U1303">
        <v>8.9</v>
      </c>
      <c r="V1303">
        <v>21.1</v>
      </c>
      <c r="W1303">
        <v>9.85</v>
      </c>
      <c r="X1303">
        <v>2.17</v>
      </c>
      <c r="Y1303">
        <v>6.4</v>
      </c>
      <c r="Z1303">
        <v>36</v>
      </c>
      <c r="AA1303">
        <v>0.1</v>
      </c>
      <c r="AB1303">
        <v>28.6</v>
      </c>
      <c r="AC1303">
        <v>0.56999999999999995</v>
      </c>
      <c r="AD1303">
        <v>370</v>
      </c>
      <c r="AE1303">
        <v>0.23</v>
      </c>
      <c r="AF1303">
        <v>4.0000000000000001E-3</v>
      </c>
      <c r="AG1303">
        <v>19</v>
      </c>
      <c r="AH1303">
        <v>4.3999999999999997E-2</v>
      </c>
      <c r="AI1303">
        <v>9.89</v>
      </c>
      <c r="AJ1303">
        <v>5.0000000000000001E-3</v>
      </c>
      <c r="AK1303">
        <v>0.14000000000000001</v>
      </c>
      <c r="AL1303">
        <v>2.4</v>
      </c>
      <c r="AM1303">
        <v>0.3</v>
      </c>
      <c r="AN1303">
        <v>2.9</v>
      </c>
      <c r="AO1303">
        <v>0.01</v>
      </c>
      <c r="AP1303">
        <v>13.2</v>
      </c>
      <c r="AQ1303">
        <v>730</v>
      </c>
      <c r="AR1303">
        <v>0.19</v>
      </c>
      <c r="AS1303">
        <v>3.5</v>
      </c>
      <c r="AT1303">
        <v>27</v>
      </c>
      <c r="AU1303">
        <v>0.2</v>
      </c>
      <c r="AV1303">
        <v>54.2</v>
      </c>
      <c r="AW1303">
        <v>15</v>
      </c>
    </row>
    <row r="1304" spans="1:49" hidden="1" x14ac:dyDescent="0.3">
      <c r="A1304" t="s">
        <v>5030</v>
      </c>
      <c r="B1304" t="s">
        <v>5031</v>
      </c>
      <c r="C1304" s="1" t="str">
        <f t="shared" si="87"/>
        <v>13:0047</v>
      </c>
      <c r="D1304" s="1" t="str">
        <f t="shared" si="88"/>
        <v>13:0012</v>
      </c>
      <c r="E1304" t="s">
        <v>5028</v>
      </c>
      <c r="F1304" t="s">
        <v>5032</v>
      </c>
      <c r="H1304">
        <v>46.707498800000003</v>
      </c>
      <c r="I1304">
        <v>-66.988858100000002</v>
      </c>
      <c r="J1304" s="1" t="str">
        <f t="shared" si="89"/>
        <v>Basal till</v>
      </c>
      <c r="K1304" s="1" t="str">
        <f t="shared" si="90"/>
        <v>&lt;63 micron</v>
      </c>
      <c r="L1304">
        <v>13</v>
      </c>
      <c r="M1304">
        <v>1.98</v>
      </c>
      <c r="N1304">
        <v>2.8</v>
      </c>
      <c r="O1304">
        <v>0.5</v>
      </c>
      <c r="P1304">
        <v>1</v>
      </c>
      <c r="Q1304">
        <v>38.799999999999997</v>
      </c>
      <c r="R1304">
        <v>0.41</v>
      </c>
      <c r="S1304">
        <v>0.06</v>
      </c>
      <c r="T1304">
        <v>0.11</v>
      </c>
      <c r="U1304">
        <v>8.3000000000000007</v>
      </c>
      <c r="V1304">
        <v>21.1</v>
      </c>
      <c r="W1304">
        <v>9.98</v>
      </c>
      <c r="X1304">
        <v>2.34</v>
      </c>
      <c r="Y1304">
        <v>6.2</v>
      </c>
      <c r="Z1304">
        <v>32</v>
      </c>
      <c r="AA1304">
        <v>0.11</v>
      </c>
      <c r="AB1304">
        <v>27</v>
      </c>
      <c r="AC1304">
        <v>0.56000000000000005</v>
      </c>
      <c r="AD1304">
        <v>372</v>
      </c>
      <c r="AE1304">
        <v>0.23</v>
      </c>
      <c r="AF1304">
        <v>5.0000000000000001E-3</v>
      </c>
      <c r="AG1304">
        <v>18.899999999999999</v>
      </c>
      <c r="AH1304">
        <v>4.3999999999999997E-2</v>
      </c>
      <c r="AI1304">
        <v>9.9700000000000006</v>
      </c>
      <c r="AJ1304">
        <v>5.0000000000000001E-3</v>
      </c>
      <c r="AK1304">
        <v>0.15</v>
      </c>
      <c r="AL1304">
        <v>2.2999999999999998</v>
      </c>
      <c r="AM1304">
        <v>0.3</v>
      </c>
      <c r="AN1304">
        <v>2.6</v>
      </c>
      <c r="AO1304">
        <v>0.01</v>
      </c>
      <c r="AP1304">
        <v>13.1</v>
      </c>
      <c r="AQ1304">
        <v>690</v>
      </c>
      <c r="AR1304">
        <v>0.2</v>
      </c>
      <c r="AS1304">
        <v>3.4</v>
      </c>
      <c r="AT1304">
        <v>26</v>
      </c>
      <c r="AU1304">
        <v>0.2</v>
      </c>
      <c r="AV1304">
        <v>59.3</v>
      </c>
      <c r="AW1304">
        <v>15</v>
      </c>
    </row>
    <row r="1305" spans="1:49" hidden="1" x14ac:dyDescent="0.3">
      <c r="A1305" t="s">
        <v>5033</v>
      </c>
      <c r="B1305" t="s">
        <v>5034</v>
      </c>
      <c r="C1305" s="1" t="str">
        <f t="shared" si="87"/>
        <v>13:0047</v>
      </c>
      <c r="D1305" s="1" t="str">
        <f t="shared" si="88"/>
        <v>13:0012</v>
      </c>
      <c r="E1305" t="s">
        <v>5035</v>
      </c>
      <c r="F1305" t="s">
        <v>5036</v>
      </c>
      <c r="H1305">
        <v>46.693169099999999</v>
      </c>
      <c r="I1305">
        <v>-66.982589300000001</v>
      </c>
      <c r="J1305" s="1" t="str">
        <f t="shared" si="89"/>
        <v>Basal till</v>
      </c>
      <c r="K1305" s="1" t="str">
        <f t="shared" si="90"/>
        <v>&lt;63 micron</v>
      </c>
      <c r="L1305">
        <v>19</v>
      </c>
      <c r="M1305">
        <v>2.61</v>
      </c>
      <c r="N1305">
        <v>3.2</v>
      </c>
      <c r="O1305">
        <v>2.1</v>
      </c>
      <c r="P1305">
        <v>1</v>
      </c>
      <c r="Q1305">
        <v>48.9</v>
      </c>
      <c r="R1305">
        <v>1.72</v>
      </c>
      <c r="S1305">
        <v>0.08</v>
      </c>
      <c r="T1305">
        <v>0.1</v>
      </c>
      <c r="U1305">
        <v>8.8000000000000007</v>
      </c>
      <c r="V1305">
        <v>21.2</v>
      </c>
      <c r="W1305">
        <v>9.83</v>
      </c>
      <c r="X1305">
        <v>2.2400000000000002</v>
      </c>
      <c r="Y1305">
        <v>6.6</v>
      </c>
      <c r="Z1305">
        <v>24</v>
      </c>
      <c r="AA1305">
        <v>0.11</v>
      </c>
      <c r="AB1305">
        <v>34.6</v>
      </c>
      <c r="AC1305">
        <v>0.56000000000000005</v>
      </c>
      <c r="AD1305">
        <v>687</v>
      </c>
      <c r="AE1305">
        <v>0.22</v>
      </c>
      <c r="AF1305">
        <v>5.0000000000000001E-3</v>
      </c>
      <c r="AG1305">
        <v>21</v>
      </c>
      <c r="AH1305">
        <v>7.6999999999999999E-2</v>
      </c>
      <c r="AI1305">
        <v>12.68</v>
      </c>
      <c r="AJ1305">
        <v>5.0000000000000001E-3</v>
      </c>
      <c r="AK1305">
        <v>0.15</v>
      </c>
      <c r="AL1305">
        <v>3.3</v>
      </c>
      <c r="AM1305">
        <v>0.2</v>
      </c>
      <c r="AN1305">
        <v>3.5</v>
      </c>
      <c r="AO1305">
        <v>0.02</v>
      </c>
      <c r="AP1305">
        <v>11.7</v>
      </c>
      <c r="AQ1305">
        <v>610</v>
      </c>
      <c r="AR1305">
        <v>0.2</v>
      </c>
      <c r="AS1305">
        <v>7.1</v>
      </c>
      <c r="AT1305">
        <v>26</v>
      </c>
      <c r="AU1305">
        <v>0.1</v>
      </c>
      <c r="AV1305">
        <v>49.5</v>
      </c>
      <c r="AW1305">
        <v>7.5</v>
      </c>
    </row>
    <row r="1306" spans="1:49" hidden="1" x14ac:dyDescent="0.3">
      <c r="A1306" t="s">
        <v>5037</v>
      </c>
      <c r="B1306" t="s">
        <v>5038</v>
      </c>
      <c r="C1306" s="1" t="str">
        <f t="shared" si="87"/>
        <v>13:0047</v>
      </c>
      <c r="D1306" s="1" t="str">
        <f t="shared" si="88"/>
        <v>13:0012</v>
      </c>
      <c r="E1306" t="s">
        <v>5039</v>
      </c>
      <c r="F1306" t="s">
        <v>5040</v>
      </c>
      <c r="H1306">
        <v>46.677407000000002</v>
      </c>
      <c r="I1306">
        <v>-66.986968300000001</v>
      </c>
      <c r="J1306" s="1" t="str">
        <f t="shared" si="89"/>
        <v>Basal till</v>
      </c>
      <c r="K1306" s="1" t="str">
        <f t="shared" si="90"/>
        <v>&lt;63 micron</v>
      </c>
      <c r="L1306">
        <v>14</v>
      </c>
      <c r="M1306">
        <v>3.1</v>
      </c>
      <c r="N1306">
        <v>1.4</v>
      </c>
      <c r="O1306">
        <v>1</v>
      </c>
      <c r="P1306">
        <v>0.5</v>
      </c>
      <c r="Q1306">
        <v>60.7</v>
      </c>
      <c r="R1306">
        <v>1.1399999999999999</v>
      </c>
      <c r="S1306">
        <v>0.08</v>
      </c>
      <c r="T1306">
        <v>0.17</v>
      </c>
      <c r="U1306">
        <v>8.5</v>
      </c>
      <c r="V1306">
        <v>16.8</v>
      </c>
      <c r="W1306">
        <v>20.309999999999999</v>
      </c>
      <c r="X1306">
        <v>2.62</v>
      </c>
      <c r="Y1306">
        <v>10.7</v>
      </c>
      <c r="Z1306">
        <v>30</v>
      </c>
      <c r="AA1306">
        <v>0.31</v>
      </c>
      <c r="AB1306">
        <v>43.8</v>
      </c>
      <c r="AC1306">
        <v>0.57999999999999996</v>
      </c>
      <c r="AD1306">
        <v>544</v>
      </c>
      <c r="AE1306">
        <v>0.28000000000000003</v>
      </c>
      <c r="AF1306">
        <v>8.0000000000000002E-3</v>
      </c>
      <c r="AG1306">
        <v>13</v>
      </c>
      <c r="AH1306">
        <v>6.9000000000000006E-2</v>
      </c>
      <c r="AI1306">
        <v>11.86</v>
      </c>
      <c r="AJ1306">
        <v>5.0000000000000001E-3</v>
      </c>
      <c r="AK1306">
        <v>7.0000000000000007E-2</v>
      </c>
      <c r="AL1306">
        <v>3.9</v>
      </c>
      <c r="AM1306">
        <v>0.3</v>
      </c>
      <c r="AN1306">
        <v>3</v>
      </c>
      <c r="AO1306">
        <v>0.01</v>
      </c>
      <c r="AP1306">
        <v>26.2</v>
      </c>
      <c r="AQ1306">
        <v>1710</v>
      </c>
      <c r="AR1306">
        <v>0.42</v>
      </c>
      <c r="AS1306">
        <v>7.2</v>
      </c>
      <c r="AT1306">
        <v>33</v>
      </c>
      <c r="AU1306">
        <v>0.05</v>
      </c>
      <c r="AV1306">
        <v>78.099999999999994</v>
      </c>
      <c r="AW1306">
        <v>15</v>
      </c>
    </row>
    <row r="1307" spans="1:49" hidden="1" x14ac:dyDescent="0.3">
      <c r="A1307" t="s">
        <v>5041</v>
      </c>
      <c r="B1307" t="s">
        <v>5042</v>
      </c>
      <c r="C1307" s="1" t="str">
        <f t="shared" si="87"/>
        <v>13:0047</v>
      </c>
      <c r="D1307" s="1" t="str">
        <f t="shared" si="88"/>
        <v>13:0012</v>
      </c>
      <c r="E1307" t="s">
        <v>5043</v>
      </c>
      <c r="F1307" t="s">
        <v>5044</v>
      </c>
      <c r="H1307">
        <v>46.655612099999999</v>
      </c>
      <c r="I1307">
        <v>-66.986078899999995</v>
      </c>
      <c r="J1307" s="1" t="str">
        <f t="shared" si="89"/>
        <v>Basal till</v>
      </c>
      <c r="K1307" s="1" t="str">
        <f t="shared" si="90"/>
        <v>&lt;63 micron</v>
      </c>
      <c r="L1307">
        <v>10</v>
      </c>
      <c r="M1307">
        <v>1.68</v>
      </c>
      <c r="N1307">
        <v>1.3</v>
      </c>
      <c r="O1307">
        <v>0.1</v>
      </c>
      <c r="P1307">
        <v>0.5</v>
      </c>
      <c r="Q1307">
        <v>20.3</v>
      </c>
      <c r="R1307">
        <v>0.65</v>
      </c>
      <c r="S1307">
        <v>0.15</v>
      </c>
      <c r="T1307">
        <v>0.11</v>
      </c>
      <c r="U1307">
        <v>6.4</v>
      </c>
      <c r="V1307">
        <v>13.5</v>
      </c>
      <c r="W1307">
        <v>5.19</v>
      </c>
      <c r="X1307">
        <v>1.62</v>
      </c>
      <c r="Y1307">
        <v>5.3</v>
      </c>
      <c r="Z1307">
        <v>8</v>
      </c>
      <c r="AA1307">
        <v>0.09</v>
      </c>
      <c r="AB1307">
        <v>30.3</v>
      </c>
      <c r="AC1307">
        <v>0.41</v>
      </c>
      <c r="AD1307">
        <v>351</v>
      </c>
      <c r="AE1307">
        <v>0.28000000000000003</v>
      </c>
      <c r="AF1307">
        <v>6.0000000000000001E-3</v>
      </c>
      <c r="AG1307">
        <v>10.6</v>
      </c>
      <c r="AH1307">
        <v>4.2999999999999997E-2</v>
      </c>
      <c r="AI1307">
        <v>9.7899999999999991</v>
      </c>
      <c r="AJ1307">
        <v>5.0000000000000001E-3</v>
      </c>
      <c r="AK1307">
        <v>0.09</v>
      </c>
      <c r="AL1307">
        <v>2</v>
      </c>
      <c r="AM1307">
        <v>0.2</v>
      </c>
      <c r="AN1307">
        <v>4.3</v>
      </c>
      <c r="AO1307">
        <v>0.01</v>
      </c>
      <c r="AP1307">
        <v>15.6</v>
      </c>
      <c r="AQ1307">
        <v>750</v>
      </c>
      <c r="AR1307">
        <v>0.14000000000000001</v>
      </c>
      <c r="AS1307">
        <v>4.9000000000000004</v>
      </c>
      <c r="AT1307">
        <v>23</v>
      </c>
      <c r="AU1307">
        <v>0.1</v>
      </c>
      <c r="AV1307">
        <v>39.299999999999997</v>
      </c>
      <c r="AW1307">
        <v>15</v>
      </c>
    </row>
    <row r="1308" spans="1:49" hidden="1" x14ac:dyDescent="0.3">
      <c r="A1308" t="s">
        <v>5045</v>
      </c>
      <c r="B1308" t="s">
        <v>5046</v>
      </c>
      <c r="C1308" s="1" t="str">
        <f t="shared" si="87"/>
        <v>13:0047</v>
      </c>
      <c r="D1308" s="1" t="str">
        <f t="shared" si="88"/>
        <v>13:0012</v>
      </c>
      <c r="E1308" t="s">
        <v>5043</v>
      </c>
      <c r="F1308" t="s">
        <v>5047</v>
      </c>
      <c r="H1308">
        <v>46.655612099999999</v>
      </c>
      <c r="I1308">
        <v>-66.986078899999995</v>
      </c>
      <c r="J1308" s="1" t="str">
        <f t="shared" si="89"/>
        <v>Basal till</v>
      </c>
      <c r="K1308" s="1" t="str">
        <f t="shared" si="90"/>
        <v>&lt;63 micron</v>
      </c>
      <c r="L1308">
        <v>6</v>
      </c>
      <c r="M1308">
        <v>1.78</v>
      </c>
      <c r="N1308">
        <v>1.2</v>
      </c>
      <c r="O1308">
        <v>1</v>
      </c>
      <c r="P1308">
        <v>0.5</v>
      </c>
      <c r="Q1308">
        <v>28.6</v>
      </c>
      <c r="R1308">
        <v>0.72</v>
      </c>
      <c r="S1308">
        <v>0.14000000000000001</v>
      </c>
      <c r="T1308">
        <v>0.08</v>
      </c>
      <c r="U1308">
        <v>6.9</v>
      </c>
      <c r="V1308">
        <v>15.4</v>
      </c>
      <c r="W1308">
        <v>6.36</v>
      </c>
      <c r="X1308">
        <v>1.76</v>
      </c>
      <c r="Y1308">
        <v>5.8</v>
      </c>
      <c r="Z1308">
        <v>2.5</v>
      </c>
      <c r="AA1308">
        <v>0.12</v>
      </c>
      <c r="AB1308">
        <v>36.9</v>
      </c>
      <c r="AC1308">
        <v>0.47</v>
      </c>
      <c r="AD1308">
        <v>398</v>
      </c>
      <c r="AE1308">
        <v>0.2</v>
      </c>
      <c r="AF1308">
        <v>7.0000000000000001E-3</v>
      </c>
      <c r="AG1308">
        <v>12.5</v>
      </c>
      <c r="AH1308">
        <v>3.5000000000000003E-2</v>
      </c>
      <c r="AI1308">
        <v>9.75</v>
      </c>
      <c r="AJ1308">
        <v>5.0000000000000001E-3</v>
      </c>
      <c r="AK1308">
        <v>0.09</v>
      </c>
      <c r="AL1308">
        <v>2.8</v>
      </c>
      <c r="AM1308">
        <v>0.1</v>
      </c>
      <c r="AN1308">
        <v>6.2</v>
      </c>
      <c r="AO1308">
        <v>0.01</v>
      </c>
      <c r="AP1308">
        <v>16.8</v>
      </c>
      <c r="AQ1308">
        <v>880</v>
      </c>
      <c r="AR1308">
        <v>0.18</v>
      </c>
      <c r="AS1308">
        <v>5.6</v>
      </c>
      <c r="AT1308">
        <v>26</v>
      </c>
      <c r="AU1308">
        <v>0.05</v>
      </c>
      <c r="AV1308">
        <v>43.6</v>
      </c>
      <c r="AW1308">
        <v>15</v>
      </c>
    </row>
    <row r="1309" spans="1:49" hidden="1" x14ac:dyDescent="0.3">
      <c r="A1309" t="s">
        <v>5048</v>
      </c>
      <c r="B1309" t="s">
        <v>5049</v>
      </c>
      <c r="C1309" s="1" t="str">
        <f t="shared" si="87"/>
        <v>13:0047</v>
      </c>
      <c r="D1309" s="1" t="str">
        <f t="shared" si="88"/>
        <v>13:0012</v>
      </c>
      <c r="E1309" t="s">
        <v>5050</v>
      </c>
      <c r="F1309" t="s">
        <v>5051</v>
      </c>
      <c r="H1309">
        <v>46.641571999999996</v>
      </c>
      <c r="I1309">
        <v>-66.991174000000001</v>
      </c>
      <c r="J1309" s="1" t="str">
        <f>HYPERLINK("http://geochem.nrcan.gc.ca/cdogs/content/kwd/kwd020047_e.htm", "Deformation till")</f>
        <v>Deformation till</v>
      </c>
      <c r="K1309" s="1" t="str">
        <f t="shared" si="90"/>
        <v>&lt;63 micron</v>
      </c>
      <c r="L1309">
        <v>8</v>
      </c>
      <c r="M1309">
        <v>2.56</v>
      </c>
      <c r="N1309">
        <v>0.5</v>
      </c>
      <c r="O1309">
        <v>0.1</v>
      </c>
      <c r="P1309">
        <v>0.5</v>
      </c>
      <c r="Q1309">
        <v>47.7</v>
      </c>
      <c r="R1309">
        <v>0.63</v>
      </c>
      <c r="S1309">
        <v>0.01</v>
      </c>
      <c r="T1309">
        <v>7.0000000000000007E-2</v>
      </c>
      <c r="U1309">
        <v>5.2</v>
      </c>
      <c r="V1309">
        <v>8.1999999999999993</v>
      </c>
      <c r="W1309">
        <v>4.0599999999999996</v>
      </c>
      <c r="X1309">
        <v>1.61</v>
      </c>
      <c r="Y1309">
        <v>4.5999999999999996</v>
      </c>
      <c r="Z1309">
        <v>12</v>
      </c>
      <c r="AA1309">
        <v>0.19</v>
      </c>
      <c r="AB1309">
        <v>45.7</v>
      </c>
      <c r="AC1309">
        <v>0.27</v>
      </c>
      <c r="AD1309">
        <v>314</v>
      </c>
      <c r="AE1309">
        <v>0.2</v>
      </c>
      <c r="AF1309">
        <v>4.0000000000000001E-3</v>
      </c>
      <c r="AG1309">
        <v>7.2</v>
      </c>
      <c r="AH1309">
        <v>0.02</v>
      </c>
      <c r="AI1309">
        <v>9.33</v>
      </c>
      <c r="AJ1309">
        <v>5.0000000000000001E-3</v>
      </c>
      <c r="AK1309">
        <v>0.03</v>
      </c>
      <c r="AL1309">
        <v>1.4</v>
      </c>
      <c r="AM1309">
        <v>0.2</v>
      </c>
      <c r="AN1309">
        <v>3.5</v>
      </c>
      <c r="AO1309">
        <v>0.02</v>
      </c>
      <c r="AP1309">
        <v>32.5</v>
      </c>
      <c r="AQ1309">
        <v>300</v>
      </c>
      <c r="AR1309">
        <v>0.22</v>
      </c>
      <c r="AS1309">
        <v>16.5</v>
      </c>
      <c r="AT1309">
        <v>18</v>
      </c>
      <c r="AU1309">
        <v>0.05</v>
      </c>
      <c r="AV1309">
        <v>19</v>
      </c>
      <c r="AW1309">
        <v>7.5</v>
      </c>
    </row>
    <row r="1310" spans="1:49" hidden="1" x14ac:dyDescent="0.3">
      <c r="A1310" t="s">
        <v>5052</v>
      </c>
      <c r="B1310" t="s">
        <v>5053</v>
      </c>
      <c r="C1310" s="1" t="str">
        <f t="shared" si="87"/>
        <v>13:0047</v>
      </c>
      <c r="D1310" s="1" t="str">
        <f t="shared" si="88"/>
        <v>13:0012</v>
      </c>
      <c r="E1310" t="s">
        <v>5054</v>
      </c>
      <c r="F1310" t="s">
        <v>5055</v>
      </c>
      <c r="H1310">
        <v>46.639328499999998</v>
      </c>
      <c r="I1310">
        <v>-66.986422599999997</v>
      </c>
      <c r="J1310" s="1" t="str">
        <f t="shared" ref="J1310:J1353" si="91">HYPERLINK("http://geochem.nrcan.gc.ca/cdogs/content/kwd/kwd020045_e.htm", "Basal till")</f>
        <v>Basal till</v>
      </c>
      <c r="K1310" s="1" t="str">
        <f t="shared" si="90"/>
        <v>&lt;63 micron</v>
      </c>
      <c r="L1310">
        <v>5</v>
      </c>
      <c r="M1310">
        <v>2.63</v>
      </c>
      <c r="N1310">
        <v>3</v>
      </c>
      <c r="O1310">
        <v>0.5</v>
      </c>
      <c r="P1310">
        <v>1</v>
      </c>
      <c r="Q1310">
        <v>39.9</v>
      </c>
      <c r="R1310">
        <v>0.55000000000000004</v>
      </c>
      <c r="S1310">
        <v>0.04</v>
      </c>
      <c r="T1310">
        <v>0.1</v>
      </c>
      <c r="U1310">
        <v>10.199999999999999</v>
      </c>
      <c r="V1310">
        <v>34</v>
      </c>
      <c r="W1310">
        <v>11.48</v>
      </c>
      <c r="X1310">
        <v>2.4500000000000002</v>
      </c>
      <c r="Y1310">
        <v>6.6</v>
      </c>
      <c r="Z1310">
        <v>18</v>
      </c>
      <c r="AA1310">
        <v>0.12</v>
      </c>
      <c r="AB1310">
        <v>34.5</v>
      </c>
      <c r="AC1310">
        <v>0.68</v>
      </c>
      <c r="AD1310">
        <v>465</v>
      </c>
      <c r="AE1310">
        <v>0.47</v>
      </c>
      <c r="AF1310">
        <v>5.0000000000000001E-3</v>
      </c>
      <c r="AG1310">
        <v>28.5</v>
      </c>
      <c r="AH1310">
        <v>4.8000000000000001E-2</v>
      </c>
      <c r="AI1310">
        <v>12.22</v>
      </c>
      <c r="AJ1310">
        <v>5.0000000000000001E-3</v>
      </c>
      <c r="AK1310">
        <v>0.14000000000000001</v>
      </c>
      <c r="AL1310">
        <v>3.3</v>
      </c>
      <c r="AM1310">
        <v>0.3</v>
      </c>
      <c r="AN1310">
        <v>3.3</v>
      </c>
      <c r="AO1310">
        <v>0.01</v>
      </c>
      <c r="AP1310">
        <v>16</v>
      </c>
      <c r="AQ1310">
        <v>580</v>
      </c>
      <c r="AR1310">
        <v>0.2</v>
      </c>
      <c r="AS1310">
        <v>3.5</v>
      </c>
      <c r="AT1310">
        <v>32</v>
      </c>
      <c r="AU1310">
        <v>0.2</v>
      </c>
      <c r="AV1310">
        <v>51</v>
      </c>
      <c r="AW1310">
        <v>15</v>
      </c>
    </row>
    <row r="1311" spans="1:49" hidden="1" x14ac:dyDescent="0.3">
      <c r="A1311" t="s">
        <v>5056</v>
      </c>
      <c r="B1311" t="s">
        <v>5057</v>
      </c>
      <c r="C1311" s="1" t="str">
        <f t="shared" si="87"/>
        <v>13:0047</v>
      </c>
      <c r="D1311" s="1" t="str">
        <f t="shared" si="88"/>
        <v>13:0012</v>
      </c>
      <c r="E1311" t="s">
        <v>5058</v>
      </c>
      <c r="F1311" t="s">
        <v>5059</v>
      </c>
      <c r="H1311">
        <v>46.625284200000003</v>
      </c>
      <c r="I1311">
        <v>-66.986160299999995</v>
      </c>
      <c r="J1311" s="1" t="str">
        <f t="shared" si="91"/>
        <v>Basal till</v>
      </c>
      <c r="K1311" s="1" t="str">
        <f t="shared" si="90"/>
        <v>&lt;63 micron</v>
      </c>
      <c r="L1311">
        <v>13</v>
      </c>
      <c r="M1311">
        <v>2.89</v>
      </c>
      <c r="N1311">
        <v>2.9</v>
      </c>
      <c r="O1311">
        <v>2.2999999999999998</v>
      </c>
      <c r="P1311">
        <v>1</v>
      </c>
      <c r="Q1311">
        <v>49.3</v>
      </c>
      <c r="R1311">
        <v>0.78</v>
      </c>
      <c r="S1311">
        <v>0.05</v>
      </c>
      <c r="T1311">
        <v>0.14000000000000001</v>
      </c>
      <c r="U1311">
        <v>11.5</v>
      </c>
      <c r="V1311">
        <v>27.9</v>
      </c>
      <c r="W1311">
        <v>14.09</v>
      </c>
      <c r="X1311">
        <v>2.67</v>
      </c>
      <c r="Y1311">
        <v>7.6</v>
      </c>
      <c r="Z1311">
        <v>13</v>
      </c>
      <c r="AA1311">
        <v>0.12</v>
      </c>
      <c r="AB1311">
        <v>31.4</v>
      </c>
      <c r="AC1311">
        <v>0.68</v>
      </c>
      <c r="AD1311">
        <v>416</v>
      </c>
      <c r="AE1311">
        <v>0.39</v>
      </c>
      <c r="AF1311">
        <v>6.0000000000000001E-3</v>
      </c>
      <c r="AG1311">
        <v>24.5</v>
      </c>
      <c r="AH1311">
        <v>3.9E-2</v>
      </c>
      <c r="AI1311">
        <v>14.69</v>
      </c>
      <c r="AJ1311">
        <v>5.0000000000000001E-3</v>
      </c>
      <c r="AK1311">
        <v>0.13</v>
      </c>
      <c r="AL1311">
        <v>4.9000000000000004</v>
      </c>
      <c r="AM1311">
        <v>0.3</v>
      </c>
      <c r="AN1311">
        <v>3</v>
      </c>
      <c r="AO1311">
        <v>0.02</v>
      </c>
      <c r="AP1311">
        <v>15.3</v>
      </c>
      <c r="AQ1311">
        <v>800</v>
      </c>
      <c r="AR1311">
        <v>0.21</v>
      </c>
      <c r="AS1311">
        <v>4.2</v>
      </c>
      <c r="AT1311">
        <v>38</v>
      </c>
      <c r="AU1311">
        <v>0.5</v>
      </c>
      <c r="AV1311">
        <v>53.7</v>
      </c>
      <c r="AW1311">
        <v>7.5</v>
      </c>
    </row>
    <row r="1312" spans="1:49" hidden="1" x14ac:dyDescent="0.3">
      <c r="A1312" t="s">
        <v>5060</v>
      </c>
      <c r="B1312" t="s">
        <v>5061</v>
      </c>
      <c r="C1312" s="1" t="str">
        <f t="shared" si="87"/>
        <v>13:0047</v>
      </c>
      <c r="D1312" s="1" t="str">
        <f t="shared" si="88"/>
        <v>13:0012</v>
      </c>
      <c r="E1312" t="s">
        <v>5062</v>
      </c>
      <c r="F1312" t="s">
        <v>5063</v>
      </c>
      <c r="H1312">
        <v>46.612782699999997</v>
      </c>
      <c r="I1312">
        <v>-66.986624300000003</v>
      </c>
      <c r="J1312" s="1" t="str">
        <f t="shared" si="91"/>
        <v>Basal till</v>
      </c>
      <c r="K1312" s="1" t="str">
        <f t="shared" si="90"/>
        <v>&lt;63 micron</v>
      </c>
      <c r="L1312">
        <v>21</v>
      </c>
      <c r="M1312">
        <v>2.16</v>
      </c>
      <c r="N1312">
        <v>2.5</v>
      </c>
      <c r="O1312">
        <v>0.7</v>
      </c>
      <c r="P1312">
        <v>1</v>
      </c>
      <c r="Q1312">
        <v>35.200000000000003</v>
      </c>
      <c r="R1312">
        <v>1.21</v>
      </c>
      <c r="S1312">
        <v>7.0000000000000007E-2</v>
      </c>
      <c r="T1312">
        <v>0.23</v>
      </c>
      <c r="U1312">
        <v>9.1</v>
      </c>
      <c r="V1312">
        <v>24.1</v>
      </c>
      <c r="W1312">
        <v>12.51</v>
      </c>
      <c r="X1312">
        <v>2.2799999999999998</v>
      </c>
      <c r="Y1312">
        <v>5.9</v>
      </c>
      <c r="Z1312">
        <v>26</v>
      </c>
      <c r="AA1312">
        <v>0.11</v>
      </c>
      <c r="AB1312">
        <v>36.5</v>
      </c>
      <c r="AC1312">
        <v>0.64</v>
      </c>
      <c r="AD1312">
        <v>386</v>
      </c>
      <c r="AE1312">
        <v>0.28999999999999998</v>
      </c>
      <c r="AF1312">
        <v>5.0000000000000001E-3</v>
      </c>
      <c r="AG1312">
        <v>23.4</v>
      </c>
      <c r="AH1312">
        <v>3.5999999999999997E-2</v>
      </c>
      <c r="AI1312">
        <v>14.29</v>
      </c>
      <c r="AJ1312">
        <v>5.0000000000000001E-3</v>
      </c>
      <c r="AK1312">
        <v>0.15</v>
      </c>
      <c r="AL1312">
        <v>3.3</v>
      </c>
      <c r="AM1312">
        <v>0.2</v>
      </c>
      <c r="AN1312">
        <v>3.1</v>
      </c>
      <c r="AO1312">
        <v>0.01</v>
      </c>
      <c r="AP1312">
        <v>14.6</v>
      </c>
      <c r="AQ1312">
        <v>730</v>
      </c>
      <c r="AR1312">
        <v>0.18</v>
      </c>
      <c r="AS1312">
        <v>2.9</v>
      </c>
      <c r="AT1312">
        <v>32</v>
      </c>
      <c r="AU1312">
        <v>0.3</v>
      </c>
      <c r="AV1312">
        <v>66.5</v>
      </c>
      <c r="AW1312">
        <v>15</v>
      </c>
    </row>
    <row r="1313" spans="1:49" hidden="1" x14ac:dyDescent="0.3">
      <c r="A1313" t="s">
        <v>5064</v>
      </c>
      <c r="B1313" t="s">
        <v>5065</v>
      </c>
      <c r="C1313" s="1" t="str">
        <f t="shared" si="87"/>
        <v>13:0047</v>
      </c>
      <c r="D1313" s="1" t="str">
        <f t="shared" si="88"/>
        <v>13:0012</v>
      </c>
      <c r="E1313" t="s">
        <v>5066</v>
      </c>
      <c r="F1313" t="s">
        <v>5067</v>
      </c>
      <c r="H1313">
        <v>46.590877999999996</v>
      </c>
      <c r="I1313">
        <v>-66.994877700000004</v>
      </c>
      <c r="J1313" s="1" t="str">
        <f t="shared" si="91"/>
        <v>Basal till</v>
      </c>
      <c r="K1313" s="1" t="str">
        <f t="shared" si="90"/>
        <v>&lt;63 micron</v>
      </c>
      <c r="L1313">
        <v>15</v>
      </c>
      <c r="M1313">
        <v>2.77</v>
      </c>
      <c r="N1313">
        <v>3.2</v>
      </c>
      <c r="O1313">
        <v>1.2</v>
      </c>
      <c r="P1313">
        <v>1</v>
      </c>
      <c r="Q1313">
        <v>65.8</v>
      </c>
      <c r="R1313">
        <v>0.56000000000000005</v>
      </c>
      <c r="S1313">
        <v>0.05</v>
      </c>
      <c r="T1313">
        <v>0.23</v>
      </c>
      <c r="U1313">
        <v>9.6</v>
      </c>
      <c r="V1313">
        <v>27.1</v>
      </c>
      <c r="W1313">
        <v>11.32</v>
      </c>
      <c r="X1313">
        <v>2.39</v>
      </c>
      <c r="Y1313">
        <v>7.4</v>
      </c>
      <c r="Z1313">
        <v>21</v>
      </c>
      <c r="AA1313">
        <v>0.12</v>
      </c>
      <c r="AB1313">
        <v>48.9</v>
      </c>
      <c r="AC1313">
        <v>0.62</v>
      </c>
      <c r="AD1313">
        <v>432</v>
      </c>
      <c r="AE1313">
        <v>0.56999999999999995</v>
      </c>
      <c r="AF1313">
        <v>6.0000000000000001E-3</v>
      </c>
      <c r="AG1313">
        <v>23.6</v>
      </c>
      <c r="AH1313">
        <v>3.5999999999999997E-2</v>
      </c>
      <c r="AI1313">
        <v>14.69</v>
      </c>
      <c r="AJ1313">
        <v>5.0000000000000001E-3</v>
      </c>
      <c r="AK1313">
        <v>0.16</v>
      </c>
      <c r="AL1313">
        <v>5.7</v>
      </c>
      <c r="AM1313">
        <v>0.2</v>
      </c>
      <c r="AN1313">
        <v>3.8</v>
      </c>
      <c r="AO1313">
        <v>0.01</v>
      </c>
      <c r="AP1313">
        <v>13</v>
      </c>
      <c r="AQ1313">
        <v>590</v>
      </c>
      <c r="AR1313">
        <v>0.18</v>
      </c>
      <c r="AS1313">
        <v>3.1</v>
      </c>
      <c r="AT1313">
        <v>41</v>
      </c>
      <c r="AU1313">
        <v>0.3</v>
      </c>
      <c r="AV1313">
        <v>49.3</v>
      </c>
      <c r="AW1313">
        <v>15</v>
      </c>
    </row>
    <row r="1314" spans="1:49" hidden="1" x14ac:dyDescent="0.3">
      <c r="A1314" t="s">
        <v>5068</v>
      </c>
      <c r="B1314" t="s">
        <v>5069</v>
      </c>
      <c r="C1314" s="1" t="str">
        <f t="shared" si="87"/>
        <v>13:0047</v>
      </c>
      <c r="D1314" s="1" t="str">
        <f t="shared" si="88"/>
        <v>13:0012</v>
      </c>
      <c r="E1314" t="s">
        <v>5070</v>
      </c>
      <c r="F1314" t="s">
        <v>5071</v>
      </c>
      <c r="H1314">
        <v>46.569504000000002</v>
      </c>
      <c r="I1314">
        <v>-66.997493899999995</v>
      </c>
      <c r="J1314" s="1" t="str">
        <f t="shared" si="91"/>
        <v>Basal till</v>
      </c>
      <c r="K1314" s="1" t="str">
        <f t="shared" si="90"/>
        <v>&lt;63 micron</v>
      </c>
      <c r="L1314">
        <v>10</v>
      </c>
      <c r="M1314">
        <v>3.07</v>
      </c>
      <c r="N1314">
        <v>5.2</v>
      </c>
      <c r="O1314">
        <v>0.1</v>
      </c>
      <c r="P1314">
        <v>1</v>
      </c>
      <c r="Q1314">
        <v>91.4</v>
      </c>
      <c r="R1314">
        <v>0.92</v>
      </c>
      <c r="S1314">
        <v>0.12</v>
      </c>
      <c r="T1314">
        <v>0.25</v>
      </c>
      <c r="U1314">
        <v>15.5</v>
      </c>
      <c r="V1314">
        <v>38.700000000000003</v>
      </c>
      <c r="W1314">
        <v>26.14</v>
      </c>
      <c r="X1314">
        <v>3.25</v>
      </c>
      <c r="Y1314">
        <v>7.7</v>
      </c>
      <c r="Z1314">
        <v>29</v>
      </c>
      <c r="AA1314">
        <v>0.22</v>
      </c>
      <c r="AB1314">
        <v>41.3</v>
      </c>
      <c r="AC1314">
        <v>0.89</v>
      </c>
      <c r="AD1314">
        <v>694</v>
      </c>
      <c r="AE1314">
        <v>0.54</v>
      </c>
      <c r="AF1314">
        <v>7.0000000000000001E-3</v>
      </c>
      <c r="AG1314">
        <v>36.4</v>
      </c>
      <c r="AH1314">
        <v>5.7000000000000002E-2</v>
      </c>
      <c r="AI1314">
        <v>15.31</v>
      </c>
      <c r="AJ1314">
        <v>5.0000000000000001E-3</v>
      </c>
      <c r="AK1314">
        <v>0.23</v>
      </c>
      <c r="AL1314">
        <v>5.4</v>
      </c>
      <c r="AM1314">
        <v>0.2</v>
      </c>
      <c r="AN1314">
        <v>5.9</v>
      </c>
      <c r="AO1314">
        <v>0.02</v>
      </c>
      <c r="AP1314">
        <v>14.8</v>
      </c>
      <c r="AQ1314">
        <v>810</v>
      </c>
      <c r="AR1314">
        <v>0.25</v>
      </c>
      <c r="AS1314">
        <v>8</v>
      </c>
      <c r="AT1314">
        <v>47</v>
      </c>
      <c r="AU1314">
        <v>0.3</v>
      </c>
      <c r="AV1314">
        <v>60.4</v>
      </c>
      <c r="AW1314">
        <v>15</v>
      </c>
    </row>
    <row r="1315" spans="1:49" hidden="1" x14ac:dyDescent="0.3">
      <c r="A1315" t="s">
        <v>5072</v>
      </c>
      <c r="B1315" t="s">
        <v>5073</v>
      </c>
      <c r="C1315" s="1" t="str">
        <f t="shared" si="87"/>
        <v>13:0047</v>
      </c>
      <c r="D1315" s="1" t="str">
        <f t="shared" si="88"/>
        <v>13:0012</v>
      </c>
      <c r="E1315" t="s">
        <v>5074</v>
      </c>
      <c r="F1315" t="s">
        <v>5075</v>
      </c>
      <c r="H1315">
        <v>46.552388499999999</v>
      </c>
      <c r="I1315">
        <v>-66.991471700000005</v>
      </c>
      <c r="J1315" s="1" t="str">
        <f t="shared" si="91"/>
        <v>Basal till</v>
      </c>
      <c r="K1315" s="1" t="str">
        <f t="shared" si="90"/>
        <v>&lt;63 micron</v>
      </c>
      <c r="L1315">
        <v>7</v>
      </c>
      <c r="M1315">
        <v>1.93</v>
      </c>
      <c r="N1315">
        <v>4.4000000000000004</v>
      </c>
      <c r="O1315">
        <v>1.6</v>
      </c>
      <c r="P1315">
        <v>1</v>
      </c>
      <c r="Q1315">
        <v>33.5</v>
      </c>
      <c r="R1315">
        <v>0.38</v>
      </c>
      <c r="S1315">
        <v>0.03</v>
      </c>
      <c r="T1315">
        <v>7.0000000000000007E-2</v>
      </c>
      <c r="U1315">
        <v>11.4</v>
      </c>
      <c r="V1315">
        <v>27.4</v>
      </c>
      <c r="W1315">
        <v>13.49</v>
      </c>
      <c r="X1315">
        <v>2.4700000000000002</v>
      </c>
      <c r="Y1315">
        <v>5.3</v>
      </c>
      <c r="Z1315">
        <v>15</v>
      </c>
      <c r="AA1315">
        <v>0.13</v>
      </c>
      <c r="AB1315">
        <v>42.6</v>
      </c>
      <c r="AC1315">
        <v>0.62</v>
      </c>
      <c r="AD1315">
        <v>376</v>
      </c>
      <c r="AE1315">
        <v>0.48</v>
      </c>
      <c r="AF1315">
        <v>5.0000000000000001E-3</v>
      </c>
      <c r="AG1315">
        <v>27.9</v>
      </c>
      <c r="AH1315">
        <v>4.1000000000000002E-2</v>
      </c>
      <c r="AI1315">
        <v>8.57</v>
      </c>
      <c r="AJ1315">
        <v>5.0000000000000001E-3</v>
      </c>
      <c r="AK1315">
        <v>0.17</v>
      </c>
      <c r="AL1315">
        <v>3.5</v>
      </c>
      <c r="AM1315">
        <v>0.3</v>
      </c>
      <c r="AN1315">
        <v>2.9</v>
      </c>
      <c r="AO1315">
        <v>0.01</v>
      </c>
      <c r="AP1315">
        <v>21.3</v>
      </c>
      <c r="AQ1315">
        <v>480</v>
      </c>
      <c r="AR1315">
        <v>0.13</v>
      </c>
      <c r="AS1315">
        <v>3.1</v>
      </c>
      <c r="AT1315">
        <v>33</v>
      </c>
      <c r="AU1315">
        <v>0.2</v>
      </c>
      <c r="AV1315">
        <v>35.6</v>
      </c>
      <c r="AW1315">
        <v>15</v>
      </c>
    </row>
    <row r="1316" spans="1:49" hidden="1" x14ac:dyDescent="0.3">
      <c r="A1316" t="s">
        <v>5076</v>
      </c>
      <c r="B1316" t="s">
        <v>5077</v>
      </c>
      <c r="C1316" s="1" t="str">
        <f t="shared" si="87"/>
        <v>13:0047</v>
      </c>
      <c r="D1316" s="1" t="str">
        <f t="shared" si="88"/>
        <v>13:0012</v>
      </c>
      <c r="E1316" t="s">
        <v>5078</v>
      </c>
      <c r="F1316" t="s">
        <v>5079</v>
      </c>
      <c r="H1316">
        <v>46.5339648</v>
      </c>
      <c r="I1316">
        <v>-66.987848900000003</v>
      </c>
      <c r="J1316" s="1" t="str">
        <f t="shared" si="91"/>
        <v>Basal till</v>
      </c>
      <c r="K1316" s="1" t="str">
        <f t="shared" si="90"/>
        <v>&lt;63 micron</v>
      </c>
      <c r="L1316">
        <v>5</v>
      </c>
      <c r="M1316">
        <v>1.65</v>
      </c>
      <c r="N1316">
        <v>2.4</v>
      </c>
      <c r="O1316">
        <v>0.5</v>
      </c>
      <c r="P1316">
        <v>1</v>
      </c>
      <c r="Q1316">
        <v>21.9</v>
      </c>
      <c r="R1316">
        <v>0.38</v>
      </c>
      <c r="S1316">
        <v>0.03</v>
      </c>
      <c r="T1316">
        <v>0.05</v>
      </c>
      <c r="U1316">
        <v>6.6</v>
      </c>
      <c r="V1316">
        <v>17.8</v>
      </c>
      <c r="W1316">
        <v>6.86</v>
      </c>
      <c r="X1316">
        <v>1.77</v>
      </c>
      <c r="Y1316">
        <v>4.3</v>
      </c>
      <c r="Z1316">
        <v>11</v>
      </c>
      <c r="AA1316">
        <v>0.09</v>
      </c>
      <c r="AB1316">
        <v>37.4</v>
      </c>
      <c r="AC1316">
        <v>0.44</v>
      </c>
      <c r="AD1316">
        <v>251</v>
      </c>
      <c r="AE1316">
        <v>0.57999999999999996</v>
      </c>
      <c r="AF1316">
        <v>4.0000000000000001E-3</v>
      </c>
      <c r="AG1316">
        <v>16</v>
      </c>
      <c r="AH1316">
        <v>2.5000000000000001E-2</v>
      </c>
      <c r="AI1316">
        <v>8.98</v>
      </c>
      <c r="AJ1316">
        <v>5.0000000000000001E-3</v>
      </c>
      <c r="AK1316">
        <v>0.1</v>
      </c>
      <c r="AL1316">
        <v>2.5</v>
      </c>
      <c r="AM1316">
        <v>0.2</v>
      </c>
      <c r="AN1316">
        <v>2.7</v>
      </c>
      <c r="AO1316">
        <v>0.01</v>
      </c>
      <c r="AP1316">
        <v>28.2</v>
      </c>
      <c r="AQ1316">
        <v>380</v>
      </c>
      <c r="AR1316">
        <v>0.13</v>
      </c>
      <c r="AS1316">
        <v>3.3</v>
      </c>
      <c r="AT1316">
        <v>20</v>
      </c>
      <c r="AU1316">
        <v>0.1</v>
      </c>
      <c r="AV1316">
        <v>27.8</v>
      </c>
      <c r="AW1316">
        <v>15</v>
      </c>
    </row>
    <row r="1317" spans="1:49" hidden="1" x14ac:dyDescent="0.3">
      <c r="A1317" t="s">
        <v>5080</v>
      </c>
      <c r="B1317" t="s">
        <v>5081</v>
      </c>
      <c r="C1317" s="1" t="str">
        <f t="shared" si="87"/>
        <v>13:0047</v>
      </c>
      <c r="D1317" s="1" t="str">
        <f t="shared" si="88"/>
        <v>13:0012</v>
      </c>
      <c r="E1317" t="s">
        <v>5082</v>
      </c>
      <c r="F1317" t="s">
        <v>5083</v>
      </c>
      <c r="H1317">
        <v>46.512929100000001</v>
      </c>
      <c r="I1317">
        <v>-66.994363000000007</v>
      </c>
      <c r="J1317" s="1" t="str">
        <f t="shared" si="91"/>
        <v>Basal till</v>
      </c>
      <c r="K1317" s="1" t="str">
        <f t="shared" si="90"/>
        <v>&lt;63 micron</v>
      </c>
      <c r="L1317">
        <v>11</v>
      </c>
      <c r="M1317">
        <v>3.63</v>
      </c>
      <c r="N1317">
        <v>12</v>
      </c>
      <c r="O1317">
        <v>0.8</v>
      </c>
      <c r="P1317">
        <v>1</v>
      </c>
      <c r="Q1317">
        <v>96.9</v>
      </c>
      <c r="R1317">
        <v>1.17</v>
      </c>
      <c r="S1317">
        <v>0.09</v>
      </c>
      <c r="T1317">
        <v>0.1</v>
      </c>
      <c r="U1317">
        <v>13.8</v>
      </c>
      <c r="V1317">
        <v>29.6</v>
      </c>
      <c r="W1317">
        <v>20.74</v>
      </c>
      <c r="X1317">
        <v>3.3</v>
      </c>
      <c r="Y1317">
        <v>8.8000000000000007</v>
      </c>
      <c r="Z1317">
        <v>32</v>
      </c>
      <c r="AA1317">
        <v>0.27</v>
      </c>
      <c r="AB1317">
        <v>42</v>
      </c>
      <c r="AC1317">
        <v>0.75</v>
      </c>
      <c r="AD1317">
        <v>586</v>
      </c>
      <c r="AE1317">
        <v>2.2400000000000002</v>
      </c>
      <c r="AF1317">
        <v>6.0000000000000001E-3</v>
      </c>
      <c r="AG1317">
        <v>38</v>
      </c>
      <c r="AH1317">
        <v>0.10199999999999999</v>
      </c>
      <c r="AI1317">
        <v>20.52</v>
      </c>
      <c r="AJ1317">
        <v>5.0000000000000001E-3</v>
      </c>
      <c r="AK1317">
        <v>0.28000000000000003</v>
      </c>
      <c r="AL1317">
        <v>5.3</v>
      </c>
      <c r="AM1317">
        <v>0.3</v>
      </c>
      <c r="AN1317">
        <v>4.3</v>
      </c>
      <c r="AO1317">
        <v>0.02</v>
      </c>
      <c r="AP1317">
        <v>21.3</v>
      </c>
      <c r="AQ1317">
        <v>1300</v>
      </c>
      <c r="AR1317">
        <v>0.31</v>
      </c>
      <c r="AS1317">
        <v>4.5</v>
      </c>
      <c r="AT1317">
        <v>47</v>
      </c>
      <c r="AU1317">
        <v>0.2</v>
      </c>
      <c r="AV1317">
        <v>65.3</v>
      </c>
      <c r="AW1317">
        <v>7.5</v>
      </c>
    </row>
    <row r="1318" spans="1:49" hidden="1" x14ac:dyDescent="0.3">
      <c r="A1318" t="s">
        <v>5084</v>
      </c>
      <c r="B1318" t="s">
        <v>5085</v>
      </c>
      <c r="C1318" s="1" t="str">
        <f t="shared" si="87"/>
        <v>13:0047</v>
      </c>
      <c r="D1318" s="1" t="str">
        <f t="shared" si="88"/>
        <v>13:0012</v>
      </c>
      <c r="E1318" t="s">
        <v>5086</v>
      </c>
      <c r="F1318" t="s">
        <v>5087</v>
      </c>
      <c r="H1318">
        <v>46.748235800000003</v>
      </c>
      <c r="I1318">
        <v>-66.951599299999998</v>
      </c>
      <c r="J1318" s="1" t="str">
        <f t="shared" si="91"/>
        <v>Basal till</v>
      </c>
      <c r="K1318" s="1" t="str">
        <f t="shared" si="90"/>
        <v>&lt;63 micron</v>
      </c>
      <c r="L1318">
        <v>11</v>
      </c>
      <c r="M1318">
        <v>2.89</v>
      </c>
      <c r="N1318">
        <v>3.2</v>
      </c>
      <c r="O1318">
        <v>0.1</v>
      </c>
      <c r="P1318">
        <v>1</v>
      </c>
      <c r="Q1318">
        <v>56.8</v>
      </c>
      <c r="R1318">
        <v>0.23</v>
      </c>
      <c r="S1318">
        <v>7.0000000000000007E-2</v>
      </c>
      <c r="T1318">
        <v>0.06</v>
      </c>
      <c r="U1318">
        <v>15.5</v>
      </c>
      <c r="V1318">
        <v>52.6</v>
      </c>
      <c r="W1318">
        <v>17.37</v>
      </c>
      <c r="X1318">
        <v>3.22</v>
      </c>
      <c r="Y1318">
        <v>7.8</v>
      </c>
      <c r="Z1318">
        <v>32</v>
      </c>
      <c r="AA1318">
        <v>7.0000000000000007E-2</v>
      </c>
      <c r="AB1318">
        <v>30.5</v>
      </c>
      <c r="AC1318">
        <v>1.1000000000000001</v>
      </c>
      <c r="AD1318">
        <v>602</v>
      </c>
      <c r="AE1318">
        <v>0.53</v>
      </c>
      <c r="AF1318">
        <v>4.0000000000000001E-3</v>
      </c>
      <c r="AG1318">
        <v>37.200000000000003</v>
      </c>
      <c r="AH1318">
        <v>3.9E-2</v>
      </c>
      <c r="AI1318">
        <v>13.09</v>
      </c>
      <c r="AJ1318">
        <v>0.01</v>
      </c>
      <c r="AK1318">
        <v>0.21</v>
      </c>
      <c r="AL1318">
        <v>4.4000000000000004</v>
      </c>
      <c r="AM1318">
        <v>0.2</v>
      </c>
      <c r="AN1318">
        <v>6.7</v>
      </c>
      <c r="AO1318">
        <v>0.01</v>
      </c>
      <c r="AP1318">
        <v>9.6</v>
      </c>
      <c r="AQ1318">
        <v>840</v>
      </c>
      <c r="AR1318">
        <v>0.12</v>
      </c>
      <c r="AS1318">
        <v>2.2000000000000002</v>
      </c>
      <c r="AT1318">
        <v>53</v>
      </c>
      <c r="AU1318">
        <v>0.1</v>
      </c>
      <c r="AV1318">
        <v>52.9</v>
      </c>
      <c r="AW1318">
        <v>15</v>
      </c>
    </row>
    <row r="1319" spans="1:49" hidden="1" x14ac:dyDescent="0.3">
      <c r="A1319" t="s">
        <v>5088</v>
      </c>
      <c r="B1319" t="s">
        <v>5089</v>
      </c>
      <c r="C1319" s="1" t="str">
        <f t="shared" si="87"/>
        <v>13:0047</v>
      </c>
      <c r="D1319" s="1" t="str">
        <f t="shared" si="88"/>
        <v>13:0012</v>
      </c>
      <c r="E1319" t="s">
        <v>5090</v>
      </c>
      <c r="F1319" t="s">
        <v>5091</v>
      </c>
      <c r="H1319">
        <v>46.729251599999998</v>
      </c>
      <c r="I1319">
        <v>-66.956899500000006</v>
      </c>
      <c r="J1319" s="1" t="str">
        <f t="shared" si="91"/>
        <v>Basal till</v>
      </c>
      <c r="K1319" s="1" t="str">
        <f t="shared" si="90"/>
        <v>&lt;63 micron</v>
      </c>
      <c r="L1319">
        <v>6</v>
      </c>
      <c r="M1319">
        <v>2.0499999999999998</v>
      </c>
      <c r="N1319">
        <v>2.7</v>
      </c>
      <c r="O1319">
        <v>0.4</v>
      </c>
      <c r="P1319">
        <v>1</v>
      </c>
      <c r="Q1319">
        <v>29.1</v>
      </c>
      <c r="R1319">
        <v>0.17</v>
      </c>
      <c r="S1319">
        <v>0.1</v>
      </c>
      <c r="T1319">
        <v>7.0000000000000007E-2</v>
      </c>
      <c r="U1319">
        <v>8.6</v>
      </c>
      <c r="V1319">
        <v>21</v>
      </c>
      <c r="W1319">
        <v>10.19</v>
      </c>
      <c r="X1319">
        <v>2.29</v>
      </c>
      <c r="Y1319">
        <v>5.5</v>
      </c>
      <c r="Z1319">
        <v>16</v>
      </c>
      <c r="AA1319">
        <v>0.11</v>
      </c>
      <c r="AB1319">
        <v>25.7</v>
      </c>
      <c r="AC1319">
        <v>0.62</v>
      </c>
      <c r="AD1319">
        <v>325</v>
      </c>
      <c r="AE1319">
        <v>0.27</v>
      </c>
      <c r="AF1319">
        <v>5.0000000000000001E-3</v>
      </c>
      <c r="AG1319">
        <v>21.7</v>
      </c>
      <c r="AH1319">
        <v>5.2999999999999999E-2</v>
      </c>
      <c r="AI1319">
        <v>7.8</v>
      </c>
      <c r="AJ1319">
        <v>5.0000000000000001E-3</v>
      </c>
      <c r="AK1319">
        <v>0.13</v>
      </c>
      <c r="AL1319">
        <v>2.6</v>
      </c>
      <c r="AM1319">
        <v>0.2</v>
      </c>
      <c r="AN1319">
        <v>3.5</v>
      </c>
      <c r="AO1319">
        <v>0.02</v>
      </c>
      <c r="AP1319">
        <v>9.6999999999999993</v>
      </c>
      <c r="AQ1319">
        <v>830</v>
      </c>
      <c r="AR1319">
        <v>0.14000000000000001</v>
      </c>
      <c r="AS1319">
        <v>2.2999999999999998</v>
      </c>
      <c r="AT1319">
        <v>27</v>
      </c>
      <c r="AU1319">
        <v>0.05</v>
      </c>
      <c r="AV1319">
        <v>52.4</v>
      </c>
      <c r="AW1319">
        <v>15</v>
      </c>
    </row>
    <row r="1320" spans="1:49" hidden="1" x14ac:dyDescent="0.3">
      <c r="A1320" t="s">
        <v>5092</v>
      </c>
      <c r="B1320" t="s">
        <v>5093</v>
      </c>
      <c r="C1320" s="1" t="str">
        <f t="shared" si="87"/>
        <v>13:0047</v>
      </c>
      <c r="D1320" s="1" t="str">
        <f t="shared" si="88"/>
        <v>13:0012</v>
      </c>
      <c r="E1320" t="s">
        <v>5094</v>
      </c>
      <c r="F1320" t="s">
        <v>5095</v>
      </c>
      <c r="H1320">
        <v>46.713152000000001</v>
      </c>
      <c r="I1320">
        <v>-66.952404799999996</v>
      </c>
      <c r="J1320" s="1" t="str">
        <f t="shared" si="91"/>
        <v>Basal till</v>
      </c>
      <c r="K1320" s="1" t="str">
        <f t="shared" si="90"/>
        <v>&lt;63 micron</v>
      </c>
      <c r="L1320">
        <v>12</v>
      </c>
      <c r="M1320">
        <v>2.64</v>
      </c>
      <c r="N1320">
        <v>3.2</v>
      </c>
      <c r="O1320">
        <v>0.6</v>
      </c>
      <c r="P1320">
        <v>2</v>
      </c>
      <c r="Q1320">
        <v>55.8</v>
      </c>
      <c r="R1320">
        <v>0.36</v>
      </c>
      <c r="S1320">
        <v>0.06</v>
      </c>
      <c r="T1320">
        <v>0.11</v>
      </c>
      <c r="U1320">
        <v>10.4</v>
      </c>
      <c r="V1320">
        <v>29.4</v>
      </c>
      <c r="W1320">
        <v>11.16</v>
      </c>
      <c r="X1320">
        <v>2.5499999999999998</v>
      </c>
      <c r="Y1320">
        <v>6.9</v>
      </c>
      <c r="Z1320">
        <v>27</v>
      </c>
      <c r="AA1320">
        <v>0.14000000000000001</v>
      </c>
      <c r="AB1320">
        <v>27.1</v>
      </c>
      <c r="AC1320">
        <v>0.75</v>
      </c>
      <c r="AD1320">
        <v>464</v>
      </c>
      <c r="AE1320">
        <v>0.33</v>
      </c>
      <c r="AF1320">
        <v>5.0000000000000001E-3</v>
      </c>
      <c r="AG1320">
        <v>27</v>
      </c>
      <c r="AH1320">
        <v>5.1999999999999998E-2</v>
      </c>
      <c r="AI1320">
        <v>11.15</v>
      </c>
      <c r="AJ1320">
        <v>5.0000000000000001E-3</v>
      </c>
      <c r="AK1320">
        <v>0.15</v>
      </c>
      <c r="AL1320">
        <v>3.4</v>
      </c>
      <c r="AM1320">
        <v>0.2</v>
      </c>
      <c r="AN1320">
        <v>3.7</v>
      </c>
      <c r="AO1320">
        <v>0.01</v>
      </c>
      <c r="AP1320">
        <v>9.9</v>
      </c>
      <c r="AQ1320">
        <v>750</v>
      </c>
      <c r="AR1320">
        <v>0.16</v>
      </c>
      <c r="AS1320">
        <v>4.2</v>
      </c>
      <c r="AT1320">
        <v>36</v>
      </c>
      <c r="AU1320">
        <v>0.05</v>
      </c>
      <c r="AV1320">
        <v>48.4</v>
      </c>
      <c r="AW1320">
        <v>15</v>
      </c>
    </row>
    <row r="1321" spans="1:49" hidden="1" x14ac:dyDescent="0.3">
      <c r="A1321" t="s">
        <v>5096</v>
      </c>
      <c r="B1321" t="s">
        <v>5097</v>
      </c>
      <c r="C1321" s="1" t="str">
        <f t="shared" si="87"/>
        <v>13:0047</v>
      </c>
      <c r="D1321" s="1" t="str">
        <f t="shared" si="88"/>
        <v>13:0012</v>
      </c>
      <c r="E1321" t="s">
        <v>5098</v>
      </c>
      <c r="F1321" t="s">
        <v>5099</v>
      </c>
      <c r="H1321">
        <v>46.693209500000002</v>
      </c>
      <c r="I1321">
        <v>-66.964538300000001</v>
      </c>
      <c r="J1321" s="1" t="str">
        <f t="shared" si="91"/>
        <v>Basal till</v>
      </c>
      <c r="K1321" s="1" t="str">
        <f t="shared" si="90"/>
        <v>&lt;63 micron</v>
      </c>
      <c r="L1321">
        <v>4</v>
      </c>
      <c r="M1321">
        <v>2.4</v>
      </c>
      <c r="N1321">
        <v>2.4</v>
      </c>
      <c r="O1321">
        <v>0.1</v>
      </c>
      <c r="P1321">
        <v>1</v>
      </c>
      <c r="Q1321">
        <v>32.5</v>
      </c>
      <c r="R1321">
        <v>0.61</v>
      </c>
      <c r="S1321">
        <v>0.12</v>
      </c>
      <c r="T1321">
        <v>0.08</v>
      </c>
      <c r="U1321">
        <v>9</v>
      </c>
      <c r="V1321">
        <v>24.5</v>
      </c>
      <c r="W1321">
        <v>8.7200000000000006</v>
      </c>
      <c r="X1321">
        <v>2.3199999999999998</v>
      </c>
      <c r="Y1321">
        <v>6.2</v>
      </c>
      <c r="Z1321">
        <v>15</v>
      </c>
      <c r="AA1321">
        <v>0.15</v>
      </c>
      <c r="AB1321">
        <v>32.299999999999997</v>
      </c>
      <c r="AC1321">
        <v>0.61</v>
      </c>
      <c r="AD1321">
        <v>398</v>
      </c>
      <c r="AE1321">
        <v>0.27</v>
      </c>
      <c r="AF1321">
        <v>5.0000000000000001E-3</v>
      </c>
      <c r="AG1321">
        <v>20.8</v>
      </c>
      <c r="AH1321">
        <v>5.6000000000000001E-2</v>
      </c>
      <c r="AI1321">
        <v>10.15</v>
      </c>
      <c r="AJ1321">
        <v>5.0000000000000001E-3</v>
      </c>
      <c r="AK1321">
        <v>0.11</v>
      </c>
      <c r="AL1321">
        <v>2.7</v>
      </c>
      <c r="AM1321">
        <v>0.3</v>
      </c>
      <c r="AN1321">
        <v>3.6</v>
      </c>
      <c r="AO1321">
        <v>0.01</v>
      </c>
      <c r="AP1321">
        <v>12.7</v>
      </c>
      <c r="AQ1321">
        <v>840</v>
      </c>
      <c r="AR1321">
        <v>0.18</v>
      </c>
      <c r="AS1321">
        <v>5</v>
      </c>
      <c r="AT1321">
        <v>31</v>
      </c>
      <c r="AU1321">
        <v>0.1</v>
      </c>
      <c r="AV1321">
        <v>50.5</v>
      </c>
      <c r="AW1321">
        <v>15</v>
      </c>
    </row>
    <row r="1322" spans="1:49" hidden="1" x14ac:dyDescent="0.3">
      <c r="A1322" t="s">
        <v>5100</v>
      </c>
      <c r="B1322" t="s">
        <v>5101</v>
      </c>
      <c r="C1322" s="1" t="str">
        <f t="shared" si="87"/>
        <v>13:0047</v>
      </c>
      <c r="D1322" s="1" t="str">
        <f t="shared" si="88"/>
        <v>13:0012</v>
      </c>
      <c r="E1322" t="s">
        <v>5102</v>
      </c>
      <c r="F1322" t="s">
        <v>5103</v>
      </c>
      <c r="H1322">
        <v>46.676547200000002</v>
      </c>
      <c r="I1322">
        <v>-66.958757599999998</v>
      </c>
      <c r="J1322" s="1" t="str">
        <f t="shared" si="91"/>
        <v>Basal till</v>
      </c>
      <c r="K1322" s="1" t="str">
        <f t="shared" si="90"/>
        <v>&lt;63 micron</v>
      </c>
      <c r="L1322">
        <v>10</v>
      </c>
      <c r="M1322">
        <v>2.57</v>
      </c>
      <c r="N1322">
        <v>1.7</v>
      </c>
      <c r="O1322">
        <v>0.1</v>
      </c>
      <c r="P1322">
        <v>1</v>
      </c>
      <c r="Q1322">
        <v>46.6</v>
      </c>
      <c r="R1322">
        <v>1.43</v>
      </c>
      <c r="S1322">
        <v>7.0000000000000007E-2</v>
      </c>
      <c r="T1322">
        <v>0.16</v>
      </c>
      <c r="U1322">
        <v>7.8</v>
      </c>
      <c r="V1322">
        <v>17.600000000000001</v>
      </c>
      <c r="W1322">
        <v>10.11</v>
      </c>
      <c r="X1322">
        <v>2.15</v>
      </c>
      <c r="Y1322">
        <v>7.9</v>
      </c>
      <c r="Z1322">
        <v>36</v>
      </c>
      <c r="AA1322">
        <v>0.15</v>
      </c>
      <c r="AB1322">
        <v>46.4</v>
      </c>
      <c r="AC1322">
        <v>0.55000000000000004</v>
      </c>
      <c r="AD1322">
        <v>398</v>
      </c>
      <c r="AE1322">
        <v>0.26</v>
      </c>
      <c r="AF1322">
        <v>7.0000000000000001E-3</v>
      </c>
      <c r="AG1322">
        <v>14.9</v>
      </c>
      <c r="AH1322">
        <v>6.2E-2</v>
      </c>
      <c r="AI1322">
        <v>11.65</v>
      </c>
      <c r="AJ1322">
        <v>5.0000000000000001E-3</v>
      </c>
      <c r="AK1322">
        <v>0.09</v>
      </c>
      <c r="AL1322">
        <v>2.7</v>
      </c>
      <c r="AM1322">
        <v>0.2</v>
      </c>
      <c r="AN1322">
        <v>2.9</v>
      </c>
      <c r="AO1322">
        <v>0.01</v>
      </c>
      <c r="AP1322">
        <v>24.5</v>
      </c>
      <c r="AQ1322">
        <v>940</v>
      </c>
      <c r="AR1322">
        <v>0.24</v>
      </c>
      <c r="AS1322">
        <v>8.6999999999999993</v>
      </c>
      <c r="AT1322">
        <v>27</v>
      </c>
      <c r="AU1322">
        <v>0.05</v>
      </c>
      <c r="AV1322">
        <v>62.8</v>
      </c>
      <c r="AW1322">
        <v>7.5</v>
      </c>
    </row>
    <row r="1323" spans="1:49" hidden="1" x14ac:dyDescent="0.3">
      <c r="A1323" t="s">
        <v>5104</v>
      </c>
      <c r="B1323" t="s">
        <v>5105</v>
      </c>
      <c r="C1323" s="1" t="str">
        <f t="shared" si="87"/>
        <v>13:0047</v>
      </c>
      <c r="D1323" s="1" t="str">
        <f t="shared" si="88"/>
        <v>13:0012</v>
      </c>
      <c r="E1323" t="s">
        <v>5106</v>
      </c>
      <c r="F1323" t="s">
        <v>5107</v>
      </c>
      <c r="H1323">
        <v>46.660007200000003</v>
      </c>
      <c r="I1323">
        <v>-66.954805800000003</v>
      </c>
      <c r="J1323" s="1" t="str">
        <f t="shared" si="91"/>
        <v>Basal till</v>
      </c>
      <c r="K1323" s="1" t="str">
        <f t="shared" si="90"/>
        <v>&lt;63 micron</v>
      </c>
      <c r="L1323">
        <v>26</v>
      </c>
      <c r="M1323">
        <v>3.03</v>
      </c>
      <c r="N1323">
        <v>3.1</v>
      </c>
      <c r="O1323">
        <v>0.3</v>
      </c>
      <c r="P1323">
        <v>1</v>
      </c>
      <c r="Q1323">
        <v>44.6</v>
      </c>
      <c r="R1323">
        <v>0.69</v>
      </c>
      <c r="S1323">
        <v>0.08</v>
      </c>
      <c r="T1323">
        <v>7.0000000000000007E-2</v>
      </c>
      <c r="U1323">
        <v>9</v>
      </c>
      <c r="V1323">
        <v>27.4</v>
      </c>
      <c r="W1323">
        <v>9.52</v>
      </c>
      <c r="X1323">
        <v>2.5299999999999998</v>
      </c>
      <c r="Y1323">
        <v>7.7</v>
      </c>
      <c r="Z1323">
        <v>50</v>
      </c>
      <c r="AA1323">
        <v>0.16</v>
      </c>
      <c r="AB1323">
        <v>24.9</v>
      </c>
      <c r="AC1323">
        <v>0.64</v>
      </c>
      <c r="AD1323">
        <v>299</v>
      </c>
      <c r="AE1323">
        <v>0.52</v>
      </c>
      <c r="AF1323">
        <v>5.0000000000000001E-3</v>
      </c>
      <c r="AG1323">
        <v>21.4</v>
      </c>
      <c r="AH1323">
        <v>5.8999999999999997E-2</v>
      </c>
      <c r="AI1323">
        <v>12.76</v>
      </c>
      <c r="AJ1323">
        <v>5.0000000000000001E-3</v>
      </c>
      <c r="AK1323">
        <v>0.15</v>
      </c>
      <c r="AL1323">
        <v>2.6</v>
      </c>
      <c r="AM1323">
        <v>0.4</v>
      </c>
      <c r="AN1323">
        <v>3.2</v>
      </c>
      <c r="AO1323">
        <v>0.01</v>
      </c>
      <c r="AP1323">
        <v>9.4</v>
      </c>
      <c r="AQ1323">
        <v>560</v>
      </c>
      <c r="AR1323">
        <v>0.24</v>
      </c>
      <c r="AS1323">
        <v>3.1</v>
      </c>
      <c r="AT1323">
        <v>37</v>
      </c>
      <c r="AU1323">
        <v>0.2</v>
      </c>
      <c r="AV1323">
        <v>48.8</v>
      </c>
      <c r="AW1323">
        <v>15</v>
      </c>
    </row>
    <row r="1324" spans="1:49" hidden="1" x14ac:dyDescent="0.3">
      <c r="A1324" t="s">
        <v>5108</v>
      </c>
      <c r="B1324" t="s">
        <v>5109</v>
      </c>
      <c r="C1324" s="1" t="str">
        <f t="shared" si="87"/>
        <v>13:0047</v>
      </c>
      <c r="D1324" s="1" t="str">
        <f t="shared" si="88"/>
        <v>13:0012</v>
      </c>
      <c r="E1324" t="s">
        <v>5110</v>
      </c>
      <c r="F1324" t="s">
        <v>5111</v>
      </c>
      <c r="H1324">
        <v>46.642513800000003</v>
      </c>
      <c r="I1324">
        <v>-66.957948700000003</v>
      </c>
      <c r="J1324" s="1" t="str">
        <f t="shared" si="91"/>
        <v>Basal till</v>
      </c>
      <c r="K1324" s="1" t="str">
        <f t="shared" si="90"/>
        <v>&lt;63 micron</v>
      </c>
      <c r="L1324">
        <v>37</v>
      </c>
      <c r="M1324">
        <v>2.2000000000000002</v>
      </c>
      <c r="N1324">
        <v>2.2999999999999998</v>
      </c>
      <c r="O1324">
        <v>0.4</v>
      </c>
      <c r="P1324">
        <v>2</v>
      </c>
      <c r="Q1324">
        <v>27.4</v>
      </c>
      <c r="R1324">
        <v>0.61</v>
      </c>
      <c r="S1324">
        <v>0.03</v>
      </c>
      <c r="T1324">
        <v>0.11</v>
      </c>
      <c r="U1324">
        <v>7.1</v>
      </c>
      <c r="V1324">
        <v>22.4</v>
      </c>
      <c r="W1324">
        <v>7.65</v>
      </c>
      <c r="X1324">
        <v>2.04</v>
      </c>
      <c r="Y1324">
        <v>5.2</v>
      </c>
      <c r="Z1324">
        <v>30</v>
      </c>
      <c r="AA1324">
        <v>7.0000000000000007E-2</v>
      </c>
      <c r="AB1324">
        <v>29.1</v>
      </c>
      <c r="AC1324">
        <v>0.51</v>
      </c>
      <c r="AD1324">
        <v>226</v>
      </c>
      <c r="AE1324">
        <v>0.56000000000000005</v>
      </c>
      <c r="AF1324">
        <v>5.0000000000000001E-3</v>
      </c>
      <c r="AG1324">
        <v>21.9</v>
      </c>
      <c r="AH1324">
        <v>2.4E-2</v>
      </c>
      <c r="AI1324">
        <v>11.53</v>
      </c>
      <c r="AJ1324">
        <v>5.0000000000000001E-3</v>
      </c>
      <c r="AK1324">
        <v>0.13</v>
      </c>
      <c r="AL1324">
        <v>2.2000000000000002</v>
      </c>
      <c r="AM1324">
        <v>0.3</v>
      </c>
      <c r="AN1324">
        <v>2.7</v>
      </c>
      <c r="AO1324">
        <v>0.01</v>
      </c>
      <c r="AP1324">
        <v>13.5</v>
      </c>
      <c r="AQ1324">
        <v>460</v>
      </c>
      <c r="AR1324">
        <v>0.16</v>
      </c>
      <c r="AS1324">
        <v>3.4</v>
      </c>
      <c r="AT1324">
        <v>27</v>
      </c>
      <c r="AU1324">
        <v>0.3</v>
      </c>
      <c r="AV1324">
        <v>51.3</v>
      </c>
      <c r="AW1324">
        <v>15</v>
      </c>
    </row>
    <row r="1325" spans="1:49" hidden="1" x14ac:dyDescent="0.3">
      <c r="A1325" t="s">
        <v>5112</v>
      </c>
      <c r="B1325" t="s">
        <v>5113</v>
      </c>
      <c r="C1325" s="1" t="str">
        <f t="shared" si="87"/>
        <v>13:0047</v>
      </c>
      <c r="D1325" s="1" t="str">
        <f t="shared" si="88"/>
        <v>13:0012</v>
      </c>
      <c r="E1325" t="s">
        <v>5114</v>
      </c>
      <c r="F1325" t="s">
        <v>5115</v>
      </c>
      <c r="H1325">
        <v>46.626421000000001</v>
      </c>
      <c r="I1325">
        <v>-66.953852100000006</v>
      </c>
      <c r="J1325" s="1" t="str">
        <f t="shared" si="91"/>
        <v>Basal till</v>
      </c>
      <c r="K1325" s="1" t="str">
        <f t="shared" si="90"/>
        <v>&lt;63 micron</v>
      </c>
      <c r="L1325">
        <v>32</v>
      </c>
      <c r="M1325">
        <v>2.54</v>
      </c>
      <c r="N1325">
        <v>4.7</v>
      </c>
      <c r="O1325">
        <v>0.5</v>
      </c>
      <c r="P1325">
        <v>1</v>
      </c>
      <c r="Q1325">
        <v>45.9</v>
      </c>
      <c r="R1325">
        <v>0.71</v>
      </c>
      <c r="S1325">
        <v>0.08</v>
      </c>
      <c r="T1325">
        <v>0.45</v>
      </c>
      <c r="U1325">
        <v>12</v>
      </c>
      <c r="V1325">
        <v>32.700000000000003</v>
      </c>
      <c r="W1325">
        <v>15.97</v>
      </c>
      <c r="X1325">
        <v>2.87</v>
      </c>
      <c r="Y1325">
        <v>7</v>
      </c>
      <c r="Z1325">
        <v>10</v>
      </c>
      <c r="AA1325">
        <v>0.16</v>
      </c>
      <c r="AB1325">
        <v>38.5</v>
      </c>
      <c r="AC1325">
        <v>0.83</v>
      </c>
      <c r="AD1325">
        <v>441</v>
      </c>
      <c r="AE1325">
        <v>0.33</v>
      </c>
      <c r="AF1325">
        <v>7.0000000000000001E-3</v>
      </c>
      <c r="AG1325">
        <v>29.7</v>
      </c>
      <c r="AH1325">
        <v>3.5999999999999997E-2</v>
      </c>
      <c r="AI1325">
        <v>21.57</v>
      </c>
      <c r="AJ1325">
        <v>5.0000000000000001E-3</v>
      </c>
      <c r="AK1325">
        <v>0.15</v>
      </c>
      <c r="AL1325">
        <v>4.0999999999999996</v>
      </c>
      <c r="AM1325">
        <v>0.1</v>
      </c>
      <c r="AN1325">
        <v>5.4</v>
      </c>
      <c r="AO1325">
        <v>0.01</v>
      </c>
      <c r="AP1325">
        <v>14.8</v>
      </c>
      <c r="AQ1325">
        <v>1010</v>
      </c>
      <c r="AR1325">
        <v>0.2</v>
      </c>
      <c r="AS1325">
        <v>3.4</v>
      </c>
      <c r="AT1325">
        <v>40</v>
      </c>
      <c r="AU1325">
        <v>1.1000000000000001</v>
      </c>
      <c r="AV1325">
        <v>144.9</v>
      </c>
      <c r="AW1325">
        <v>15</v>
      </c>
    </row>
    <row r="1326" spans="1:49" hidden="1" x14ac:dyDescent="0.3">
      <c r="A1326" t="s">
        <v>5116</v>
      </c>
      <c r="B1326" t="s">
        <v>5117</v>
      </c>
      <c r="C1326" s="1" t="str">
        <f t="shared" si="87"/>
        <v>13:0047</v>
      </c>
      <c r="D1326" s="1" t="str">
        <f t="shared" si="88"/>
        <v>13:0012</v>
      </c>
      <c r="E1326" t="s">
        <v>5118</v>
      </c>
      <c r="F1326" t="s">
        <v>5119</v>
      </c>
      <c r="H1326">
        <v>46.620956700000001</v>
      </c>
      <c r="I1326">
        <v>-66.960327899999996</v>
      </c>
      <c r="J1326" s="1" t="str">
        <f t="shared" si="91"/>
        <v>Basal till</v>
      </c>
      <c r="K1326" s="1" t="str">
        <f t="shared" si="90"/>
        <v>&lt;63 micron</v>
      </c>
      <c r="L1326">
        <v>55</v>
      </c>
      <c r="M1326">
        <v>2.54</v>
      </c>
      <c r="N1326">
        <v>2.8</v>
      </c>
      <c r="O1326">
        <v>0.1</v>
      </c>
      <c r="P1326">
        <v>2</v>
      </c>
      <c r="Q1326">
        <v>73.900000000000006</v>
      </c>
      <c r="R1326">
        <v>0.79</v>
      </c>
      <c r="S1326">
        <v>0.22</v>
      </c>
      <c r="T1326">
        <v>0.22</v>
      </c>
      <c r="U1326">
        <v>11.7</v>
      </c>
      <c r="V1326">
        <v>35.299999999999997</v>
      </c>
      <c r="W1326">
        <v>21.47</v>
      </c>
      <c r="X1326">
        <v>3.41</v>
      </c>
      <c r="Y1326">
        <v>7.7</v>
      </c>
      <c r="Z1326">
        <v>17</v>
      </c>
      <c r="AA1326">
        <v>0.32</v>
      </c>
      <c r="AB1326">
        <v>41.9</v>
      </c>
      <c r="AC1326">
        <v>0.94</v>
      </c>
      <c r="AD1326">
        <v>406</v>
      </c>
      <c r="AE1326">
        <v>0.22</v>
      </c>
      <c r="AF1326">
        <v>8.0000000000000002E-3</v>
      </c>
      <c r="AG1326">
        <v>29.9</v>
      </c>
      <c r="AH1326">
        <v>5.8000000000000003E-2</v>
      </c>
      <c r="AI1326">
        <v>22.18</v>
      </c>
      <c r="AJ1326">
        <v>5.0000000000000001E-3</v>
      </c>
      <c r="AK1326">
        <v>0.2</v>
      </c>
      <c r="AL1326">
        <v>6</v>
      </c>
      <c r="AM1326">
        <v>0.1</v>
      </c>
      <c r="AN1326">
        <v>12</v>
      </c>
      <c r="AO1326">
        <v>0.01</v>
      </c>
      <c r="AP1326">
        <v>15.5</v>
      </c>
      <c r="AQ1326">
        <v>1030</v>
      </c>
      <c r="AR1326">
        <v>0.25</v>
      </c>
      <c r="AS1326">
        <v>2.6</v>
      </c>
      <c r="AT1326">
        <v>53</v>
      </c>
      <c r="AU1326">
        <v>0.2</v>
      </c>
      <c r="AV1326">
        <v>76.7</v>
      </c>
      <c r="AW1326">
        <v>15</v>
      </c>
    </row>
    <row r="1327" spans="1:49" hidden="1" x14ac:dyDescent="0.3">
      <c r="A1327" t="s">
        <v>5120</v>
      </c>
      <c r="B1327" t="s">
        <v>5121</v>
      </c>
      <c r="C1327" s="1" t="str">
        <f t="shared" si="87"/>
        <v>13:0047</v>
      </c>
      <c r="D1327" s="1" t="str">
        <f t="shared" si="88"/>
        <v>13:0012</v>
      </c>
      <c r="E1327" t="s">
        <v>5122</v>
      </c>
      <c r="F1327" t="s">
        <v>5123</v>
      </c>
      <c r="H1327">
        <v>46.6032668</v>
      </c>
      <c r="I1327">
        <v>-66.9625597</v>
      </c>
      <c r="J1327" s="1" t="str">
        <f t="shared" si="91"/>
        <v>Basal till</v>
      </c>
      <c r="K1327" s="1" t="str">
        <f t="shared" si="90"/>
        <v>&lt;63 micron</v>
      </c>
      <c r="L1327">
        <v>14</v>
      </c>
      <c r="M1327">
        <v>2.1800000000000002</v>
      </c>
      <c r="N1327">
        <v>3</v>
      </c>
      <c r="O1327">
        <v>0.1</v>
      </c>
      <c r="P1327">
        <v>2</v>
      </c>
      <c r="Q1327">
        <v>33.4</v>
      </c>
      <c r="R1327">
        <v>0.49</v>
      </c>
      <c r="S1327">
        <v>0.04</v>
      </c>
      <c r="T1327">
        <v>0.14000000000000001</v>
      </c>
      <c r="U1327">
        <v>11</v>
      </c>
      <c r="V1327">
        <v>26.3</v>
      </c>
      <c r="W1327">
        <v>8.51</v>
      </c>
      <c r="X1327">
        <v>2.13</v>
      </c>
      <c r="Y1327">
        <v>5.2</v>
      </c>
      <c r="Z1327">
        <v>25</v>
      </c>
      <c r="AA1327">
        <v>0.13</v>
      </c>
      <c r="AB1327">
        <v>30.8</v>
      </c>
      <c r="AC1327">
        <v>0.61</v>
      </c>
      <c r="AD1327">
        <v>381</v>
      </c>
      <c r="AE1327">
        <v>0.27</v>
      </c>
      <c r="AF1327">
        <v>4.0000000000000001E-3</v>
      </c>
      <c r="AG1327">
        <v>26.3</v>
      </c>
      <c r="AH1327">
        <v>2.8000000000000001E-2</v>
      </c>
      <c r="AI1327">
        <v>14.11</v>
      </c>
      <c r="AJ1327">
        <v>0.01</v>
      </c>
      <c r="AK1327">
        <v>0.18</v>
      </c>
      <c r="AL1327">
        <v>2.9</v>
      </c>
      <c r="AM1327">
        <v>0.2</v>
      </c>
      <c r="AN1327">
        <v>3.1</v>
      </c>
      <c r="AO1327">
        <v>0.02</v>
      </c>
      <c r="AP1327">
        <v>11.9</v>
      </c>
      <c r="AQ1327">
        <v>500</v>
      </c>
      <c r="AR1327">
        <v>0.16</v>
      </c>
      <c r="AS1327">
        <v>1.7</v>
      </c>
      <c r="AT1327">
        <v>30</v>
      </c>
      <c r="AU1327">
        <v>0.3</v>
      </c>
      <c r="AV1327">
        <v>47.4</v>
      </c>
      <c r="AW1327">
        <v>15</v>
      </c>
    </row>
    <row r="1328" spans="1:49" hidden="1" x14ac:dyDescent="0.3">
      <c r="A1328" t="s">
        <v>5124</v>
      </c>
      <c r="B1328" t="s">
        <v>5125</v>
      </c>
      <c r="C1328" s="1" t="str">
        <f t="shared" si="87"/>
        <v>13:0047</v>
      </c>
      <c r="D1328" s="1" t="str">
        <f t="shared" si="88"/>
        <v>13:0012</v>
      </c>
      <c r="E1328" t="s">
        <v>5126</v>
      </c>
      <c r="F1328" t="s">
        <v>5127</v>
      </c>
      <c r="H1328">
        <v>46.583935199999999</v>
      </c>
      <c r="I1328">
        <v>-66.968636700000005</v>
      </c>
      <c r="J1328" s="1" t="str">
        <f t="shared" si="91"/>
        <v>Basal till</v>
      </c>
      <c r="K1328" s="1" t="str">
        <f t="shared" si="90"/>
        <v>&lt;63 micron</v>
      </c>
      <c r="L1328">
        <v>34</v>
      </c>
      <c r="M1328">
        <v>3.29</v>
      </c>
      <c r="N1328">
        <v>4.5999999999999996</v>
      </c>
      <c r="O1328">
        <v>1</v>
      </c>
      <c r="P1328">
        <v>2</v>
      </c>
      <c r="Q1328">
        <v>50.4</v>
      </c>
      <c r="R1328">
        <v>0.89</v>
      </c>
      <c r="S1328">
        <v>0.04</v>
      </c>
      <c r="T1328">
        <v>0.19</v>
      </c>
      <c r="U1328">
        <v>10.8</v>
      </c>
      <c r="V1328">
        <v>29.8</v>
      </c>
      <c r="W1328">
        <v>18.489999999999998</v>
      </c>
      <c r="X1328">
        <v>2.6</v>
      </c>
      <c r="Y1328">
        <v>7.9</v>
      </c>
      <c r="Z1328">
        <v>53</v>
      </c>
      <c r="AA1328">
        <v>0.12</v>
      </c>
      <c r="AB1328">
        <v>26.5</v>
      </c>
      <c r="AC1328">
        <v>0.67</v>
      </c>
      <c r="AD1328">
        <v>374</v>
      </c>
      <c r="AE1328">
        <v>0.57999999999999996</v>
      </c>
      <c r="AF1328">
        <v>4.0000000000000001E-3</v>
      </c>
      <c r="AG1328">
        <v>25.6</v>
      </c>
      <c r="AH1328">
        <v>4.1000000000000002E-2</v>
      </c>
      <c r="AI1328">
        <v>38.17</v>
      </c>
      <c r="AJ1328">
        <v>5.0000000000000001E-3</v>
      </c>
      <c r="AK1328">
        <v>0.17</v>
      </c>
      <c r="AL1328">
        <v>4</v>
      </c>
      <c r="AM1328">
        <v>0.4</v>
      </c>
      <c r="AN1328">
        <v>3.4</v>
      </c>
      <c r="AO1328">
        <v>0.02</v>
      </c>
      <c r="AP1328">
        <v>14.7</v>
      </c>
      <c r="AQ1328">
        <v>560</v>
      </c>
      <c r="AR1328">
        <v>0.21</v>
      </c>
      <c r="AS1328">
        <v>2.8</v>
      </c>
      <c r="AT1328">
        <v>39</v>
      </c>
      <c r="AU1328">
        <v>1</v>
      </c>
      <c r="AV1328">
        <v>73.400000000000006</v>
      </c>
      <c r="AW1328">
        <v>15</v>
      </c>
    </row>
    <row r="1329" spans="1:49" hidden="1" x14ac:dyDescent="0.3">
      <c r="A1329" t="s">
        <v>5128</v>
      </c>
      <c r="B1329" t="s">
        <v>5129</v>
      </c>
      <c r="C1329" s="1" t="str">
        <f t="shared" si="87"/>
        <v>13:0047</v>
      </c>
      <c r="D1329" s="1" t="str">
        <f t="shared" si="88"/>
        <v>13:0012</v>
      </c>
      <c r="E1329" t="s">
        <v>5130</v>
      </c>
      <c r="F1329" t="s">
        <v>5131</v>
      </c>
      <c r="H1329">
        <v>46.569631999999999</v>
      </c>
      <c r="I1329">
        <v>-66.963952000000006</v>
      </c>
      <c r="J1329" s="1" t="str">
        <f t="shared" si="91"/>
        <v>Basal till</v>
      </c>
      <c r="K1329" s="1" t="str">
        <f t="shared" si="90"/>
        <v>&lt;63 micron</v>
      </c>
      <c r="L1329">
        <v>19</v>
      </c>
      <c r="M1329">
        <v>1.86</v>
      </c>
      <c r="N1329">
        <v>9.3000000000000007</v>
      </c>
      <c r="O1329">
        <v>4.4000000000000004</v>
      </c>
      <c r="P1329">
        <v>1</v>
      </c>
      <c r="Q1329">
        <v>24.6</v>
      </c>
      <c r="R1329">
        <v>0.46</v>
      </c>
      <c r="S1329">
        <v>0.03</v>
      </c>
      <c r="T1329">
        <v>0.1</v>
      </c>
      <c r="U1329">
        <v>11.8</v>
      </c>
      <c r="V1329">
        <v>24.2</v>
      </c>
      <c r="W1329">
        <v>30.46</v>
      </c>
      <c r="X1329">
        <v>2.46</v>
      </c>
      <c r="Y1329">
        <v>4.8</v>
      </c>
      <c r="Z1329">
        <v>16</v>
      </c>
      <c r="AA1329">
        <v>0.11</v>
      </c>
      <c r="AB1329">
        <v>29.3</v>
      </c>
      <c r="AC1329">
        <v>0.61</v>
      </c>
      <c r="AD1329">
        <v>268</v>
      </c>
      <c r="AE1329">
        <v>0.72</v>
      </c>
      <c r="AF1329">
        <v>4.0000000000000001E-3</v>
      </c>
      <c r="AG1329">
        <v>30.7</v>
      </c>
      <c r="AH1329">
        <v>2.9000000000000001E-2</v>
      </c>
      <c r="AI1329">
        <v>9.86</v>
      </c>
      <c r="AJ1329">
        <v>5.0000000000000001E-3</v>
      </c>
      <c r="AK1329">
        <v>0.15</v>
      </c>
      <c r="AL1329">
        <v>2.2999999999999998</v>
      </c>
      <c r="AM1329">
        <v>0.4</v>
      </c>
      <c r="AN1329">
        <v>2.7</v>
      </c>
      <c r="AO1329">
        <v>0.01</v>
      </c>
      <c r="AP1329">
        <v>10.9</v>
      </c>
      <c r="AQ1329">
        <v>540</v>
      </c>
      <c r="AR1329">
        <v>0.15</v>
      </c>
      <c r="AS1329">
        <v>2</v>
      </c>
      <c r="AT1329">
        <v>30</v>
      </c>
      <c r="AU1329">
        <v>0.3</v>
      </c>
      <c r="AV1329">
        <v>48</v>
      </c>
      <c r="AW1329">
        <v>15</v>
      </c>
    </row>
    <row r="1330" spans="1:49" hidden="1" x14ac:dyDescent="0.3">
      <c r="A1330" t="s">
        <v>5132</v>
      </c>
      <c r="B1330" t="s">
        <v>5133</v>
      </c>
      <c r="C1330" s="1" t="str">
        <f t="shared" si="87"/>
        <v>13:0047</v>
      </c>
      <c r="D1330" s="1" t="str">
        <f t="shared" si="88"/>
        <v>13:0012</v>
      </c>
      <c r="E1330" t="s">
        <v>5134</v>
      </c>
      <c r="F1330" t="s">
        <v>5135</v>
      </c>
      <c r="H1330">
        <v>46.5501243</v>
      </c>
      <c r="I1330">
        <v>-66.965204799999995</v>
      </c>
      <c r="J1330" s="1" t="str">
        <f t="shared" si="91"/>
        <v>Basal till</v>
      </c>
      <c r="K1330" s="1" t="str">
        <f t="shared" si="90"/>
        <v>&lt;63 micron</v>
      </c>
      <c r="L1330">
        <v>15</v>
      </c>
      <c r="M1330">
        <v>2.31</v>
      </c>
      <c r="N1330">
        <v>20.100000000000001</v>
      </c>
      <c r="O1330">
        <v>1.1000000000000001</v>
      </c>
      <c r="P1330">
        <v>1</v>
      </c>
      <c r="Q1330">
        <v>45.1</v>
      </c>
      <c r="R1330">
        <v>0.51</v>
      </c>
      <c r="S1330">
        <v>0.03</v>
      </c>
      <c r="T1330">
        <v>0.09</v>
      </c>
      <c r="U1330">
        <v>16</v>
      </c>
      <c r="V1330">
        <v>37.299999999999997</v>
      </c>
      <c r="W1330">
        <v>39.659999999999997</v>
      </c>
      <c r="X1330">
        <v>3.37</v>
      </c>
      <c r="Y1330">
        <v>6.1</v>
      </c>
      <c r="Z1330">
        <v>18</v>
      </c>
      <c r="AA1330">
        <v>0.23</v>
      </c>
      <c r="AB1330">
        <v>35.1</v>
      </c>
      <c r="AC1330">
        <v>0.83</v>
      </c>
      <c r="AD1330">
        <v>371</v>
      </c>
      <c r="AE1330">
        <v>0.75</v>
      </c>
      <c r="AF1330">
        <v>6.0000000000000001E-3</v>
      </c>
      <c r="AG1330">
        <v>39.200000000000003</v>
      </c>
      <c r="AH1330">
        <v>2.8000000000000001E-2</v>
      </c>
      <c r="AI1330">
        <v>9.0299999999999994</v>
      </c>
      <c r="AJ1330">
        <v>5.0000000000000001E-3</v>
      </c>
      <c r="AK1330">
        <v>0.18</v>
      </c>
      <c r="AL1330">
        <v>3.5</v>
      </c>
      <c r="AM1330">
        <v>0.3</v>
      </c>
      <c r="AN1330">
        <v>4</v>
      </c>
      <c r="AO1330">
        <v>0.03</v>
      </c>
      <c r="AP1330">
        <v>11</v>
      </c>
      <c r="AQ1330">
        <v>790</v>
      </c>
      <c r="AR1330">
        <v>0.23</v>
      </c>
      <c r="AS1330">
        <v>1.9</v>
      </c>
      <c r="AT1330">
        <v>43</v>
      </c>
      <c r="AU1330">
        <v>0.7</v>
      </c>
      <c r="AV1330">
        <v>55.3</v>
      </c>
      <c r="AW1330">
        <v>15</v>
      </c>
    </row>
    <row r="1331" spans="1:49" hidden="1" x14ac:dyDescent="0.3">
      <c r="A1331" t="s">
        <v>5136</v>
      </c>
      <c r="B1331" t="s">
        <v>5137</v>
      </c>
      <c r="C1331" s="1" t="str">
        <f t="shared" si="87"/>
        <v>13:0047</v>
      </c>
      <c r="D1331" s="1" t="str">
        <f t="shared" si="88"/>
        <v>13:0012</v>
      </c>
      <c r="E1331" t="s">
        <v>5138</v>
      </c>
      <c r="F1331" t="s">
        <v>5139</v>
      </c>
      <c r="H1331">
        <v>46.532696700000002</v>
      </c>
      <c r="I1331">
        <v>-66.967030699999995</v>
      </c>
      <c r="J1331" s="1" t="str">
        <f t="shared" si="91"/>
        <v>Basal till</v>
      </c>
      <c r="K1331" s="1" t="str">
        <f t="shared" si="90"/>
        <v>&lt;63 micron</v>
      </c>
      <c r="L1331">
        <v>9</v>
      </c>
      <c r="M1331">
        <v>2.14</v>
      </c>
      <c r="N1331">
        <v>13.8</v>
      </c>
      <c r="O1331">
        <v>1.2</v>
      </c>
      <c r="P1331">
        <v>1</v>
      </c>
      <c r="Q1331">
        <v>55.1</v>
      </c>
      <c r="R1331">
        <v>0.28999999999999998</v>
      </c>
      <c r="S1331">
        <v>0.04</v>
      </c>
      <c r="T1331">
        <v>7.0000000000000007E-2</v>
      </c>
      <c r="U1331">
        <v>11.8</v>
      </c>
      <c r="V1331">
        <v>34.9</v>
      </c>
      <c r="W1331">
        <v>16.059999999999999</v>
      </c>
      <c r="X1331">
        <v>2.78</v>
      </c>
      <c r="Y1331">
        <v>5.8</v>
      </c>
      <c r="Z1331">
        <v>14</v>
      </c>
      <c r="AA1331">
        <v>0.12</v>
      </c>
      <c r="AB1331">
        <v>38.1</v>
      </c>
      <c r="AC1331">
        <v>0.77</v>
      </c>
      <c r="AD1331">
        <v>335</v>
      </c>
      <c r="AE1331">
        <v>0.54</v>
      </c>
      <c r="AF1331">
        <v>5.0000000000000001E-3</v>
      </c>
      <c r="AG1331">
        <v>29.8</v>
      </c>
      <c r="AH1331">
        <v>2.7E-2</v>
      </c>
      <c r="AI1331">
        <v>10.86</v>
      </c>
      <c r="AJ1331">
        <v>5.0000000000000001E-3</v>
      </c>
      <c r="AK1331">
        <v>0.3</v>
      </c>
      <c r="AL1331">
        <v>4.3</v>
      </c>
      <c r="AM1331">
        <v>0.2</v>
      </c>
      <c r="AN1331">
        <v>4.4000000000000004</v>
      </c>
      <c r="AO1331">
        <v>0.01</v>
      </c>
      <c r="AP1331">
        <v>11.4</v>
      </c>
      <c r="AQ1331">
        <v>680</v>
      </c>
      <c r="AR1331">
        <v>0.16</v>
      </c>
      <c r="AS1331">
        <v>2.5</v>
      </c>
      <c r="AT1331">
        <v>38</v>
      </c>
      <c r="AU1331">
        <v>0.4</v>
      </c>
      <c r="AV1331">
        <v>48</v>
      </c>
      <c r="AW1331">
        <v>15</v>
      </c>
    </row>
    <row r="1332" spans="1:49" hidden="1" x14ac:dyDescent="0.3">
      <c r="A1332" t="s">
        <v>5140</v>
      </c>
      <c r="B1332" t="s">
        <v>5141</v>
      </c>
      <c r="C1332" s="1" t="str">
        <f t="shared" si="87"/>
        <v>13:0047</v>
      </c>
      <c r="D1332" s="1" t="str">
        <f t="shared" si="88"/>
        <v>13:0012</v>
      </c>
      <c r="E1332" t="s">
        <v>5138</v>
      </c>
      <c r="F1332" t="s">
        <v>5142</v>
      </c>
      <c r="H1332">
        <v>46.532696700000002</v>
      </c>
      <c r="I1332">
        <v>-66.967030699999995</v>
      </c>
      <c r="J1332" s="1" t="str">
        <f t="shared" si="91"/>
        <v>Basal till</v>
      </c>
      <c r="K1332" s="1" t="str">
        <f t="shared" si="90"/>
        <v>&lt;63 micron</v>
      </c>
      <c r="L1332">
        <v>13</v>
      </c>
      <c r="M1332">
        <v>2.08</v>
      </c>
      <c r="N1332">
        <v>16.399999999999999</v>
      </c>
      <c r="O1332">
        <v>1.5</v>
      </c>
      <c r="P1332">
        <v>1</v>
      </c>
      <c r="Q1332">
        <v>64.599999999999994</v>
      </c>
      <c r="R1332">
        <v>0.34</v>
      </c>
      <c r="S1332">
        <v>0.05</v>
      </c>
      <c r="T1332">
        <v>0.06</v>
      </c>
      <c r="U1332">
        <v>12.5</v>
      </c>
      <c r="V1332">
        <v>44.4</v>
      </c>
      <c r="W1332">
        <v>18.37</v>
      </c>
      <c r="X1332">
        <v>2.98</v>
      </c>
      <c r="Y1332">
        <v>6.6</v>
      </c>
      <c r="Z1332">
        <v>18</v>
      </c>
      <c r="AA1332">
        <v>0.15</v>
      </c>
      <c r="AB1332">
        <v>38.299999999999997</v>
      </c>
      <c r="AC1332">
        <v>0.77</v>
      </c>
      <c r="AD1332">
        <v>389</v>
      </c>
      <c r="AE1332">
        <v>0.68</v>
      </c>
      <c r="AF1332">
        <v>7.0000000000000001E-3</v>
      </c>
      <c r="AG1332">
        <v>37.200000000000003</v>
      </c>
      <c r="AH1332">
        <v>3.3000000000000002E-2</v>
      </c>
      <c r="AI1332">
        <v>12.21</v>
      </c>
      <c r="AJ1332">
        <v>5.0000000000000001E-3</v>
      </c>
      <c r="AK1332">
        <v>0.38</v>
      </c>
      <c r="AL1332">
        <v>5</v>
      </c>
      <c r="AM1332">
        <v>0.2</v>
      </c>
      <c r="AN1332">
        <v>7</v>
      </c>
      <c r="AO1332">
        <v>0.02</v>
      </c>
      <c r="AP1332">
        <v>11.6</v>
      </c>
      <c r="AQ1332">
        <v>740</v>
      </c>
      <c r="AR1332">
        <v>0.17</v>
      </c>
      <c r="AS1332">
        <v>2.5</v>
      </c>
      <c r="AT1332">
        <v>42</v>
      </c>
      <c r="AU1332">
        <v>0.6</v>
      </c>
      <c r="AV1332">
        <v>53.4</v>
      </c>
      <c r="AW1332">
        <v>15</v>
      </c>
    </row>
    <row r="1333" spans="1:49" hidden="1" x14ac:dyDescent="0.3">
      <c r="A1333" t="s">
        <v>5143</v>
      </c>
      <c r="B1333" t="s">
        <v>5144</v>
      </c>
      <c r="C1333" s="1" t="str">
        <f t="shared" si="87"/>
        <v>13:0047</v>
      </c>
      <c r="D1333" s="1" t="str">
        <f t="shared" si="88"/>
        <v>13:0012</v>
      </c>
      <c r="E1333" t="s">
        <v>5145</v>
      </c>
      <c r="F1333" t="s">
        <v>5146</v>
      </c>
      <c r="H1333">
        <v>46.513859799999999</v>
      </c>
      <c r="I1333">
        <v>-66.965518399999993</v>
      </c>
      <c r="J1333" s="1" t="str">
        <f t="shared" si="91"/>
        <v>Basal till</v>
      </c>
      <c r="K1333" s="1" t="str">
        <f t="shared" si="90"/>
        <v>&lt;63 micron</v>
      </c>
      <c r="L1333">
        <v>10</v>
      </c>
      <c r="M1333">
        <v>2.54</v>
      </c>
      <c r="N1333">
        <v>4.7</v>
      </c>
      <c r="O1333">
        <v>0.1</v>
      </c>
      <c r="P1333">
        <v>2</v>
      </c>
      <c r="Q1333">
        <v>54</v>
      </c>
      <c r="R1333">
        <v>0.35</v>
      </c>
      <c r="S1333">
        <v>0.03</v>
      </c>
      <c r="T1333">
        <v>7.0000000000000007E-2</v>
      </c>
      <c r="U1333">
        <v>10</v>
      </c>
      <c r="V1333">
        <v>32.200000000000003</v>
      </c>
      <c r="W1333">
        <v>16.77</v>
      </c>
      <c r="X1333">
        <v>2.78</v>
      </c>
      <c r="Y1333">
        <v>6.9</v>
      </c>
      <c r="Z1333">
        <v>53</v>
      </c>
      <c r="AA1333">
        <v>0.13</v>
      </c>
      <c r="AB1333">
        <v>49.7</v>
      </c>
      <c r="AC1333">
        <v>0.61</v>
      </c>
      <c r="AD1333">
        <v>413</v>
      </c>
      <c r="AE1333">
        <v>0.78</v>
      </c>
      <c r="AF1333">
        <v>4.0000000000000001E-3</v>
      </c>
      <c r="AG1333">
        <v>28.3</v>
      </c>
      <c r="AH1333">
        <v>3.7999999999999999E-2</v>
      </c>
      <c r="AI1333">
        <v>13.32</v>
      </c>
      <c r="AJ1333">
        <v>5.0000000000000001E-3</v>
      </c>
      <c r="AK1333">
        <v>0.21</v>
      </c>
      <c r="AL1333">
        <v>6</v>
      </c>
      <c r="AM1333">
        <v>0.5</v>
      </c>
      <c r="AN1333">
        <v>3</v>
      </c>
      <c r="AO1333">
        <v>0.01</v>
      </c>
      <c r="AP1333">
        <v>30.8</v>
      </c>
      <c r="AQ1333">
        <v>510</v>
      </c>
      <c r="AR1333">
        <v>0.2</v>
      </c>
      <c r="AS1333">
        <v>4.3</v>
      </c>
      <c r="AT1333">
        <v>35</v>
      </c>
      <c r="AU1333">
        <v>0.5</v>
      </c>
      <c r="AV1333">
        <v>50.1</v>
      </c>
      <c r="AW1333">
        <v>15</v>
      </c>
    </row>
    <row r="1334" spans="1:49" hidden="1" x14ac:dyDescent="0.3">
      <c r="A1334" t="s">
        <v>5147</v>
      </c>
      <c r="B1334" t="s">
        <v>5148</v>
      </c>
      <c r="C1334" s="1" t="str">
        <f t="shared" si="87"/>
        <v>13:0047</v>
      </c>
      <c r="D1334" s="1" t="str">
        <f t="shared" si="88"/>
        <v>13:0012</v>
      </c>
      <c r="E1334" t="s">
        <v>5149</v>
      </c>
      <c r="F1334" t="s">
        <v>5150</v>
      </c>
      <c r="H1334">
        <v>46.749290899999998</v>
      </c>
      <c r="I1334">
        <v>-66.935193200000001</v>
      </c>
      <c r="J1334" s="1" t="str">
        <f t="shared" si="91"/>
        <v>Basal till</v>
      </c>
      <c r="K1334" s="1" t="str">
        <f t="shared" si="90"/>
        <v>&lt;63 micron</v>
      </c>
      <c r="L1334">
        <v>28</v>
      </c>
      <c r="M1334">
        <v>2.37</v>
      </c>
      <c r="N1334">
        <v>4</v>
      </c>
      <c r="O1334">
        <v>0.1</v>
      </c>
      <c r="P1334">
        <v>2</v>
      </c>
      <c r="Q1334">
        <v>34</v>
      </c>
      <c r="R1334">
        <v>0.17</v>
      </c>
      <c r="S1334">
        <v>0.04</v>
      </c>
      <c r="T1334">
        <v>0.12</v>
      </c>
      <c r="U1334">
        <v>11.5</v>
      </c>
      <c r="V1334">
        <v>38.5</v>
      </c>
      <c r="W1334">
        <v>15.37</v>
      </c>
      <c r="X1334">
        <v>2.75</v>
      </c>
      <c r="Y1334">
        <v>5.6</v>
      </c>
      <c r="Z1334">
        <v>49</v>
      </c>
      <c r="AA1334">
        <v>0.06</v>
      </c>
      <c r="AB1334">
        <v>26.5</v>
      </c>
      <c r="AC1334">
        <v>0.76</v>
      </c>
      <c r="AD1334">
        <v>269</v>
      </c>
      <c r="AE1334">
        <v>0.28999999999999998</v>
      </c>
      <c r="AF1334">
        <v>4.0000000000000001E-3</v>
      </c>
      <c r="AG1334">
        <v>35.4</v>
      </c>
      <c r="AH1334">
        <v>3.2000000000000001E-2</v>
      </c>
      <c r="AI1334">
        <v>11.71</v>
      </c>
      <c r="AJ1334">
        <v>5.0000000000000001E-3</v>
      </c>
      <c r="AK1334">
        <v>0.22</v>
      </c>
      <c r="AL1334">
        <v>3</v>
      </c>
      <c r="AM1334">
        <v>0.4</v>
      </c>
      <c r="AN1334">
        <v>3.8</v>
      </c>
      <c r="AO1334">
        <v>0.01</v>
      </c>
      <c r="AP1334">
        <v>9.1999999999999993</v>
      </c>
      <c r="AQ1334">
        <v>490</v>
      </c>
      <c r="AR1334">
        <v>0.1</v>
      </c>
      <c r="AS1334">
        <v>1.3</v>
      </c>
      <c r="AT1334">
        <v>35</v>
      </c>
      <c r="AU1334">
        <v>0.05</v>
      </c>
      <c r="AV1334">
        <v>47.2</v>
      </c>
      <c r="AW1334">
        <v>15</v>
      </c>
    </row>
    <row r="1335" spans="1:49" hidden="1" x14ac:dyDescent="0.3">
      <c r="A1335" t="s">
        <v>5151</v>
      </c>
      <c r="B1335" t="s">
        <v>5152</v>
      </c>
      <c r="C1335" s="1" t="str">
        <f t="shared" si="87"/>
        <v>13:0047</v>
      </c>
      <c r="D1335" s="1" t="str">
        <f t="shared" si="88"/>
        <v>13:0012</v>
      </c>
      <c r="E1335" t="s">
        <v>5153</v>
      </c>
      <c r="F1335" t="s">
        <v>5154</v>
      </c>
      <c r="H1335">
        <v>46.730237099999997</v>
      </c>
      <c r="I1335">
        <v>-66.931601799999996</v>
      </c>
      <c r="J1335" s="1" t="str">
        <f t="shared" si="91"/>
        <v>Basal till</v>
      </c>
      <c r="K1335" s="1" t="str">
        <f t="shared" si="90"/>
        <v>&lt;63 micron</v>
      </c>
      <c r="L1335">
        <v>17</v>
      </c>
      <c r="M1335">
        <v>4.3899999999999997</v>
      </c>
      <c r="N1335">
        <v>2.6</v>
      </c>
      <c r="O1335">
        <v>0.6</v>
      </c>
      <c r="P1335">
        <v>1</v>
      </c>
      <c r="Q1335">
        <v>40.799999999999997</v>
      </c>
      <c r="R1335">
        <v>0.18</v>
      </c>
      <c r="S1335">
        <v>0.05</v>
      </c>
      <c r="T1335">
        <v>0.05</v>
      </c>
      <c r="U1335">
        <v>15.1</v>
      </c>
      <c r="V1335">
        <v>127.5</v>
      </c>
      <c r="W1335">
        <v>15.47</v>
      </c>
      <c r="X1335">
        <v>3.02</v>
      </c>
      <c r="Y1335">
        <v>8.6</v>
      </c>
      <c r="Z1335">
        <v>39</v>
      </c>
      <c r="AA1335">
        <v>0.15</v>
      </c>
      <c r="AB1335">
        <v>23.1</v>
      </c>
      <c r="AC1335">
        <v>1.4</v>
      </c>
      <c r="AD1335">
        <v>309</v>
      </c>
      <c r="AE1335">
        <v>0.55000000000000004</v>
      </c>
      <c r="AF1335">
        <v>5.0000000000000001E-3</v>
      </c>
      <c r="AG1335">
        <v>70.3</v>
      </c>
      <c r="AH1335">
        <v>3.5000000000000003E-2</v>
      </c>
      <c r="AI1335">
        <v>14.54</v>
      </c>
      <c r="AJ1335">
        <v>5.0000000000000001E-3</v>
      </c>
      <c r="AK1335">
        <v>0.13</v>
      </c>
      <c r="AL1335">
        <v>4.3</v>
      </c>
      <c r="AM1335">
        <v>0.6</v>
      </c>
      <c r="AN1335">
        <v>3.8</v>
      </c>
      <c r="AO1335">
        <v>0.01</v>
      </c>
      <c r="AP1335">
        <v>13</v>
      </c>
      <c r="AQ1335">
        <v>1250</v>
      </c>
      <c r="AR1335">
        <v>0.3</v>
      </c>
      <c r="AS1335">
        <v>2.9</v>
      </c>
      <c r="AT1335">
        <v>49</v>
      </c>
      <c r="AU1335">
        <v>0.1</v>
      </c>
      <c r="AV1335">
        <v>53.6</v>
      </c>
      <c r="AW1335">
        <v>15</v>
      </c>
    </row>
    <row r="1336" spans="1:49" hidden="1" x14ac:dyDescent="0.3">
      <c r="A1336" t="s">
        <v>5155</v>
      </c>
      <c r="B1336" t="s">
        <v>5156</v>
      </c>
      <c r="C1336" s="1" t="str">
        <f t="shared" si="87"/>
        <v>13:0047</v>
      </c>
      <c r="D1336" s="1" t="str">
        <f t="shared" si="88"/>
        <v>13:0012</v>
      </c>
      <c r="E1336" t="s">
        <v>5157</v>
      </c>
      <c r="F1336" t="s">
        <v>5158</v>
      </c>
      <c r="H1336">
        <v>46.714011200000002</v>
      </c>
      <c r="I1336">
        <v>-66.930128800000006</v>
      </c>
      <c r="J1336" s="1" t="str">
        <f t="shared" si="91"/>
        <v>Basal till</v>
      </c>
      <c r="K1336" s="1" t="str">
        <f t="shared" si="90"/>
        <v>&lt;63 micron</v>
      </c>
      <c r="L1336">
        <v>29</v>
      </c>
      <c r="M1336">
        <v>3.29</v>
      </c>
      <c r="N1336">
        <v>2.5</v>
      </c>
      <c r="O1336">
        <v>0.1</v>
      </c>
      <c r="P1336">
        <v>1</v>
      </c>
      <c r="Q1336">
        <v>40.5</v>
      </c>
      <c r="R1336">
        <v>0.44</v>
      </c>
      <c r="S1336">
        <v>0.04</v>
      </c>
      <c r="T1336">
        <v>0.14000000000000001</v>
      </c>
      <c r="U1336">
        <v>8.8000000000000007</v>
      </c>
      <c r="V1336">
        <v>26.4</v>
      </c>
      <c r="W1336">
        <v>8.42</v>
      </c>
      <c r="X1336">
        <v>2.35</v>
      </c>
      <c r="Y1336">
        <v>5.8</v>
      </c>
      <c r="Z1336">
        <v>73</v>
      </c>
      <c r="AA1336">
        <v>0.06</v>
      </c>
      <c r="AB1336">
        <v>19.399999999999999</v>
      </c>
      <c r="AC1336">
        <v>0.51</v>
      </c>
      <c r="AD1336">
        <v>204</v>
      </c>
      <c r="AE1336">
        <v>0.27</v>
      </c>
      <c r="AF1336">
        <v>5.0000000000000001E-3</v>
      </c>
      <c r="AG1336">
        <v>22.4</v>
      </c>
      <c r="AH1336">
        <v>7.0999999999999994E-2</v>
      </c>
      <c r="AI1336">
        <v>9.7799999999999994</v>
      </c>
      <c r="AJ1336">
        <v>0.01</v>
      </c>
      <c r="AK1336">
        <v>0.15</v>
      </c>
      <c r="AL1336">
        <v>3</v>
      </c>
      <c r="AM1336">
        <v>0.6</v>
      </c>
      <c r="AN1336">
        <v>2.5</v>
      </c>
      <c r="AO1336">
        <v>0.01</v>
      </c>
      <c r="AP1336">
        <v>8.9</v>
      </c>
      <c r="AQ1336">
        <v>550</v>
      </c>
      <c r="AR1336">
        <v>0.14000000000000001</v>
      </c>
      <c r="AS1336">
        <v>2.5</v>
      </c>
      <c r="AT1336">
        <v>31</v>
      </c>
      <c r="AU1336">
        <v>0.2</v>
      </c>
      <c r="AV1336">
        <v>69.2</v>
      </c>
      <c r="AW1336">
        <v>15</v>
      </c>
    </row>
    <row r="1337" spans="1:49" hidden="1" x14ac:dyDescent="0.3">
      <c r="A1337" t="s">
        <v>5159</v>
      </c>
      <c r="B1337" t="s">
        <v>5160</v>
      </c>
      <c r="C1337" s="1" t="str">
        <f t="shared" si="87"/>
        <v>13:0047</v>
      </c>
      <c r="D1337" s="1" t="str">
        <f t="shared" si="88"/>
        <v>13:0012</v>
      </c>
      <c r="E1337" t="s">
        <v>5161</v>
      </c>
      <c r="F1337" t="s">
        <v>5162</v>
      </c>
      <c r="H1337">
        <v>46.692685099999998</v>
      </c>
      <c r="I1337">
        <v>-66.930290400000004</v>
      </c>
      <c r="J1337" s="1" t="str">
        <f t="shared" si="91"/>
        <v>Basal till</v>
      </c>
      <c r="K1337" s="1" t="str">
        <f t="shared" si="90"/>
        <v>&lt;63 micron</v>
      </c>
      <c r="L1337">
        <v>6</v>
      </c>
      <c r="M1337">
        <v>1.99</v>
      </c>
      <c r="N1337">
        <v>1.9</v>
      </c>
      <c r="O1337">
        <v>0.1</v>
      </c>
      <c r="P1337">
        <v>1</v>
      </c>
      <c r="Q1337">
        <v>43.4</v>
      </c>
      <c r="R1337">
        <v>0.56999999999999995</v>
      </c>
      <c r="S1337">
        <v>0.12</v>
      </c>
      <c r="T1337">
        <v>0.11</v>
      </c>
      <c r="U1337">
        <v>8.3000000000000007</v>
      </c>
      <c r="V1337">
        <v>22</v>
      </c>
      <c r="W1337">
        <v>9.9499999999999993</v>
      </c>
      <c r="X1337">
        <v>2.3199999999999998</v>
      </c>
      <c r="Y1337">
        <v>6.8</v>
      </c>
      <c r="Z1337">
        <v>9</v>
      </c>
      <c r="AA1337">
        <v>0.15</v>
      </c>
      <c r="AB1337">
        <v>34.200000000000003</v>
      </c>
      <c r="AC1337">
        <v>0.57999999999999996</v>
      </c>
      <c r="AD1337">
        <v>488</v>
      </c>
      <c r="AE1337">
        <v>0.19</v>
      </c>
      <c r="AF1337">
        <v>5.0000000000000001E-3</v>
      </c>
      <c r="AG1337">
        <v>17.5</v>
      </c>
      <c r="AH1337">
        <v>6.8000000000000005E-2</v>
      </c>
      <c r="AI1337">
        <v>10.18</v>
      </c>
      <c r="AJ1337">
        <v>5.0000000000000001E-3</v>
      </c>
      <c r="AK1337">
        <v>0.12</v>
      </c>
      <c r="AL1337">
        <v>3.9</v>
      </c>
      <c r="AM1337">
        <v>0.2</v>
      </c>
      <c r="AN1337">
        <v>3.5</v>
      </c>
      <c r="AO1337">
        <v>0.01</v>
      </c>
      <c r="AP1337">
        <v>15.1</v>
      </c>
      <c r="AQ1337">
        <v>910</v>
      </c>
      <c r="AR1337">
        <v>0.21</v>
      </c>
      <c r="AS1337">
        <v>6</v>
      </c>
      <c r="AT1337">
        <v>30</v>
      </c>
      <c r="AU1337">
        <v>0.1</v>
      </c>
      <c r="AV1337">
        <v>58.1</v>
      </c>
      <c r="AW1337">
        <v>15</v>
      </c>
    </row>
    <row r="1338" spans="1:49" hidden="1" x14ac:dyDescent="0.3">
      <c r="A1338" t="s">
        <v>5163</v>
      </c>
      <c r="B1338" t="s">
        <v>5164</v>
      </c>
      <c r="C1338" s="1" t="str">
        <f t="shared" si="87"/>
        <v>13:0047</v>
      </c>
      <c r="D1338" s="1" t="str">
        <f t="shared" si="88"/>
        <v>13:0012</v>
      </c>
      <c r="E1338" t="s">
        <v>5165</v>
      </c>
      <c r="F1338" t="s">
        <v>5166</v>
      </c>
      <c r="H1338">
        <v>46.674920700000001</v>
      </c>
      <c r="I1338">
        <v>-66.933322799999999</v>
      </c>
      <c r="J1338" s="1" t="str">
        <f t="shared" si="91"/>
        <v>Basal till</v>
      </c>
      <c r="K1338" s="1" t="str">
        <f t="shared" si="90"/>
        <v>&lt;63 micron</v>
      </c>
      <c r="L1338">
        <v>7</v>
      </c>
      <c r="M1338">
        <v>2.04</v>
      </c>
      <c r="N1338">
        <v>1.4</v>
      </c>
      <c r="O1338">
        <v>0.1</v>
      </c>
      <c r="P1338">
        <v>1</v>
      </c>
      <c r="Q1338">
        <v>43.2</v>
      </c>
      <c r="R1338">
        <v>0.5</v>
      </c>
      <c r="S1338">
        <v>0.11</v>
      </c>
      <c r="T1338">
        <v>0.09</v>
      </c>
      <c r="U1338">
        <v>7.2</v>
      </c>
      <c r="V1338">
        <v>18</v>
      </c>
      <c r="W1338">
        <v>8.2100000000000009</v>
      </c>
      <c r="X1338">
        <v>2.0699999999999998</v>
      </c>
      <c r="Y1338">
        <v>6.4</v>
      </c>
      <c r="Z1338">
        <v>26</v>
      </c>
      <c r="AA1338">
        <v>0.14000000000000001</v>
      </c>
      <c r="AB1338">
        <v>32.5</v>
      </c>
      <c r="AC1338">
        <v>0.48</v>
      </c>
      <c r="AD1338">
        <v>500</v>
      </c>
      <c r="AE1338">
        <v>0.26</v>
      </c>
      <c r="AF1338">
        <v>6.0000000000000001E-3</v>
      </c>
      <c r="AG1338">
        <v>14.6</v>
      </c>
      <c r="AH1338">
        <v>6.3E-2</v>
      </c>
      <c r="AI1338">
        <v>9.86</v>
      </c>
      <c r="AJ1338">
        <v>5.0000000000000001E-3</v>
      </c>
      <c r="AK1338">
        <v>0.09</v>
      </c>
      <c r="AL1338">
        <v>2.7</v>
      </c>
      <c r="AM1338">
        <v>0.3</v>
      </c>
      <c r="AN1338">
        <v>4</v>
      </c>
      <c r="AO1338">
        <v>0.01</v>
      </c>
      <c r="AP1338">
        <v>17.399999999999999</v>
      </c>
      <c r="AQ1338">
        <v>910</v>
      </c>
      <c r="AR1338">
        <v>0.21</v>
      </c>
      <c r="AS1338">
        <v>5.7</v>
      </c>
      <c r="AT1338">
        <v>26</v>
      </c>
      <c r="AU1338">
        <v>0.2</v>
      </c>
      <c r="AV1338">
        <v>52.9</v>
      </c>
      <c r="AW1338">
        <v>15</v>
      </c>
    </row>
    <row r="1339" spans="1:49" hidden="1" x14ac:dyDescent="0.3">
      <c r="A1339" t="s">
        <v>5167</v>
      </c>
      <c r="B1339" t="s">
        <v>5168</v>
      </c>
      <c r="C1339" s="1" t="str">
        <f t="shared" si="87"/>
        <v>13:0047</v>
      </c>
      <c r="D1339" s="1" t="str">
        <f t="shared" si="88"/>
        <v>13:0012</v>
      </c>
      <c r="E1339" t="s">
        <v>5169</v>
      </c>
      <c r="F1339" t="s">
        <v>5170</v>
      </c>
      <c r="H1339">
        <v>46.655281799999997</v>
      </c>
      <c r="I1339">
        <v>-66.932242099999996</v>
      </c>
      <c r="J1339" s="1" t="str">
        <f t="shared" si="91"/>
        <v>Basal till</v>
      </c>
      <c r="K1339" s="1" t="str">
        <f t="shared" si="90"/>
        <v>&lt;63 micron</v>
      </c>
      <c r="L1339">
        <v>26</v>
      </c>
      <c r="M1339">
        <v>2.34</v>
      </c>
      <c r="N1339">
        <v>2.2000000000000002</v>
      </c>
      <c r="O1339">
        <v>0.6</v>
      </c>
      <c r="P1339">
        <v>1</v>
      </c>
      <c r="Q1339">
        <v>49.1</v>
      </c>
      <c r="R1339">
        <v>0.66</v>
      </c>
      <c r="S1339">
        <v>7.0000000000000007E-2</v>
      </c>
      <c r="T1339">
        <v>0.18</v>
      </c>
      <c r="U1339">
        <v>9.3000000000000007</v>
      </c>
      <c r="V1339">
        <v>29.4</v>
      </c>
      <c r="W1339">
        <v>11.41</v>
      </c>
      <c r="X1339">
        <v>2.3199999999999998</v>
      </c>
      <c r="Y1339">
        <v>6.6</v>
      </c>
      <c r="Z1339">
        <v>12</v>
      </c>
      <c r="AA1339">
        <v>0.16</v>
      </c>
      <c r="AB1339">
        <v>35.799999999999997</v>
      </c>
      <c r="AC1339">
        <v>0.56000000000000005</v>
      </c>
      <c r="AD1339">
        <v>444</v>
      </c>
      <c r="AE1339">
        <v>0.65</v>
      </c>
      <c r="AF1339">
        <v>6.0000000000000001E-3</v>
      </c>
      <c r="AG1339">
        <v>22.1</v>
      </c>
      <c r="AH1339">
        <v>5.6000000000000001E-2</v>
      </c>
      <c r="AI1339">
        <v>16.71</v>
      </c>
      <c r="AJ1339">
        <v>5.0000000000000001E-3</v>
      </c>
      <c r="AK1339">
        <v>0.14000000000000001</v>
      </c>
      <c r="AL1339">
        <v>3.2</v>
      </c>
      <c r="AM1339">
        <v>0.2</v>
      </c>
      <c r="AN1339">
        <v>3.4</v>
      </c>
      <c r="AO1339">
        <v>0.01</v>
      </c>
      <c r="AP1339">
        <v>15.3</v>
      </c>
      <c r="AQ1339">
        <v>720</v>
      </c>
      <c r="AR1339">
        <v>0.22</v>
      </c>
      <c r="AS1339">
        <v>5.4</v>
      </c>
      <c r="AT1339">
        <v>32</v>
      </c>
      <c r="AU1339">
        <v>0.2</v>
      </c>
      <c r="AV1339">
        <v>51.1</v>
      </c>
      <c r="AW1339">
        <v>15</v>
      </c>
    </row>
    <row r="1340" spans="1:49" hidden="1" x14ac:dyDescent="0.3">
      <c r="A1340" t="s">
        <v>5171</v>
      </c>
      <c r="B1340" t="s">
        <v>5172</v>
      </c>
      <c r="C1340" s="1" t="str">
        <f t="shared" si="87"/>
        <v>13:0047</v>
      </c>
      <c r="D1340" s="1" t="str">
        <f t="shared" si="88"/>
        <v>13:0012</v>
      </c>
      <c r="E1340" t="s">
        <v>5169</v>
      </c>
      <c r="F1340" t="s">
        <v>5173</v>
      </c>
      <c r="H1340">
        <v>46.655281799999997</v>
      </c>
      <c r="I1340">
        <v>-66.932242099999996</v>
      </c>
      <c r="J1340" s="1" t="str">
        <f t="shared" si="91"/>
        <v>Basal till</v>
      </c>
      <c r="K1340" s="1" t="str">
        <f t="shared" si="90"/>
        <v>&lt;63 micron</v>
      </c>
      <c r="L1340">
        <v>25</v>
      </c>
      <c r="M1340">
        <v>2.6</v>
      </c>
      <c r="N1340">
        <v>3.3</v>
      </c>
      <c r="O1340">
        <v>0.1</v>
      </c>
      <c r="P1340">
        <v>1</v>
      </c>
      <c r="Q1340">
        <v>87.1</v>
      </c>
      <c r="R1340">
        <v>1</v>
      </c>
      <c r="S1340">
        <v>0.19</v>
      </c>
      <c r="T1340">
        <v>0.28000000000000003</v>
      </c>
      <c r="U1340">
        <v>10.6</v>
      </c>
      <c r="V1340">
        <v>30.2</v>
      </c>
      <c r="W1340">
        <v>14.41</v>
      </c>
      <c r="X1340">
        <v>3.13</v>
      </c>
      <c r="Y1340">
        <v>8.9</v>
      </c>
      <c r="Z1340">
        <v>17</v>
      </c>
      <c r="AA1340">
        <v>0.26</v>
      </c>
      <c r="AB1340">
        <v>102.7</v>
      </c>
      <c r="AC1340">
        <v>0.73</v>
      </c>
      <c r="AD1340">
        <v>579</v>
      </c>
      <c r="AE1340">
        <v>0.51</v>
      </c>
      <c r="AF1340">
        <v>8.9999999999999993E-3</v>
      </c>
      <c r="AG1340">
        <v>25.2</v>
      </c>
      <c r="AH1340">
        <v>7.3999999999999996E-2</v>
      </c>
      <c r="AI1340">
        <v>16.079999999999998</v>
      </c>
      <c r="AJ1340">
        <v>5.0000000000000001E-3</v>
      </c>
      <c r="AK1340">
        <v>0.2</v>
      </c>
      <c r="AL1340">
        <v>5.0999999999999996</v>
      </c>
      <c r="AM1340">
        <v>0.2</v>
      </c>
      <c r="AN1340">
        <v>13.8</v>
      </c>
      <c r="AO1340">
        <v>0.01</v>
      </c>
      <c r="AP1340">
        <v>17.7</v>
      </c>
      <c r="AQ1340">
        <v>920</v>
      </c>
      <c r="AR1340">
        <v>0.26</v>
      </c>
      <c r="AS1340">
        <v>7</v>
      </c>
      <c r="AT1340">
        <v>42</v>
      </c>
      <c r="AU1340">
        <v>0.2</v>
      </c>
      <c r="AV1340">
        <v>74.8</v>
      </c>
      <c r="AW1340">
        <v>15</v>
      </c>
    </row>
    <row r="1341" spans="1:49" hidden="1" x14ac:dyDescent="0.3">
      <c r="A1341" t="s">
        <v>5174</v>
      </c>
      <c r="B1341" t="s">
        <v>5175</v>
      </c>
      <c r="C1341" s="1" t="str">
        <f t="shared" si="87"/>
        <v>13:0047</v>
      </c>
      <c r="D1341" s="1" t="str">
        <f t="shared" si="88"/>
        <v>13:0012</v>
      </c>
      <c r="E1341" t="s">
        <v>5176</v>
      </c>
      <c r="F1341" t="s">
        <v>5177</v>
      </c>
      <c r="H1341">
        <v>46.637365299999999</v>
      </c>
      <c r="I1341">
        <v>-66.936845399999996</v>
      </c>
      <c r="J1341" s="1" t="str">
        <f t="shared" si="91"/>
        <v>Basal till</v>
      </c>
      <c r="K1341" s="1" t="str">
        <f t="shared" si="90"/>
        <v>&lt;63 micron</v>
      </c>
      <c r="L1341">
        <v>109</v>
      </c>
      <c r="M1341">
        <v>2.2000000000000002</v>
      </c>
      <c r="N1341">
        <v>2.7</v>
      </c>
      <c r="O1341">
        <v>0.8</v>
      </c>
      <c r="P1341">
        <v>1</v>
      </c>
      <c r="Q1341">
        <v>17.899999999999999</v>
      </c>
      <c r="R1341">
        <v>0.3</v>
      </c>
      <c r="S1341">
        <v>0.02</v>
      </c>
      <c r="T1341">
        <v>0.1</v>
      </c>
      <c r="U1341">
        <v>5.2</v>
      </c>
      <c r="V1341">
        <v>21.8</v>
      </c>
      <c r="W1341">
        <v>7.3</v>
      </c>
      <c r="X1341">
        <v>2.19</v>
      </c>
      <c r="Y1341">
        <v>5.4</v>
      </c>
      <c r="Z1341">
        <v>86</v>
      </c>
      <c r="AA1341">
        <v>0.05</v>
      </c>
      <c r="AB1341">
        <v>19.3</v>
      </c>
      <c r="AC1341">
        <v>0.44</v>
      </c>
      <c r="AD1341">
        <v>191</v>
      </c>
      <c r="AE1341">
        <v>0.59</v>
      </c>
      <c r="AF1341">
        <v>3.0000000000000001E-3</v>
      </c>
      <c r="AG1341">
        <v>18.100000000000001</v>
      </c>
      <c r="AH1341">
        <v>3.5000000000000003E-2</v>
      </c>
      <c r="AI1341">
        <v>11.4</v>
      </c>
      <c r="AJ1341">
        <v>0.02</v>
      </c>
      <c r="AK1341">
        <v>0.15</v>
      </c>
      <c r="AL1341">
        <v>2</v>
      </c>
      <c r="AM1341">
        <v>0.6</v>
      </c>
      <c r="AN1341">
        <v>1.7</v>
      </c>
      <c r="AO1341">
        <v>0.01</v>
      </c>
      <c r="AP1341">
        <v>8.8000000000000007</v>
      </c>
      <c r="AQ1341">
        <v>230</v>
      </c>
      <c r="AR1341">
        <v>0.12</v>
      </c>
      <c r="AS1341">
        <v>3.1</v>
      </c>
      <c r="AT1341">
        <v>23</v>
      </c>
      <c r="AU1341">
        <v>0.3</v>
      </c>
      <c r="AV1341">
        <v>48.8</v>
      </c>
      <c r="AW1341">
        <v>15</v>
      </c>
    </row>
    <row r="1342" spans="1:49" hidden="1" x14ac:dyDescent="0.3">
      <c r="A1342" t="s">
        <v>5178</v>
      </c>
      <c r="B1342" t="s">
        <v>5179</v>
      </c>
      <c r="C1342" s="1" t="str">
        <f t="shared" si="87"/>
        <v>13:0047</v>
      </c>
      <c r="D1342" s="1" t="str">
        <f t="shared" si="88"/>
        <v>13:0012</v>
      </c>
      <c r="E1342" t="s">
        <v>5180</v>
      </c>
      <c r="F1342" t="s">
        <v>5181</v>
      </c>
      <c r="H1342">
        <v>46.621222199999998</v>
      </c>
      <c r="I1342">
        <v>-66.930014299999996</v>
      </c>
      <c r="J1342" s="1" t="str">
        <f t="shared" si="91"/>
        <v>Basal till</v>
      </c>
      <c r="K1342" s="1" t="str">
        <f t="shared" si="90"/>
        <v>&lt;63 micron</v>
      </c>
      <c r="L1342">
        <v>50</v>
      </c>
      <c r="M1342">
        <v>2.6</v>
      </c>
      <c r="N1342">
        <v>7</v>
      </c>
      <c r="O1342">
        <v>0.1</v>
      </c>
      <c r="P1342">
        <v>1</v>
      </c>
      <c r="Q1342">
        <v>51.8</v>
      </c>
      <c r="R1342">
        <v>1.06</v>
      </c>
      <c r="S1342">
        <v>0.08</v>
      </c>
      <c r="T1342">
        <v>0.15</v>
      </c>
      <c r="U1342">
        <v>11.4</v>
      </c>
      <c r="V1342">
        <v>35</v>
      </c>
      <c r="W1342">
        <v>17.86</v>
      </c>
      <c r="X1342">
        <v>2.71</v>
      </c>
      <c r="Y1342">
        <v>7.2</v>
      </c>
      <c r="Z1342">
        <v>45</v>
      </c>
      <c r="AA1342">
        <v>0.22</v>
      </c>
      <c r="AB1342">
        <v>33.799999999999997</v>
      </c>
      <c r="AC1342">
        <v>0.83</v>
      </c>
      <c r="AD1342">
        <v>355</v>
      </c>
      <c r="AE1342">
        <v>0.76</v>
      </c>
      <c r="AF1342">
        <v>6.0000000000000001E-3</v>
      </c>
      <c r="AG1342">
        <v>30.9</v>
      </c>
      <c r="AH1342">
        <v>3.7999999999999999E-2</v>
      </c>
      <c r="AI1342">
        <v>20.91</v>
      </c>
      <c r="AJ1342">
        <v>5.0000000000000001E-3</v>
      </c>
      <c r="AK1342">
        <v>0.2</v>
      </c>
      <c r="AL1342">
        <v>3.8</v>
      </c>
      <c r="AM1342">
        <v>0.4</v>
      </c>
      <c r="AN1342">
        <v>4.4000000000000004</v>
      </c>
      <c r="AO1342">
        <v>0.02</v>
      </c>
      <c r="AP1342">
        <v>13.3</v>
      </c>
      <c r="AQ1342">
        <v>840</v>
      </c>
      <c r="AR1342">
        <v>0.24</v>
      </c>
      <c r="AS1342">
        <v>2.7</v>
      </c>
      <c r="AT1342">
        <v>42</v>
      </c>
      <c r="AU1342">
        <v>1.2</v>
      </c>
      <c r="AV1342">
        <v>75.599999999999994</v>
      </c>
      <c r="AW1342">
        <v>15</v>
      </c>
    </row>
    <row r="1343" spans="1:49" hidden="1" x14ac:dyDescent="0.3">
      <c r="A1343" t="s">
        <v>5182</v>
      </c>
      <c r="B1343" t="s">
        <v>5183</v>
      </c>
      <c r="C1343" s="1" t="str">
        <f t="shared" si="87"/>
        <v>13:0047</v>
      </c>
      <c r="D1343" s="1" t="str">
        <f t="shared" si="88"/>
        <v>13:0012</v>
      </c>
      <c r="E1343" t="s">
        <v>5184</v>
      </c>
      <c r="F1343" t="s">
        <v>5185</v>
      </c>
      <c r="H1343">
        <v>46.603073899999998</v>
      </c>
      <c r="I1343">
        <v>-66.931751199999994</v>
      </c>
      <c r="J1343" s="1" t="str">
        <f t="shared" si="91"/>
        <v>Basal till</v>
      </c>
      <c r="K1343" s="1" t="str">
        <f t="shared" si="90"/>
        <v>&lt;63 micron</v>
      </c>
      <c r="L1343">
        <v>15</v>
      </c>
      <c r="M1343">
        <v>1.93</v>
      </c>
      <c r="N1343">
        <v>4</v>
      </c>
      <c r="O1343">
        <v>0.6</v>
      </c>
      <c r="P1343">
        <v>2</v>
      </c>
      <c r="Q1343">
        <v>36.299999999999997</v>
      </c>
      <c r="R1343">
        <v>0.52</v>
      </c>
      <c r="S1343">
        <v>0.06</v>
      </c>
      <c r="T1343">
        <v>0.13</v>
      </c>
      <c r="U1343">
        <v>11</v>
      </c>
      <c r="V1343">
        <v>36.700000000000003</v>
      </c>
      <c r="W1343">
        <v>13.42</v>
      </c>
      <c r="X1343">
        <v>2.5099999999999998</v>
      </c>
      <c r="Y1343">
        <v>5.2</v>
      </c>
      <c r="Z1343">
        <v>11</v>
      </c>
      <c r="AA1343">
        <v>0.16</v>
      </c>
      <c r="AB1343">
        <v>32.700000000000003</v>
      </c>
      <c r="AC1343">
        <v>0.73</v>
      </c>
      <c r="AD1343">
        <v>439</v>
      </c>
      <c r="AE1343">
        <v>0.38</v>
      </c>
      <c r="AF1343">
        <v>5.0000000000000001E-3</v>
      </c>
      <c r="AG1343">
        <v>33.1</v>
      </c>
      <c r="AH1343">
        <v>4.1000000000000002E-2</v>
      </c>
      <c r="AI1343">
        <v>17.600000000000001</v>
      </c>
      <c r="AJ1343">
        <v>0.02</v>
      </c>
      <c r="AK1343">
        <v>0.23</v>
      </c>
      <c r="AL1343">
        <v>3.1</v>
      </c>
      <c r="AM1343">
        <v>0.2</v>
      </c>
      <c r="AN1343">
        <v>3.5</v>
      </c>
      <c r="AO1343">
        <v>0.01</v>
      </c>
      <c r="AP1343">
        <v>12.9</v>
      </c>
      <c r="AQ1343">
        <v>580</v>
      </c>
      <c r="AR1343">
        <v>0.17</v>
      </c>
      <c r="AS1343">
        <v>1.8</v>
      </c>
      <c r="AT1343">
        <v>32</v>
      </c>
      <c r="AU1343">
        <v>0.4</v>
      </c>
      <c r="AV1343">
        <v>54</v>
      </c>
      <c r="AW1343">
        <v>15</v>
      </c>
    </row>
    <row r="1344" spans="1:49" hidden="1" x14ac:dyDescent="0.3">
      <c r="A1344" t="s">
        <v>5186</v>
      </c>
      <c r="B1344" t="s">
        <v>5187</v>
      </c>
      <c r="C1344" s="1" t="str">
        <f t="shared" si="87"/>
        <v>13:0047</v>
      </c>
      <c r="D1344" s="1" t="str">
        <f t="shared" si="88"/>
        <v>13:0012</v>
      </c>
      <c r="E1344" t="s">
        <v>5188</v>
      </c>
      <c r="F1344" t="s">
        <v>5189</v>
      </c>
      <c r="H1344">
        <v>46.583705899999998</v>
      </c>
      <c r="I1344">
        <v>-66.940712199999993</v>
      </c>
      <c r="J1344" s="1" t="str">
        <f t="shared" si="91"/>
        <v>Basal till</v>
      </c>
      <c r="K1344" s="1" t="str">
        <f t="shared" si="90"/>
        <v>&lt;63 micron</v>
      </c>
      <c r="L1344">
        <v>30</v>
      </c>
      <c r="M1344">
        <v>2.2599999999999998</v>
      </c>
      <c r="N1344">
        <v>36.6</v>
      </c>
      <c r="O1344">
        <v>0.1</v>
      </c>
      <c r="P1344">
        <v>1</v>
      </c>
      <c r="Q1344">
        <v>49</v>
      </c>
      <c r="R1344">
        <v>0.72</v>
      </c>
      <c r="S1344">
        <v>0.03</v>
      </c>
      <c r="T1344">
        <v>0.11</v>
      </c>
      <c r="U1344">
        <v>12.4</v>
      </c>
      <c r="V1344">
        <v>29.1</v>
      </c>
      <c r="W1344">
        <v>24.51</v>
      </c>
      <c r="X1344">
        <v>3.14</v>
      </c>
      <c r="Y1344">
        <v>6.7</v>
      </c>
      <c r="Z1344">
        <v>19</v>
      </c>
      <c r="AA1344">
        <v>0.25</v>
      </c>
      <c r="AB1344">
        <v>36.200000000000003</v>
      </c>
      <c r="AC1344">
        <v>0.73</v>
      </c>
      <c r="AD1344">
        <v>371</v>
      </c>
      <c r="AE1344">
        <v>0.52</v>
      </c>
      <c r="AF1344">
        <v>6.0000000000000001E-3</v>
      </c>
      <c r="AG1344">
        <v>25.5</v>
      </c>
      <c r="AH1344">
        <v>3.4000000000000002E-2</v>
      </c>
      <c r="AI1344">
        <v>13.67</v>
      </c>
      <c r="AJ1344">
        <v>0.02</v>
      </c>
      <c r="AK1344">
        <v>0.24</v>
      </c>
      <c r="AL1344">
        <v>3.6</v>
      </c>
      <c r="AM1344">
        <v>0.4</v>
      </c>
      <c r="AN1344">
        <v>3.1</v>
      </c>
      <c r="AO1344">
        <v>0.01</v>
      </c>
      <c r="AP1344">
        <v>15</v>
      </c>
      <c r="AQ1344">
        <v>750</v>
      </c>
      <c r="AR1344">
        <v>0.28000000000000003</v>
      </c>
      <c r="AS1344">
        <v>3.2</v>
      </c>
      <c r="AT1344">
        <v>39</v>
      </c>
      <c r="AU1344">
        <v>0.6</v>
      </c>
      <c r="AV1344">
        <v>67.7</v>
      </c>
      <c r="AW1344">
        <v>15</v>
      </c>
    </row>
    <row r="1345" spans="1:49" hidden="1" x14ac:dyDescent="0.3">
      <c r="A1345" t="s">
        <v>5190</v>
      </c>
      <c r="B1345" t="s">
        <v>5191</v>
      </c>
      <c r="C1345" s="1" t="str">
        <f t="shared" si="87"/>
        <v>13:0047</v>
      </c>
      <c r="D1345" s="1" t="str">
        <f t="shared" si="88"/>
        <v>13:0012</v>
      </c>
      <c r="E1345" t="s">
        <v>5192</v>
      </c>
      <c r="F1345" t="s">
        <v>5193</v>
      </c>
      <c r="H1345">
        <v>46.5674536</v>
      </c>
      <c r="I1345">
        <v>-66.9378052</v>
      </c>
      <c r="J1345" s="1" t="str">
        <f t="shared" si="91"/>
        <v>Basal till</v>
      </c>
      <c r="K1345" s="1" t="str">
        <f t="shared" si="90"/>
        <v>&lt;63 micron</v>
      </c>
      <c r="L1345">
        <v>118</v>
      </c>
      <c r="M1345">
        <v>3.06</v>
      </c>
      <c r="N1345">
        <v>11.2</v>
      </c>
      <c r="O1345">
        <v>0.8</v>
      </c>
      <c r="P1345">
        <v>1</v>
      </c>
      <c r="Q1345">
        <v>74.5</v>
      </c>
      <c r="R1345">
        <v>0.55000000000000004</v>
      </c>
      <c r="S1345">
        <v>0.04</v>
      </c>
      <c r="T1345">
        <v>0.12</v>
      </c>
      <c r="U1345">
        <v>13.2</v>
      </c>
      <c r="V1345">
        <v>41.1</v>
      </c>
      <c r="W1345">
        <v>21.7</v>
      </c>
      <c r="X1345">
        <v>3.21</v>
      </c>
      <c r="Y1345">
        <v>7.3</v>
      </c>
      <c r="Z1345">
        <v>53</v>
      </c>
      <c r="AA1345">
        <v>0.17</v>
      </c>
      <c r="AB1345">
        <v>30.5</v>
      </c>
      <c r="AC1345">
        <v>0.7</v>
      </c>
      <c r="AD1345">
        <v>463</v>
      </c>
      <c r="AE1345">
        <v>0.51</v>
      </c>
      <c r="AF1345">
        <v>5.0000000000000001E-3</v>
      </c>
      <c r="AG1345">
        <v>57.6</v>
      </c>
      <c r="AH1345">
        <v>0.04</v>
      </c>
      <c r="AI1345">
        <v>18.96</v>
      </c>
      <c r="AJ1345">
        <v>0.02</v>
      </c>
      <c r="AK1345">
        <v>0.3</v>
      </c>
      <c r="AL1345">
        <v>5.4</v>
      </c>
      <c r="AM1345">
        <v>0.3</v>
      </c>
      <c r="AN1345">
        <v>6.1</v>
      </c>
      <c r="AO1345">
        <v>0.01</v>
      </c>
      <c r="AP1345">
        <v>10.9</v>
      </c>
      <c r="AQ1345">
        <v>230</v>
      </c>
      <c r="AR1345">
        <v>0.28000000000000003</v>
      </c>
      <c r="AS1345">
        <v>1.8</v>
      </c>
      <c r="AT1345">
        <v>43</v>
      </c>
      <c r="AU1345">
        <v>0.3</v>
      </c>
      <c r="AV1345">
        <v>62.3</v>
      </c>
      <c r="AW1345">
        <v>7.5</v>
      </c>
    </row>
    <row r="1346" spans="1:49" hidden="1" x14ac:dyDescent="0.3">
      <c r="A1346" t="s">
        <v>5194</v>
      </c>
      <c r="B1346" t="s">
        <v>5195</v>
      </c>
      <c r="C1346" s="1" t="str">
        <f t="shared" si="87"/>
        <v>13:0047</v>
      </c>
      <c r="D1346" s="1" t="str">
        <f t="shared" si="88"/>
        <v>13:0012</v>
      </c>
      <c r="E1346" t="s">
        <v>5196</v>
      </c>
      <c r="F1346" t="s">
        <v>5197</v>
      </c>
      <c r="H1346">
        <v>46.552225800000002</v>
      </c>
      <c r="I1346">
        <v>-66.936817599999998</v>
      </c>
      <c r="J1346" s="1" t="str">
        <f t="shared" si="91"/>
        <v>Basal till</v>
      </c>
      <c r="K1346" s="1" t="str">
        <f t="shared" si="90"/>
        <v>&lt;63 micron</v>
      </c>
      <c r="L1346">
        <v>23</v>
      </c>
      <c r="M1346">
        <v>2.69</v>
      </c>
      <c r="N1346">
        <v>13.8</v>
      </c>
      <c r="O1346">
        <v>1.5</v>
      </c>
      <c r="P1346">
        <v>2</v>
      </c>
      <c r="Q1346">
        <v>58.1</v>
      </c>
      <c r="R1346">
        <v>0.51</v>
      </c>
      <c r="S1346">
        <v>0.02</v>
      </c>
      <c r="T1346">
        <v>0.12</v>
      </c>
      <c r="U1346">
        <v>23</v>
      </c>
      <c r="V1346">
        <v>41.1</v>
      </c>
      <c r="W1346">
        <v>39.28</v>
      </c>
      <c r="X1346">
        <v>3.45</v>
      </c>
      <c r="Y1346">
        <v>7</v>
      </c>
      <c r="Z1346">
        <v>28</v>
      </c>
      <c r="AA1346">
        <v>0.25</v>
      </c>
      <c r="AB1346">
        <v>36.200000000000003</v>
      </c>
      <c r="AC1346">
        <v>0.89</v>
      </c>
      <c r="AD1346">
        <v>447</v>
      </c>
      <c r="AE1346">
        <v>0.56999999999999995</v>
      </c>
      <c r="AF1346">
        <v>4.0000000000000001E-3</v>
      </c>
      <c r="AG1346">
        <v>47.6</v>
      </c>
      <c r="AH1346">
        <v>3.3000000000000002E-2</v>
      </c>
      <c r="AI1346">
        <v>19.149999999999999</v>
      </c>
      <c r="AJ1346">
        <v>0.02</v>
      </c>
      <c r="AK1346">
        <v>0.25</v>
      </c>
      <c r="AL1346">
        <v>4.5999999999999996</v>
      </c>
      <c r="AM1346">
        <v>0.3</v>
      </c>
      <c r="AN1346">
        <v>4.7</v>
      </c>
      <c r="AO1346">
        <v>0.01</v>
      </c>
      <c r="AP1346">
        <v>13.1</v>
      </c>
      <c r="AQ1346">
        <v>820</v>
      </c>
      <c r="AR1346">
        <v>0.32</v>
      </c>
      <c r="AS1346">
        <v>2.1</v>
      </c>
      <c r="AT1346">
        <v>45</v>
      </c>
      <c r="AU1346">
        <v>0.3</v>
      </c>
      <c r="AV1346">
        <v>76.5</v>
      </c>
      <c r="AW1346">
        <v>15</v>
      </c>
    </row>
    <row r="1347" spans="1:49" hidden="1" x14ac:dyDescent="0.3">
      <c r="A1347" t="s">
        <v>5198</v>
      </c>
      <c r="B1347" t="s">
        <v>5199</v>
      </c>
      <c r="C1347" s="1" t="str">
        <f t="shared" si="87"/>
        <v>13:0047</v>
      </c>
      <c r="D1347" s="1" t="str">
        <f t="shared" si="88"/>
        <v>13:0012</v>
      </c>
      <c r="E1347" t="s">
        <v>5200</v>
      </c>
      <c r="F1347" t="s">
        <v>5201</v>
      </c>
      <c r="H1347">
        <v>46.5538253</v>
      </c>
      <c r="I1347">
        <v>-66.940670600000004</v>
      </c>
      <c r="J1347" s="1" t="str">
        <f t="shared" si="91"/>
        <v>Basal till</v>
      </c>
      <c r="K1347" s="1" t="str">
        <f t="shared" si="90"/>
        <v>&lt;63 micron</v>
      </c>
      <c r="L1347">
        <v>88</v>
      </c>
      <c r="M1347">
        <v>2.78</v>
      </c>
      <c r="N1347">
        <v>23.5</v>
      </c>
      <c r="O1347">
        <v>0.7</v>
      </c>
      <c r="P1347">
        <v>0.5</v>
      </c>
      <c r="Q1347">
        <v>71.3</v>
      </c>
      <c r="R1347">
        <v>0.38</v>
      </c>
      <c r="S1347">
        <v>0.02</v>
      </c>
      <c r="T1347">
        <v>0.17</v>
      </c>
      <c r="U1347">
        <v>20</v>
      </c>
      <c r="V1347">
        <v>40.9</v>
      </c>
      <c r="W1347">
        <v>48.52</v>
      </c>
      <c r="X1347">
        <v>3.67</v>
      </c>
      <c r="Y1347">
        <v>7.3</v>
      </c>
      <c r="Z1347">
        <v>53</v>
      </c>
      <c r="AA1347">
        <v>0.37</v>
      </c>
      <c r="AB1347">
        <v>35</v>
      </c>
      <c r="AC1347">
        <v>0.84</v>
      </c>
      <c r="AD1347">
        <v>316</v>
      </c>
      <c r="AE1347">
        <v>0.51</v>
      </c>
      <c r="AF1347">
        <v>6.0000000000000001E-3</v>
      </c>
      <c r="AG1347">
        <v>49.2</v>
      </c>
      <c r="AH1347">
        <v>3.3000000000000002E-2</v>
      </c>
      <c r="AI1347">
        <v>15.07</v>
      </c>
      <c r="AJ1347">
        <v>5.0000000000000001E-3</v>
      </c>
      <c r="AK1347">
        <v>0.17</v>
      </c>
      <c r="AL1347">
        <v>4.4000000000000004</v>
      </c>
      <c r="AM1347">
        <v>0.6</v>
      </c>
      <c r="AN1347">
        <v>4.5</v>
      </c>
      <c r="AO1347">
        <v>0.01</v>
      </c>
      <c r="AP1347">
        <v>12.2</v>
      </c>
      <c r="AQ1347">
        <v>1080</v>
      </c>
      <c r="AR1347">
        <v>0.35</v>
      </c>
      <c r="AS1347">
        <v>2</v>
      </c>
      <c r="AT1347">
        <v>53</v>
      </c>
      <c r="AU1347">
        <v>0.3</v>
      </c>
      <c r="AV1347">
        <v>100</v>
      </c>
      <c r="AW1347">
        <v>15</v>
      </c>
    </row>
    <row r="1348" spans="1:49" hidden="1" x14ac:dyDescent="0.3">
      <c r="A1348" t="s">
        <v>5202</v>
      </c>
      <c r="B1348" t="s">
        <v>5203</v>
      </c>
      <c r="C1348" s="1" t="str">
        <f t="shared" si="87"/>
        <v>13:0047</v>
      </c>
      <c r="D1348" s="1" t="str">
        <f t="shared" si="88"/>
        <v>13:0012</v>
      </c>
      <c r="E1348" t="s">
        <v>5204</v>
      </c>
      <c r="F1348" t="s">
        <v>5205</v>
      </c>
      <c r="H1348">
        <v>46.533126000000003</v>
      </c>
      <c r="I1348">
        <v>-66.935716499999998</v>
      </c>
      <c r="J1348" s="1" t="str">
        <f t="shared" si="91"/>
        <v>Basal till</v>
      </c>
      <c r="K1348" s="1" t="str">
        <f t="shared" si="90"/>
        <v>&lt;63 micron</v>
      </c>
      <c r="L1348">
        <v>21</v>
      </c>
      <c r="M1348">
        <v>2.83</v>
      </c>
      <c r="N1348">
        <v>13</v>
      </c>
      <c r="O1348">
        <v>1.9</v>
      </c>
      <c r="P1348">
        <v>2</v>
      </c>
      <c r="Q1348">
        <v>179.2</v>
      </c>
      <c r="R1348">
        <v>0.53</v>
      </c>
      <c r="S1348">
        <v>0.05</v>
      </c>
      <c r="T1348">
        <v>0.16</v>
      </c>
      <c r="U1348">
        <v>17.399999999999999</v>
      </c>
      <c r="V1348">
        <v>42.8</v>
      </c>
      <c r="W1348">
        <v>31.53</v>
      </c>
      <c r="X1348">
        <v>4</v>
      </c>
      <c r="Y1348">
        <v>8.5</v>
      </c>
      <c r="Z1348">
        <v>13</v>
      </c>
      <c r="AA1348">
        <v>0.35</v>
      </c>
      <c r="AB1348">
        <v>46.7</v>
      </c>
      <c r="AC1348">
        <v>0.93</v>
      </c>
      <c r="AD1348">
        <v>719</v>
      </c>
      <c r="AE1348">
        <v>0.8</v>
      </c>
      <c r="AF1348">
        <v>6.0000000000000001E-3</v>
      </c>
      <c r="AG1348">
        <v>36</v>
      </c>
      <c r="AH1348">
        <v>5.6000000000000001E-2</v>
      </c>
      <c r="AI1348">
        <v>21.21</v>
      </c>
      <c r="AJ1348">
        <v>0.02</v>
      </c>
      <c r="AK1348">
        <v>0.3</v>
      </c>
      <c r="AL1348">
        <v>7.9</v>
      </c>
      <c r="AM1348">
        <v>0.1</v>
      </c>
      <c r="AN1348">
        <v>5.7</v>
      </c>
      <c r="AO1348">
        <v>0.01</v>
      </c>
      <c r="AP1348">
        <v>12.1</v>
      </c>
      <c r="AQ1348">
        <v>1320</v>
      </c>
      <c r="AR1348">
        <v>0.27</v>
      </c>
      <c r="AS1348">
        <v>2.2999999999999998</v>
      </c>
      <c r="AT1348">
        <v>62</v>
      </c>
      <c r="AU1348">
        <v>0.4</v>
      </c>
      <c r="AV1348">
        <v>102.8</v>
      </c>
      <c r="AW1348">
        <v>7.5</v>
      </c>
    </row>
    <row r="1349" spans="1:49" hidden="1" x14ac:dyDescent="0.3">
      <c r="A1349" t="s">
        <v>5206</v>
      </c>
      <c r="B1349" t="s">
        <v>5207</v>
      </c>
      <c r="C1349" s="1" t="str">
        <f t="shared" si="87"/>
        <v>13:0047</v>
      </c>
      <c r="D1349" s="1" t="str">
        <f t="shared" si="88"/>
        <v>13:0012</v>
      </c>
      <c r="E1349" t="s">
        <v>5208</v>
      </c>
      <c r="F1349" t="s">
        <v>5209</v>
      </c>
      <c r="H1349">
        <v>46.512009200000001</v>
      </c>
      <c r="I1349">
        <v>-66.937560399999995</v>
      </c>
      <c r="J1349" s="1" t="str">
        <f t="shared" si="91"/>
        <v>Basal till</v>
      </c>
      <c r="K1349" s="1" t="str">
        <f t="shared" si="90"/>
        <v>&lt;63 micron</v>
      </c>
      <c r="L1349">
        <v>6</v>
      </c>
      <c r="M1349">
        <v>1.97</v>
      </c>
      <c r="N1349">
        <v>4.0999999999999996</v>
      </c>
      <c r="O1349">
        <v>4.4000000000000004</v>
      </c>
      <c r="P1349">
        <v>1</v>
      </c>
      <c r="Q1349">
        <v>82</v>
      </c>
      <c r="R1349">
        <v>0.57999999999999996</v>
      </c>
      <c r="S1349">
        <v>0.04</v>
      </c>
      <c r="T1349">
        <v>0.05</v>
      </c>
      <c r="U1349">
        <v>11.1</v>
      </c>
      <c r="V1349">
        <v>27.3</v>
      </c>
      <c r="W1349">
        <v>12.74</v>
      </c>
      <c r="X1349">
        <v>2.86</v>
      </c>
      <c r="Y1349">
        <v>6.5</v>
      </c>
      <c r="Z1349">
        <v>12</v>
      </c>
      <c r="AA1349">
        <v>0.24</v>
      </c>
      <c r="AB1349">
        <v>51.6</v>
      </c>
      <c r="AC1349">
        <v>0.67</v>
      </c>
      <c r="AD1349">
        <v>610</v>
      </c>
      <c r="AE1349">
        <v>0.31</v>
      </c>
      <c r="AF1349">
        <v>5.0000000000000001E-3</v>
      </c>
      <c r="AG1349">
        <v>25.1</v>
      </c>
      <c r="AH1349">
        <v>3.3000000000000002E-2</v>
      </c>
      <c r="AI1349">
        <v>12.68</v>
      </c>
      <c r="AJ1349">
        <v>0.01</v>
      </c>
      <c r="AK1349">
        <v>0.25</v>
      </c>
      <c r="AL1349">
        <v>5.6</v>
      </c>
      <c r="AM1349">
        <v>0.1</v>
      </c>
      <c r="AN1349">
        <v>4.8</v>
      </c>
      <c r="AO1349">
        <v>0.02</v>
      </c>
      <c r="AP1349">
        <v>21.7</v>
      </c>
      <c r="AQ1349">
        <v>990</v>
      </c>
      <c r="AR1349">
        <v>0.21</v>
      </c>
      <c r="AS1349">
        <v>3.5</v>
      </c>
      <c r="AT1349">
        <v>39</v>
      </c>
      <c r="AU1349">
        <v>0.3</v>
      </c>
      <c r="AV1349">
        <v>51.2</v>
      </c>
      <c r="AW1349">
        <v>7.5</v>
      </c>
    </row>
    <row r="1350" spans="1:49" hidden="1" x14ac:dyDescent="0.3">
      <c r="A1350" t="s">
        <v>5210</v>
      </c>
      <c r="B1350" t="s">
        <v>5211</v>
      </c>
      <c r="C1350" s="1" t="str">
        <f t="shared" si="87"/>
        <v>13:0047</v>
      </c>
      <c r="D1350" s="1" t="str">
        <f t="shared" si="88"/>
        <v>13:0012</v>
      </c>
      <c r="E1350" t="s">
        <v>5212</v>
      </c>
      <c r="F1350" t="s">
        <v>5213</v>
      </c>
      <c r="H1350">
        <v>46.702783099999998</v>
      </c>
      <c r="I1350">
        <v>-66.916430099999999</v>
      </c>
      <c r="J1350" s="1" t="str">
        <f t="shared" si="91"/>
        <v>Basal till</v>
      </c>
      <c r="K1350" s="1" t="str">
        <f t="shared" si="90"/>
        <v>&lt;63 micron</v>
      </c>
      <c r="L1350">
        <v>14</v>
      </c>
      <c r="M1350">
        <v>2.2799999999999998</v>
      </c>
      <c r="N1350">
        <v>3.5</v>
      </c>
      <c r="O1350">
        <v>0.1</v>
      </c>
      <c r="P1350">
        <v>0.5</v>
      </c>
      <c r="Q1350">
        <v>30.9</v>
      </c>
      <c r="R1350">
        <v>0.53</v>
      </c>
      <c r="S1350">
        <v>0.1</v>
      </c>
      <c r="T1350">
        <v>0.11</v>
      </c>
      <c r="U1350">
        <v>9.1</v>
      </c>
      <c r="V1350">
        <v>30.8</v>
      </c>
      <c r="W1350">
        <v>8.89</v>
      </c>
      <c r="X1350">
        <v>2.37</v>
      </c>
      <c r="Y1350">
        <v>6.6</v>
      </c>
      <c r="Z1350">
        <v>30</v>
      </c>
      <c r="AA1350">
        <v>0.12</v>
      </c>
      <c r="AB1350">
        <v>29.7</v>
      </c>
      <c r="AC1350">
        <v>0.56999999999999995</v>
      </c>
      <c r="AD1350">
        <v>357</v>
      </c>
      <c r="AE1350">
        <v>0.76</v>
      </c>
      <c r="AF1350">
        <v>6.0000000000000001E-3</v>
      </c>
      <c r="AG1350">
        <v>25.9</v>
      </c>
      <c r="AH1350">
        <v>7.8E-2</v>
      </c>
      <c r="AI1350">
        <v>10.91</v>
      </c>
      <c r="AJ1350">
        <v>5.0000000000000001E-3</v>
      </c>
      <c r="AK1350">
        <v>0.15</v>
      </c>
      <c r="AL1350">
        <v>2.4</v>
      </c>
      <c r="AM1350">
        <v>0.3</v>
      </c>
      <c r="AN1350">
        <v>4.5</v>
      </c>
      <c r="AO1350">
        <v>0.01</v>
      </c>
      <c r="AP1350">
        <v>10.199999999999999</v>
      </c>
      <c r="AQ1350">
        <v>560</v>
      </c>
      <c r="AR1350">
        <v>0.15</v>
      </c>
      <c r="AS1350">
        <v>3.7</v>
      </c>
      <c r="AT1350">
        <v>30</v>
      </c>
      <c r="AU1350">
        <v>0.7</v>
      </c>
      <c r="AV1350">
        <v>56.6</v>
      </c>
      <c r="AW1350">
        <v>15</v>
      </c>
    </row>
    <row r="1351" spans="1:49" hidden="1" x14ac:dyDescent="0.3">
      <c r="A1351" t="s">
        <v>5214</v>
      </c>
      <c r="B1351" t="s">
        <v>5215</v>
      </c>
      <c r="C1351" s="1" t="str">
        <f t="shared" si="87"/>
        <v>13:0047</v>
      </c>
      <c r="D1351" s="1" t="str">
        <f t="shared" si="88"/>
        <v>13:0012</v>
      </c>
      <c r="E1351" t="s">
        <v>5212</v>
      </c>
      <c r="F1351" t="s">
        <v>5216</v>
      </c>
      <c r="H1351">
        <v>46.702783099999998</v>
      </c>
      <c r="I1351">
        <v>-66.916430099999999</v>
      </c>
      <c r="J1351" s="1" t="str">
        <f t="shared" si="91"/>
        <v>Basal till</v>
      </c>
      <c r="K1351" s="1" t="str">
        <f t="shared" si="90"/>
        <v>&lt;63 micron</v>
      </c>
      <c r="L1351">
        <v>8</v>
      </c>
      <c r="M1351">
        <v>1.76</v>
      </c>
      <c r="N1351">
        <v>2.5</v>
      </c>
      <c r="O1351">
        <v>0.3</v>
      </c>
      <c r="P1351">
        <v>0.5</v>
      </c>
      <c r="Q1351">
        <v>40.4</v>
      </c>
      <c r="R1351">
        <v>0.48</v>
      </c>
      <c r="S1351">
        <v>0.11</v>
      </c>
      <c r="T1351">
        <v>0.1</v>
      </c>
      <c r="U1351">
        <v>8.1999999999999993</v>
      </c>
      <c r="V1351">
        <v>21.9</v>
      </c>
      <c r="W1351">
        <v>8.93</v>
      </c>
      <c r="X1351">
        <v>2.1</v>
      </c>
      <c r="Y1351">
        <v>6.1</v>
      </c>
      <c r="Z1351">
        <v>12</v>
      </c>
      <c r="AA1351">
        <v>0.12</v>
      </c>
      <c r="AB1351">
        <v>38.4</v>
      </c>
      <c r="AC1351">
        <v>0.55000000000000004</v>
      </c>
      <c r="AD1351">
        <v>530</v>
      </c>
      <c r="AE1351">
        <v>0.25</v>
      </c>
      <c r="AF1351">
        <v>6.0000000000000001E-3</v>
      </c>
      <c r="AG1351">
        <v>19.7</v>
      </c>
      <c r="AH1351">
        <v>5.6000000000000001E-2</v>
      </c>
      <c r="AI1351">
        <v>9.18</v>
      </c>
      <c r="AJ1351">
        <v>5.0000000000000001E-3</v>
      </c>
      <c r="AK1351">
        <v>0.13</v>
      </c>
      <c r="AL1351">
        <v>3.6</v>
      </c>
      <c r="AM1351">
        <v>0.2</v>
      </c>
      <c r="AN1351">
        <v>5.6</v>
      </c>
      <c r="AO1351">
        <v>0.02</v>
      </c>
      <c r="AP1351">
        <v>13.9</v>
      </c>
      <c r="AQ1351">
        <v>720</v>
      </c>
      <c r="AR1351">
        <v>0.14000000000000001</v>
      </c>
      <c r="AS1351">
        <v>5.3</v>
      </c>
      <c r="AT1351">
        <v>27</v>
      </c>
      <c r="AU1351">
        <v>0.2</v>
      </c>
      <c r="AV1351">
        <v>51.4</v>
      </c>
      <c r="AW1351">
        <v>15</v>
      </c>
    </row>
    <row r="1352" spans="1:49" hidden="1" x14ac:dyDescent="0.3">
      <c r="A1352" t="s">
        <v>5217</v>
      </c>
      <c r="B1352" t="s">
        <v>5218</v>
      </c>
      <c r="C1352" s="1" t="str">
        <f t="shared" si="87"/>
        <v>13:0047</v>
      </c>
      <c r="D1352" s="1" t="str">
        <f t="shared" si="88"/>
        <v>13:0012</v>
      </c>
      <c r="E1352" t="s">
        <v>5219</v>
      </c>
      <c r="F1352" t="s">
        <v>5220</v>
      </c>
      <c r="H1352">
        <v>46.748747399999999</v>
      </c>
      <c r="I1352">
        <v>-66.910206700000003</v>
      </c>
      <c r="J1352" s="1" t="str">
        <f t="shared" si="91"/>
        <v>Basal till</v>
      </c>
      <c r="K1352" s="1" t="str">
        <f t="shared" si="90"/>
        <v>&lt;63 micron</v>
      </c>
      <c r="L1352">
        <v>27</v>
      </c>
      <c r="M1352">
        <v>2.5499999999999998</v>
      </c>
      <c r="N1352">
        <v>4.0999999999999996</v>
      </c>
      <c r="O1352">
        <v>0.5</v>
      </c>
      <c r="P1352">
        <v>1</v>
      </c>
      <c r="Q1352">
        <v>44.4</v>
      </c>
      <c r="R1352">
        <v>0.37</v>
      </c>
      <c r="S1352">
        <v>0.03</v>
      </c>
      <c r="T1352">
        <v>0.06</v>
      </c>
      <c r="U1352">
        <v>11.2</v>
      </c>
      <c r="V1352">
        <v>31.6</v>
      </c>
      <c r="W1352">
        <v>25.13</v>
      </c>
      <c r="X1352">
        <v>2.9</v>
      </c>
      <c r="Y1352">
        <v>7.3</v>
      </c>
      <c r="Z1352">
        <v>35</v>
      </c>
      <c r="AA1352">
        <v>0.08</v>
      </c>
      <c r="AB1352">
        <v>32.1</v>
      </c>
      <c r="AC1352">
        <v>0.68</v>
      </c>
      <c r="AD1352">
        <v>345</v>
      </c>
      <c r="AE1352">
        <v>0.33</v>
      </c>
      <c r="AF1352">
        <v>4.0000000000000001E-3</v>
      </c>
      <c r="AG1352">
        <v>29.7</v>
      </c>
      <c r="AH1352">
        <v>2.8000000000000001E-2</v>
      </c>
      <c r="AI1352">
        <v>10.3</v>
      </c>
      <c r="AJ1352">
        <v>0.02</v>
      </c>
      <c r="AK1352">
        <v>0.2</v>
      </c>
      <c r="AL1352">
        <v>3.7</v>
      </c>
      <c r="AM1352">
        <v>0.4</v>
      </c>
      <c r="AN1352">
        <v>2.8</v>
      </c>
      <c r="AO1352">
        <v>0.01</v>
      </c>
      <c r="AP1352">
        <v>14.1</v>
      </c>
      <c r="AQ1352">
        <v>670</v>
      </c>
      <c r="AR1352">
        <v>0.13</v>
      </c>
      <c r="AS1352">
        <v>1.7</v>
      </c>
      <c r="AT1352">
        <v>34</v>
      </c>
      <c r="AU1352">
        <v>0.9</v>
      </c>
      <c r="AV1352">
        <v>54.3</v>
      </c>
      <c r="AW1352">
        <v>15</v>
      </c>
    </row>
    <row r="1353" spans="1:49" hidden="1" x14ac:dyDescent="0.3">
      <c r="A1353" t="s">
        <v>5221</v>
      </c>
      <c r="B1353" t="s">
        <v>5222</v>
      </c>
      <c r="C1353" s="1" t="str">
        <f t="shared" si="87"/>
        <v>13:0047</v>
      </c>
      <c r="D1353" s="1" t="str">
        <f t="shared" si="88"/>
        <v>13:0012</v>
      </c>
      <c r="E1353" t="s">
        <v>5219</v>
      </c>
      <c r="F1353" t="s">
        <v>5223</v>
      </c>
      <c r="H1353">
        <v>46.748747399999999</v>
      </c>
      <c r="I1353">
        <v>-66.910206700000003</v>
      </c>
      <c r="J1353" s="1" t="str">
        <f t="shared" si="91"/>
        <v>Basal till</v>
      </c>
      <c r="K1353" s="1" t="str">
        <f t="shared" si="90"/>
        <v>&lt;63 micron</v>
      </c>
      <c r="L1353">
        <v>28</v>
      </c>
      <c r="M1353">
        <v>2.63</v>
      </c>
      <c r="N1353">
        <v>4</v>
      </c>
      <c r="O1353">
        <v>0.1</v>
      </c>
      <c r="P1353">
        <v>1</v>
      </c>
      <c r="Q1353">
        <v>43.9</v>
      </c>
      <c r="R1353">
        <v>0.38</v>
      </c>
      <c r="S1353">
        <v>0.03</v>
      </c>
      <c r="T1353">
        <v>7.0000000000000007E-2</v>
      </c>
      <c r="U1353">
        <v>11.2</v>
      </c>
      <c r="V1353">
        <v>31.1</v>
      </c>
      <c r="W1353">
        <v>25.71</v>
      </c>
      <c r="X1353">
        <v>2.96</v>
      </c>
      <c r="Y1353">
        <v>7.5</v>
      </c>
      <c r="Z1353">
        <v>23</v>
      </c>
      <c r="AA1353">
        <v>0.08</v>
      </c>
      <c r="AB1353">
        <v>32.200000000000003</v>
      </c>
      <c r="AC1353">
        <v>0.7</v>
      </c>
      <c r="AD1353">
        <v>351</v>
      </c>
      <c r="AE1353">
        <v>0.36</v>
      </c>
      <c r="AF1353">
        <v>4.0000000000000001E-3</v>
      </c>
      <c r="AG1353">
        <v>29.3</v>
      </c>
      <c r="AH1353">
        <v>2.9000000000000001E-2</v>
      </c>
      <c r="AI1353">
        <v>10.63</v>
      </c>
      <c r="AJ1353">
        <v>5.0000000000000001E-3</v>
      </c>
      <c r="AK1353">
        <v>0.2</v>
      </c>
      <c r="AL1353">
        <v>3.8</v>
      </c>
      <c r="AM1353">
        <v>0.3</v>
      </c>
      <c r="AN1353">
        <v>2.8</v>
      </c>
      <c r="AO1353">
        <v>0.02</v>
      </c>
      <c r="AP1353">
        <v>14.7</v>
      </c>
      <c r="AQ1353">
        <v>680</v>
      </c>
      <c r="AR1353">
        <v>0.14000000000000001</v>
      </c>
      <c r="AS1353">
        <v>1.8</v>
      </c>
      <c r="AT1353">
        <v>35</v>
      </c>
      <c r="AU1353">
        <v>0.05</v>
      </c>
      <c r="AV1353">
        <v>54.8</v>
      </c>
      <c r="AW1353">
        <v>15</v>
      </c>
    </row>
    <row r="1354" spans="1:49" hidden="1" x14ac:dyDescent="0.3">
      <c r="A1354" t="s">
        <v>5224</v>
      </c>
      <c r="B1354" t="s">
        <v>5225</v>
      </c>
      <c r="C1354" s="1" t="str">
        <f t="shared" si="87"/>
        <v>13:0047</v>
      </c>
      <c r="D1354" s="1" t="str">
        <f t="shared" si="88"/>
        <v>13:0012</v>
      </c>
      <c r="E1354" t="s">
        <v>5226</v>
      </c>
      <c r="F1354" t="s">
        <v>5227</v>
      </c>
      <c r="H1354">
        <v>46.718379599999999</v>
      </c>
      <c r="I1354">
        <v>-66.903136500000002</v>
      </c>
      <c r="J1354" s="1" t="str">
        <f>HYPERLINK("http://geochem.nrcan.gc.ca/cdogs/content/kwd/kwd020046_e.htm", "Ablation till")</f>
        <v>Ablation till</v>
      </c>
      <c r="K1354" s="1" t="str">
        <f t="shared" si="90"/>
        <v>&lt;63 micron</v>
      </c>
      <c r="L1354">
        <v>114</v>
      </c>
      <c r="M1354">
        <v>2</v>
      </c>
      <c r="N1354">
        <v>2.6</v>
      </c>
      <c r="O1354">
        <v>0.2</v>
      </c>
      <c r="P1354">
        <v>1</v>
      </c>
      <c r="Q1354">
        <v>26</v>
      </c>
      <c r="R1354">
        <v>0.69</v>
      </c>
      <c r="S1354">
        <v>0.08</v>
      </c>
      <c r="T1354">
        <v>0.39</v>
      </c>
      <c r="U1354">
        <v>4.5</v>
      </c>
      <c r="V1354">
        <v>12.5</v>
      </c>
      <c r="W1354">
        <v>5.52</v>
      </c>
      <c r="X1354">
        <v>2.1</v>
      </c>
      <c r="Y1354">
        <v>6.5</v>
      </c>
      <c r="Z1354">
        <v>26</v>
      </c>
      <c r="AA1354">
        <v>0.11</v>
      </c>
      <c r="AB1354">
        <v>31.9</v>
      </c>
      <c r="AC1354">
        <v>0.33</v>
      </c>
      <c r="AD1354">
        <v>280</v>
      </c>
      <c r="AE1354">
        <v>0.23</v>
      </c>
      <c r="AF1354">
        <v>5.0000000000000001E-3</v>
      </c>
      <c r="AG1354">
        <v>8.9</v>
      </c>
      <c r="AH1354">
        <v>7.2999999999999995E-2</v>
      </c>
      <c r="AI1354">
        <v>45.7</v>
      </c>
      <c r="AJ1354">
        <v>5.0000000000000001E-3</v>
      </c>
      <c r="AK1354">
        <v>7.0000000000000007E-2</v>
      </c>
      <c r="AL1354">
        <v>1.2</v>
      </c>
      <c r="AM1354">
        <v>0.3</v>
      </c>
      <c r="AN1354">
        <v>1.7</v>
      </c>
      <c r="AO1354">
        <v>0.01</v>
      </c>
      <c r="AP1354">
        <v>14.7</v>
      </c>
      <c r="AQ1354">
        <v>470</v>
      </c>
      <c r="AR1354">
        <v>0.16</v>
      </c>
      <c r="AS1354">
        <v>9.9</v>
      </c>
      <c r="AT1354">
        <v>13</v>
      </c>
      <c r="AU1354">
        <v>0.4</v>
      </c>
      <c r="AV1354">
        <v>164.2</v>
      </c>
      <c r="AW1354">
        <v>15</v>
      </c>
    </row>
    <row r="1355" spans="1:49" hidden="1" x14ac:dyDescent="0.3">
      <c r="A1355" t="s">
        <v>5228</v>
      </c>
      <c r="B1355" t="s">
        <v>5229</v>
      </c>
      <c r="C1355" s="1" t="str">
        <f t="shared" si="87"/>
        <v>13:0047</v>
      </c>
      <c r="D1355" s="1" t="str">
        <f t="shared" si="88"/>
        <v>13:0012</v>
      </c>
      <c r="E1355" t="s">
        <v>5230</v>
      </c>
      <c r="F1355" t="s">
        <v>5231</v>
      </c>
      <c r="H1355">
        <v>46.689345000000003</v>
      </c>
      <c r="I1355">
        <v>-66.914854800000001</v>
      </c>
      <c r="J1355" s="1" t="str">
        <f t="shared" ref="J1355:J1398" si="92">HYPERLINK("http://geochem.nrcan.gc.ca/cdogs/content/kwd/kwd020045_e.htm", "Basal till")</f>
        <v>Basal till</v>
      </c>
      <c r="K1355" s="1" t="str">
        <f t="shared" si="90"/>
        <v>&lt;63 micron</v>
      </c>
      <c r="L1355">
        <v>52</v>
      </c>
      <c r="M1355">
        <v>2.83</v>
      </c>
      <c r="N1355">
        <v>2.2999999999999998</v>
      </c>
      <c r="O1355">
        <v>0.1</v>
      </c>
      <c r="P1355">
        <v>1</v>
      </c>
      <c r="Q1355">
        <v>58.9</v>
      </c>
      <c r="R1355">
        <v>0.56000000000000005</v>
      </c>
      <c r="S1355">
        <v>0.05</v>
      </c>
      <c r="T1355">
        <v>0.17</v>
      </c>
      <c r="U1355">
        <v>10.3</v>
      </c>
      <c r="V1355">
        <v>26.4</v>
      </c>
      <c r="W1355">
        <v>10.78</v>
      </c>
      <c r="X1355">
        <v>2.67</v>
      </c>
      <c r="Y1355">
        <v>8</v>
      </c>
      <c r="Z1355">
        <v>78</v>
      </c>
      <c r="AA1355">
        <v>0.16</v>
      </c>
      <c r="AB1355">
        <v>27.1</v>
      </c>
      <c r="AC1355">
        <v>0.61</v>
      </c>
      <c r="AD1355">
        <v>301</v>
      </c>
      <c r="AE1355">
        <v>0.38</v>
      </c>
      <c r="AF1355">
        <v>5.0000000000000001E-3</v>
      </c>
      <c r="AG1355">
        <v>21.5</v>
      </c>
      <c r="AH1355">
        <v>5.8000000000000003E-2</v>
      </c>
      <c r="AI1355">
        <v>12.71</v>
      </c>
      <c r="AJ1355">
        <v>0.01</v>
      </c>
      <c r="AK1355">
        <v>0.12</v>
      </c>
      <c r="AL1355">
        <v>3.9</v>
      </c>
      <c r="AM1355">
        <v>0.3</v>
      </c>
      <c r="AN1355">
        <v>3</v>
      </c>
      <c r="AO1355">
        <v>0.01</v>
      </c>
      <c r="AP1355">
        <v>15.4</v>
      </c>
      <c r="AQ1355">
        <v>880</v>
      </c>
      <c r="AR1355">
        <v>0.28000000000000003</v>
      </c>
      <c r="AS1355">
        <v>5.8</v>
      </c>
      <c r="AT1355">
        <v>34</v>
      </c>
      <c r="AU1355">
        <v>0.3</v>
      </c>
      <c r="AV1355">
        <v>65.8</v>
      </c>
      <c r="AW1355">
        <v>15</v>
      </c>
    </row>
    <row r="1356" spans="1:49" hidden="1" x14ac:dyDescent="0.3">
      <c r="A1356" t="s">
        <v>5232</v>
      </c>
      <c r="B1356" t="s">
        <v>5233</v>
      </c>
      <c r="C1356" s="1" t="str">
        <f t="shared" si="87"/>
        <v>13:0047</v>
      </c>
      <c r="D1356" s="1" t="str">
        <f t="shared" si="88"/>
        <v>13:0012</v>
      </c>
      <c r="E1356" t="s">
        <v>5234</v>
      </c>
      <c r="F1356" t="s">
        <v>5235</v>
      </c>
      <c r="H1356">
        <v>46.671445300000002</v>
      </c>
      <c r="I1356">
        <v>-66.910444999999996</v>
      </c>
      <c r="J1356" s="1" t="str">
        <f t="shared" si="92"/>
        <v>Basal till</v>
      </c>
      <c r="K1356" s="1" t="str">
        <f t="shared" si="90"/>
        <v>&lt;63 micron</v>
      </c>
      <c r="L1356">
        <v>7</v>
      </c>
      <c r="M1356">
        <v>1.98</v>
      </c>
      <c r="N1356">
        <v>1.8</v>
      </c>
      <c r="O1356">
        <v>0.5</v>
      </c>
      <c r="P1356">
        <v>1</v>
      </c>
      <c r="Q1356">
        <v>34.799999999999997</v>
      </c>
      <c r="R1356">
        <v>0.52</v>
      </c>
      <c r="S1356">
        <v>0.05</v>
      </c>
      <c r="T1356">
        <v>0.08</v>
      </c>
      <c r="U1356">
        <v>5.6</v>
      </c>
      <c r="V1356">
        <v>16.3</v>
      </c>
      <c r="W1356">
        <v>6.59</v>
      </c>
      <c r="X1356">
        <v>1.85</v>
      </c>
      <c r="Y1356">
        <v>5.5</v>
      </c>
      <c r="Z1356">
        <v>33</v>
      </c>
      <c r="AA1356">
        <v>0.08</v>
      </c>
      <c r="AB1356">
        <v>38.4</v>
      </c>
      <c r="AC1356">
        <v>0.41</v>
      </c>
      <c r="AD1356">
        <v>252</v>
      </c>
      <c r="AE1356">
        <v>0.42</v>
      </c>
      <c r="AF1356">
        <v>6.0000000000000001E-3</v>
      </c>
      <c r="AG1356">
        <v>13.6</v>
      </c>
      <c r="AH1356">
        <v>3.7999999999999999E-2</v>
      </c>
      <c r="AI1356">
        <v>10.24</v>
      </c>
      <c r="AJ1356">
        <v>0.02</v>
      </c>
      <c r="AK1356">
        <v>0.09</v>
      </c>
      <c r="AL1356">
        <v>2.4</v>
      </c>
      <c r="AM1356">
        <v>0.3</v>
      </c>
      <c r="AN1356">
        <v>2.6</v>
      </c>
      <c r="AO1356">
        <v>0.01</v>
      </c>
      <c r="AP1356">
        <v>22.7</v>
      </c>
      <c r="AQ1356">
        <v>650</v>
      </c>
      <c r="AR1356">
        <v>0.17</v>
      </c>
      <c r="AS1356">
        <v>4.9000000000000004</v>
      </c>
      <c r="AT1356">
        <v>22</v>
      </c>
      <c r="AU1356">
        <v>0.3</v>
      </c>
      <c r="AV1356">
        <v>46</v>
      </c>
      <c r="AW1356">
        <v>15</v>
      </c>
    </row>
    <row r="1357" spans="1:49" hidden="1" x14ac:dyDescent="0.3">
      <c r="A1357" t="s">
        <v>5236</v>
      </c>
      <c r="B1357" t="s">
        <v>5237</v>
      </c>
      <c r="C1357" s="1" t="str">
        <f t="shared" si="87"/>
        <v>13:0047</v>
      </c>
      <c r="D1357" s="1" t="str">
        <f t="shared" si="88"/>
        <v>13:0012</v>
      </c>
      <c r="E1357" t="s">
        <v>5238</v>
      </c>
      <c r="F1357" t="s">
        <v>5239</v>
      </c>
      <c r="H1357">
        <v>46.654042699999998</v>
      </c>
      <c r="I1357">
        <v>-66.908632900000001</v>
      </c>
      <c r="J1357" s="1" t="str">
        <f t="shared" si="92"/>
        <v>Basal till</v>
      </c>
      <c r="K1357" s="1" t="str">
        <f t="shared" si="90"/>
        <v>&lt;63 micron</v>
      </c>
      <c r="L1357">
        <v>19</v>
      </c>
      <c r="M1357">
        <v>1.77</v>
      </c>
      <c r="N1357">
        <v>3.6</v>
      </c>
      <c r="O1357">
        <v>0.1</v>
      </c>
      <c r="P1357">
        <v>0.5</v>
      </c>
      <c r="Q1357">
        <v>18</v>
      </c>
      <c r="R1357">
        <v>2.42</v>
      </c>
      <c r="S1357">
        <v>0.06</v>
      </c>
      <c r="T1357">
        <v>0.14000000000000001</v>
      </c>
      <c r="U1357">
        <v>3.4</v>
      </c>
      <c r="V1357">
        <v>8.5</v>
      </c>
      <c r="W1357">
        <v>12.43</v>
      </c>
      <c r="X1357">
        <v>1.49</v>
      </c>
      <c r="Y1357">
        <v>4.7</v>
      </c>
      <c r="Z1357">
        <v>23</v>
      </c>
      <c r="AA1357">
        <v>0.08</v>
      </c>
      <c r="AB1357">
        <v>23.9</v>
      </c>
      <c r="AC1357">
        <v>0.22</v>
      </c>
      <c r="AD1357">
        <v>283</v>
      </c>
      <c r="AE1357">
        <v>1.36</v>
      </c>
      <c r="AF1357">
        <v>4.0000000000000001E-3</v>
      </c>
      <c r="AG1357">
        <v>6.3</v>
      </c>
      <c r="AH1357">
        <v>0.04</v>
      </c>
      <c r="AI1357">
        <v>16.059999999999999</v>
      </c>
      <c r="AJ1357">
        <v>5.0000000000000001E-3</v>
      </c>
      <c r="AK1357">
        <v>0.06</v>
      </c>
      <c r="AL1357">
        <v>2.6</v>
      </c>
      <c r="AM1357">
        <v>0.4</v>
      </c>
      <c r="AN1357">
        <v>1.3</v>
      </c>
      <c r="AO1357">
        <v>0.01</v>
      </c>
      <c r="AP1357">
        <v>23.2</v>
      </c>
      <c r="AQ1357">
        <v>480</v>
      </c>
      <c r="AR1357">
        <v>0.17</v>
      </c>
      <c r="AS1357">
        <v>7.8</v>
      </c>
      <c r="AT1357">
        <v>17</v>
      </c>
      <c r="AU1357">
        <v>3.7</v>
      </c>
      <c r="AV1357">
        <v>38.9</v>
      </c>
      <c r="AW1357">
        <v>15</v>
      </c>
    </row>
    <row r="1358" spans="1:49" hidden="1" x14ac:dyDescent="0.3">
      <c r="A1358" t="s">
        <v>5240</v>
      </c>
      <c r="B1358" t="s">
        <v>5241</v>
      </c>
      <c r="C1358" s="1" t="str">
        <f t="shared" si="87"/>
        <v>13:0047</v>
      </c>
      <c r="D1358" s="1" t="str">
        <f t="shared" si="88"/>
        <v>13:0012</v>
      </c>
      <c r="E1358" t="s">
        <v>5242</v>
      </c>
      <c r="F1358" t="s">
        <v>5243</v>
      </c>
      <c r="H1358">
        <v>46.633674499999998</v>
      </c>
      <c r="I1358">
        <v>-66.907067100000006</v>
      </c>
      <c r="J1358" s="1" t="str">
        <f t="shared" si="92"/>
        <v>Basal till</v>
      </c>
      <c r="K1358" s="1" t="str">
        <f t="shared" si="90"/>
        <v>&lt;63 micron</v>
      </c>
      <c r="L1358">
        <v>15</v>
      </c>
      <c r="M1358">
        <v>2.11</v>
      </c>
      <c r="N1358">
        <v>2.7</v>
      </c>
      <c r="O1358">
        <v>0.1</v>
      </c>
      <c r="P1358">
        <v>1</v>
      </c>
      <c r="Q1358">
        <v>48</v>
      </c>
      <c r="R1358">
        <v>1.87</v>
      </c>
      <c r="S1358">
        <v>0.04</v>
      </c>
      <c r="T1358">
        <v>0.17</v>
      </c>
      <c r="U1358">
        <v>7</v>
      </c>
      <c r="V1358">
        <v>20.8</v>
      </c>
      <c r="W1358">
        <v>20.49</v>
      </c>
      <c r="X1358">
        <v>2.1800000000000002</v>
      </c>
      <c r="Y1358">
        <v>5.9</v>
      </c>
      <c r="Z1358">
        <v>13</v>
      </c>
      <c r="AA1358">
        <v>0.12</v>
      </c>
      <c r="AB1358">
        <v>36.9</v>
      </c>
      <c r="AC1358">
        <v>0.55000000000000004</v>
      </c>
      <c r="AD1358">
        <v>424</v>
      </c>
      <c r="AE1358">
        <v>2.2400000000000002</v>
      </c>
      <c r="AF1358">
        <v>7.0000000000000001E-3</v>
      </c>
      <c r="AG1358">
        <v>19.7</v>
      </c>
      <c r="AH1358">
        <v>0.02</v>
      </c>
      <c r="AI1358">
        <v>21.17</v>
      </c>
      <c r="AJ1358">
        <v>5.0000000000000001E-3</v>
      </c>
      <c r="AK1358">
        <v>0.17</v>
      </c>
      <c r="AL1358">
        <v>3.5</v>
      </c>
      <c r="AM1358">
        <v>0.3</v>
      </c>
      <c r="AN1358">
        <v>3</v>
      </c>
      <c r="AO1358">
        <v>0.02</v>
      </c>
      <c r="AP1358">
        <v>32.1</v>
      </c>
      <c r="AQ1358">
        <v>520</v>
      </c>
      <c r="AR1358">
        <v>0.25</v>
      </c>
      <c r="AS1358">
        <v>9.4</v>
      </c>
      <c r="AT1358">
        <v>26</v>
      </c>
      <c r="AU1358">
        <v>1.6</v>
      </c>
      <c r="AV1358">
        <v>56.4</v>
      </c>
      <c r="AW1358">
        <v>15</v>
      </c>
    </row>
    <row r="1359" spans="1:49" hidden="1" x14ac:dyDescent="0.3">
      <c r="A1359" t="s">
        <v>5244</v>
      </c>
      <c r="B1359" t="s">
        <v>5245</v>
      </c>
      <c r="C1359" s="1" t="str">
        <f t="shared" si="87"/>
        <v>13:0047</v>
      </c>
      <c r="D1359" s="1" t="str">
        <f t="shared" si="88"/>
        <v>13:0012</v>
      </c>
      <c r="E1359" t="s">
        <v>5246</v>
      </c>
      <c r="F1359" t="s">
        <v>5247</v>
      </c>
      <c r="H1359">
        <v>46.620681699999999</v>
      </c>
      <c r="I1359">
        <v>-66.9101809</v>
      </c>
      <c r="J1359" s="1" t="str">
        <f t="shared" si="92"/>
        <v>Basal till</v>
      </c>
      <c r="K1359" s="1" t="str">
        <f t="shared" si="90"/>
        <v>&lt;63 micron</v>
      </c>
      <c r="L1359">
        <v>26</v>
      </c>
      <c r="M1359">
        <v>2.0099999999999998</v>
      </c>
      <c r="N1359">
        <v>6.3</v>
      </c>
      <c r="O1359">
        <v>0.6</v>
      </c>
      <c r="P1359">
        <v>1</v>
      </c>
      <c r="Q1359">
        <v>41.9</v>
      </c>
      <c r="R1359">
        <v>0.78</v>
      </c>
      <c r="S1359">
        <v>0.03</v>
      </c>
      <c r="T1359">
        <v>0.16</v>
      </c>
      <c r="U1359">
        <v>10.4</v>
      </c>
      <c r="V1359">
        <v>32.6</v>
      </c>
      <c r="W1359">
        <v>13.45</v>
      </c>
      <c r="X1359">
        <v>2.44</v>
      </c>
      <c r="Y1359">
        <v>6</v>
      </c>
      <c r="Z1359">
        <v>22</v>
      </c>
      <c r="AA1359">
        <v>0.16</v>
      </c>
      <c r="AB1359">
        <v>34.700000000000003</v>
      </c>
      <c r="AC1359">
        <v>0.74</v>
      </c>
      <c r="AD1359">
        <v>499</v>
      </c>
      <c r="AE1359">
        <v>0.51</v>
      </c>
      <c r="AF1359">
        <v>4.0000000000000001E-3</v>
      </c>
      <c r="AG1359">
        <v>27.5</v>
      </c>
      <c r="AH1359">
        <v>2.5000000000000001E-2</v>
      </c>
      <c r="AI1359">
        <v>22.77</v>
      </c>
      <c r="AJ1359">
        <v>5.0000000000000001E-3</v>
      </c>
      <c r="AK1359">
        <v>0.22</v>
      </c>
      <c r="AL1359">
        <v>3.4</v>
      </c>
      <c r="AM1359">
        <v>0.2</v>
      </c>
      <c r="AN1359">
        <v>2.8</v>
      </c>
      <c r="AO1359">
        <v>0.02</v>
      </c>
      <c r="AP1359">
        <v>18.100000000000001</v>
      </c>
      <c r="AQ1359">
        <v>600</v>
      </c>
      <c r="AR1359">
        <v>0.19</v>
      </c>
      <c r="AS1359">
        <v>3.2</v>
      </c>
      <c r="AT1359">
        <v>35</v>
      </c>
      <c r="AU1359">
        <v>1.4</v>
      </c>
      <c r="AV1359">
        <v>65.099999999999994</v>
      </c>
      <c r="AW1359">
        <v>15</v>
      </c>
    </row>
    <row r="1360" spans="1:49" hidden="1" x14ac:dyDescent="0.3">
      <c r="A1360" t="s">
        <v>5248</v>
      </c>
      <c r="B1360" t="s">
        <v>5249</v>
      </c>
      <c r="C1360" s="1" t="str">
        <f t="shared" si="87"/>
        <v>13:0047</v>
      </c>
      <c r="D1360" s="1" t="str">
        <f t="shared" si="88"/>
        <v>13:0012</v>
      </c>
      <c r="E1360" t="s">
        <v>5250</v>
      </c>
      <c r="F1360" t="s">
        <v>5251</v>
      </c>
      <c r="H1360">
        <v>46.602646900000003</v>
      </c>
      <c r="I1360">
        <v>-66.908264000000003</v>
      </c>
      <c r="J1360" s="1" t="str">
        <f t="shared" si="92"/>
        <v>Basal till</v>
      </c>
      <c r="K1360" s="1" t="str">
        <f t="shared" si="90"/>
        <v>&lt;63 micron</v>
      </c>
      <c r="L1360">
        <v>10</v>
      </c>
      <c r="M1360">
        <v>2.4700000000000002</v>
      </c>
      <c r="N1360">
        <v>6.3</v>
      </c>
      <c r="O1360">
        <v>0.1</v>
      </c>
      <c r="P1360">
        <v>1</v>
      </c>
      <c r="Q1360">
        <v>63.8</v>
      </c>
      <c r="R1360">
        <v>0.85</v>
      </c>
      <c r="S1360">
        <v>0.04</v>
      </c>
      <c r="T1360">
        <v>0.12</v>
      </c>
      <c r="U1360">
        <v>14.7</v>
      </c>
      <c r="V1360">
        <v>47</v>
      </c>
      <c r="W1360">
        <v>20.27</v>
      </c>
      <c r="X1360">
        <v>3.21</v>
      </c>
      <c r="Y1360">
        <v>7.1</v>
      </c>
      <c r="Z1360">
        <v>16</v>
      </c>
      <c r="AA1360">
        <v>0.23</v>
      </c>
      <c r="AB1360">
        <v>29.8</v>
      </c>
      <c r="AC1360">
        <v>0.85</v>
      </c>
      <c r="AD1360">
        <v>808</v>
      </c>
      <c r="AE1360">
        <v>2.15</v>
      </c>
      <c r="AF1360">
        <v>6.0000000000000001E-3</v>
      </c>
      <c r="AG1360">
        <v>39.799999999999997</v>
      </c>
      <c r="AH1360">
        <v>2.1999999999999999E-2</v>
      </c>
      <c r="AI1360">
        <v>22.6</v>
      </c>
      <c r="AJ1360">
        <v>5.0000000000000001E-3</v>
      </c>
      <c r="AK1360">
        <v>0.32</v>
      </c>
      <c r="AL1360">
        <v>5.5</v>
      </c>
      <c r="AM1360">
        <v>0.1</v>
      </c>
      <c r="AN1360">
        <v>4.2</v>
      </c>
      <c r="AO1360">
        <v>0.02</v>
      </c>
      <c r="AP1360">
        <v>13.1</v>
      </c>
      <c r="AQ1360">
        <v>660</v>
      </c>
      <c r="AR1360">
        <v>0.22</v>
      </c>
      <c r="AS1360">
        <v>3.5</v>
      </c>
      <c r="AT1360">
        <v>43</v>
      </c>
      <c r="AU1360">
        <v>0.5</v>
      </c>
      <c r="AV1360">
        <v>72</v>
      </c>
      <c r="AW1360">
        <v>15</v>
      </c>
    </row>
    <row r="1361" spans="1:49" hidden="1" x14ac:dyDescent="0.3">
      <c r="A1361" t="s">
        <v>5252</v>
      </c>
      <c r="B1361" t="s">
        <v>5253</v>
      </c>
      <c r="C1361" s="1" t="str">
        <f t="shared" si="87"/>
        <v>13:0047</v>
      </c>
      <c r="D1361" s="1" t="str">
        <f t="shared" si="88"/>
        <v>13:0012</v>
      </c>
      <c r="E1361" t="s">
        <v>5254</v>
      </c>
      <c r="F1361" t="s">
        <v>5255</v>
      </c>
      <c r="H1361">
        <v>46.580727000000003</v>
      </c>
      <c r="I1361">
        <v>-66.915373500000001</v>
      </c>
      <c r="J1361" s="1" t="str">
        <f t="shared" si="92"/>
        <v>Basal till</v>
      </c>
      <c r="K1361" s="1" t="str">
        <f t="shared" si="90"/>
        <v>&lt;63 micron</v>
      </c>
      <c r="L1361">
        <v>48</v>
      </c>
      <c r="M1361">
        <v>2.63</v>
      </c>
      <c r="N1361">
        <v>16.399999999999999</v>
      </c>
      <c r="O1361">
        <v>0.4</v>
      </c>
      <c r="P1361">
        <v>1</v>
      </c>
      <c r="Q1361">
        <v>28.5</v>
      </c>
      <c r="R1361">
        <v>0.95</v>
      </c>
      <c r="S1361">
        <v>0.03</v>
      </c>
      <c r="T1361">
        <v>0.1</v>
      </c>
      <c r="U1361">
        <v>10.5</v>
      </c>
      <c r="V1361">
        <v>31.5</v>
      </c>
      <c r="W1361">
        <v>15.84</v>
      </c>
      <c r="X1361">
        <v>2.7</v>
      </c>
      <c r="Y1361">
        <v>5.3</v>
      </c>
      <c r="Z1361">
        <v>41</v>
      </c>
      <c r="AA1361">
        <v>0.12</v>
      </c>
      <c r="AB1361">
        <v>24.9</v>
      </c>
      <c r="AC1361">
        <v>0.59</v>
      </c>
      <c r="AD1361">
        <v>274</v>
      </c>
      <c r="AE1361">
        <v>2.04</v>
      </c>
      <c r="AF1361">
        <v>4.0000000000000001E-3</v>
      </c>
      <c r="AG1361">
        <v>31.2</v>
      </c>
      <c r="AH1361">
        <v>3.2000000000000001E-2</v>
      </c>
      <c r="AI1361">
        <v>13.13</v>
      </c>
      <c r="AJ1361">
        <v>5.0000000000000001E-3</v>
      </c>
      <c r="AK1361">
        <v>0.22</v>
      </c>
      <c r="AL1361">
        <v>2.7</v>
      </c>
      <c r="AM1361">
        <v>0.5</v>
      </c>
      <c r="AN1361">
        <v>2.7</v>
      </c>
      <c r="AO1361">
        <v>0.01</v>
      </c>
      <c r="AP1361">
        <v>8.6</v>
      </c>
      <c r="AQ1361">
        <v>430</v>
      </c>
      <c r="AR1361">
        <v>0.22</v>
      </c>
      <c r="AS1361">
        <v>1.6</v>
      </c>
      <c r="AT1361">
        <v>32</v>
      </c>
      <c r="AU1361">
        <v>1.2</v>
      </c>
      <c r="AV1361">
        <v>68.900000000000006</v>
      </c>
      <c r="AW1361">
        <v>15</v>
      </c>
    </row>
    <row r="1362" spans="1:49" hidden="1" x14ac:dyDescent="0.3">
      <c r="A1362" t="s">
        <v>5256</v>
      </c>
      <c r="B1362" t="s">
        <v>5257</v>
      </c>
      <c r="C1362" s="1" t="str">
        <f t="shared" si="87"/>
        <v>13:0047</v>
      </c>
      <c r="D1362" s="1" t="str">
        <f t="shared" si="88"/>
        <v>13:0012</v>
      </c>
      <c r="E1362" t="s">
        <v>5258</v>
      </c>
      <c r="F1362" t="s">
        <v>5259</v>
      </c>
      <c r="H1362">
        <v>46.569139</v>
      </c>
      <c r="I1362">
        <v>-66.911642299999997</v>
      </c>
      <c r="J1362" s="1" t="str">
        <f t="shared" si="92"/>
        <v>Basal till</v>
      </c>
      <c r="K1362" s="1" t="str">
        <f t="shared" si="90"/>
        <v>&lt;63 micron</v>
      </c>
      <c r="L1362">
        <v>9</v>
      </c>
      <c r="M1362">
        <v>3.02</v>
      </c>
      <c r="N1362">
        <v>43.6</v>
      </c>
      <c r="O1362">
        <v>1.1000000000000001</v>
      </c>
      <c r="P1362">
        <v>1</v>
      </c>
      <c r="Q1362">
        <v>75.5</v>
      </c>
      <c r="R1362">
        <v>3.23</v>
      </c>
      <c r="S1362">
        <v>0.03</v>
      </c>
      <c r="T1362">
        <v>7.0000000000000007E-2</v>
      </c>
      <c r="U1362">
        <v>18.2</v>
      </c>
      <c r="V1362">
        <v>43.6</v>
      </c>
      <c r="W1362">
        <v>50.68</v>
      </c>
      <c r="X1362">
        <v>4.01</v>
      </c>
      <c r="Y1362">
        <v>8.1</v>
      </c>
      <c r="Z1362">
        <v>16</v>
      </c>
      <c r="AA1362">
        <v>0.35</v>
      </c>
      <c r="AB1362">
        <v>41.9</v>
      </c>
      <c r="AC1362">
        <v>0.78</v>
      </c>
      <c r="AD1362">
        <v>445</v>
      </c>
      <c r="AE1362">
        <v>3.33</v>
      </c>
      <c r="AF1362">
        <v>8.0000000000000002E-3</v>
      </c>
      <c r="AG1362">
        <v>40</v>
      </c>
      <c r="AH1362">
        <v>3.3000000000000002E-2</v>
      </c>
      <c r="AI1362">
        <v>14.6</v>
      </c>
      <c r="AJ1362">
        <v>5.0000000000000001E-3</v>
      </c>
      <c r="AK1362">
        <v>0.28000000000000003</v>
      </c>
      <c r="AL1362">
        <v>5.6</v>
      </c>
      <c r="AM1362">
        <v>0.3</v>
      </c>
      <c r="AN1362">
        <v>5.8</v>
      </c>
      <c r="AO1362">
        <v>0.03</v>
      </c>
      <c r="AP1362">
        <v>12.4</v>
      </c>
      <c r="AQ1362">
        <v>1010</v>
      </c>
      <c r="AR1362">
        <v>0.56000000000000005</v>
      </c>
      <c r="AS1362">
        <v>2.2999999999999998</v>
      </c>
      <c r="AT1362">
        <v>52</v>
      </c>
      <c r="AU1362">
        <v>1.8</v>
      </c>
      <c r="AV1362">
        <v>72.5</v>
      </c>
      <c r="AW1362">
        <v>15</v>
      </c>
    </row>
    <row r="1363" spans="1:49" hidden="1" x14ac:dyDescent="0.3">
      <c r="A1363" t="s">
        <v>5260</v>
      </c>
      <c r="B1363" t="s">
        <v>5261</v>
      </c>
      <c r="C1363" s="1" t="str">
        <f t="shared" si="87"/>
        <v>13:0047</v>
      </c>
      <c r="D1363" s="1" t="str">
        <f t="shared" si="88"/>
        <v>13:0012</v>
      </c>
      <c r="E1363" t="s">
        <v>5262</v>
      </c>
      <c r="F1363" t="s">
        <v>5263</v>
      </c>
      <c r="H1363">
        <v>46.550060500000001</v>
      </c>
      <c r="I1363">
        <v>-66.911723100000003</v>
      </c>
      <c r="J1363" s="1" t="str">
        <f t="shared" si="92"/>
        <v>Basal till</v>
      </c>
      <c r="K1363" s="1" t="str">
        <f t="shared" si="90"/>
        <v>&lt;63 micron</v>
      </c>
      <c r="L1363">
        <v>165</v>
      </c>
      <c r="M1363">
        <v>2.34</v>
      </c>
      <c r="N1363">
        <v>27.9</v>
      </c>
      <c r="O1363">
        <v>2.6</v>
      </c>
      <c r="P1363">
        <v>1</v>
      </c>
      <c r="Q1363">
        <v>37.6</v>
      </c>
      <c r="R1363">
        <v>0.61</v>
      </c>
      <c r="S1363">
        <v>0.02</v>
      </c>
      <c r="T1363">
        <v>0.1</v>
      </c>
      <c r="U1363">
        <v>10.1</v>
      </c>
      <c r="V1363">
        <v>31</v>
      </c>
      <c r="W1363">
        <v>49.8</v>
      </c>
      <c r="X1363">
        <v>3.16</v>
      </c>
      <c r="Y1363">
        <v>5</v>
      </c>
      <c r="Z1363">
        <v>72</v>
      </c>
      <c r="AA1363">
        <v>0.16</v>
      </c>
      <c r="AB1363">
        <v>29.6</v>
      </c>
      <c r="AC1363">
        <v>0.62</v>
      </c>
      <c r="AD1363">
        <v>206</v>
      </c>
      <c r="AE1363">
        <v>0.56000000000000005</v>
      </c>
      <c r="AF1363">
        <v>3.0000000000000001E-3</v>
      </c>
      <c r="AG1363">
        <v>32.700000000000003</v>
      </c>
      <c r="AH1363">
        <v>2.9000000000000001E-2</v>
      </c>
      <c r="AI1363">
        <v>11.71</v>
      </c>
      <c r="AJ1363">
        <v>5.0000000000000001E-3</v>
      </c>
      <c r="AK1363">
        <v>0.17</v>
      </c>
      <c r="AL1363">
        <v>2.9</v>
      </c>
      <c r="AM1363">
        <v>0.5</v>
      </c>
      <c r="AN1363">
        <v>5.5</v>
      </c>
      <c r="AO1363">
        <v>0.01</v>
      </c>
      <c r="AP1363">
        <v>5.9</v>
      </c>
      <c r="AQ1363">
        <v>530</v>
      </c>
      <c r="AR1363">
        <v>0.31</v>
      </c>
      <c r="AS1363">
        <v>1.6</v>
      </c>
      <c r="AT1363">
        <v>35</v>
      </c>
      <c r="AU1363">
        <v>0.3</v>
      </c>
      <c r="AV1363">
        <v>82.8</v>
      </c>
      <c r="AW1363">
        <v>15</v>
      </c>
    </row>
    <row r="1364" spans="1:49" hidden="1" x14ac:dyDescent="0.3">
      <c r="A1364" t="s">
        <v>5264</v>
      </c>
      <c r="B1364" t="s">
        <v>5265</v>
      </c>
      <c r="C1364" s="1" t="str">
        <f t="shared" ref="C1364:C1427" si="93">HYPERLINK("http://geochem.nrcan.gc.ca/cdogs/content/bdl/bdl130047_e.htm", "13:0047")</f>
        <v>13:0047</v>
      </c>
      <c r="D1364" s="1" t="str">
        <f t="shared" ref="D1364:D1427" si="94">HYPERLINK("http://geochem.nrcan.gc.ca/cdogs/content/svy/svy130012_e.htm", "13:0012")</f>
        <v>13:0012</v>
      </c>
      <c r="E1364" t="s">
        <v>5266</v>
      </c>
      <c r="F1364" t="s">
        <v>5267</v>
      </c>
      <c r="H1364">
        <v>46.529573900000003</v>
      </c>
      <c r="I1364">
        <v>-66.913552800000005</v>
      </c>
      <c r="J1364" s="1" t="str">
        <f t="shared" si="92"/>
        <v>Basal till</v>
      </c>
      <c r="K1364" s="1" t="str">
        <f t="shared" ref="K1364:K1427" si="95">HYPERLINK("http://geochem.nrcan.gc.ca/cdogs/content/kwd/kwd080004_e.htm", "&lt;63 micron")</f>
        <v>&lt;63 micron</v>
      </c>
      <c r="L1364">
        <v>17</v>
      </c>
      <c r="M1364">
        <v>2.2599999999999998</v>
      </c>
      <c r="N1364">
        <v>9</v>
      </c>
      <c r="O1364">
        <v>0.1</v>
      </c>
      <c r="P1364">
        <v>1</v>
      </c>
      <c r="Q1364">
        <v>79.5</v>
      </c>
      <c r="R1364">
        <v>0.34</v>
      </c>
      <c r="S1364">
        <v>0.06</v>
      </c>
      <c r="T1364">
        <v>0.06</v>
      </c>
      <c r="U1364">
        <v>12.1</v>
      </c>
      <c r="V1364">
        <v>45.3</v>
      </c>
      <c r="W1364">
        <v>21.87</v>
      </c>
      <c r="X1364">
        <v>3.1</v>
      </c>
      <c r="Y1364">
        <v>6.5</v>
      </c>
      <c r="Z1364">
        <v>9</v>
      </c>
      <c r="AA1364">
        <v>0.27</v>
      </c>
      <c r="AB1364">
        <v>32.1</v>
      </c>
      <c r="AC1364">
        <v>0.84</v>
      </c>
      <c r="AD1364">
        <v>377</v>
      </c>
      <c r="AE1364">
        <v>0.47</v>
      </c>
      <c r="AF1364">
        <v>6.0000000000000001E-3</v>
      </c>
      <c r="AG1364">
        <v>32.700000000000003</v>
      </c>
      <c r="AH1364">
        <v>3.6999999999999998E-2</v>
      </c>
      <c r="AI1364">
        <v>11.13</v>
      </c>
      <c r="AJ1364">
        <v>5.0000000000000001E-3</v>
      </c>
      <c r="AK1364">
        <v>0.28000000000000003</v>
      </c>
      <c r="AL1364">
        <v>5.6</v>
      </c>
      <c r="AM1364">
        <v>0.2</v>
      </c>
      <c r="AN1364">
        <v>5</v>
      </c>
      <c r="AO1364">
        <v>0.03</v>
      </c>
      <c r="AP1364">
        <v>11</v>
      </c>
      <c r="AQ1364">
        <v>1200</v>
      </c>
      <c r="AR1364">
        <v>0.2</v>
      </c>
      <c r="AS1364">
        <v>2</v>
      </c>
      <c r="AT1364">
        <v>53</v>
      </c>
      <c r="AU1364">
        <v>0.3</v>
      </c>
      <c r="AV1364">
        <v>61.2</v>
      </c>
      <c r="AW1364">
        <v>15</v>
      </c>
    </row>
    <row r="1365" spans="1:49" hidden="1" x14ac:dyDescent="0.3">
      <c r="A1365" t="s">
        <v>5268</v>
      </c>
      <c r="B1365" t="s">
        <v>5269</v>
      </c>
      <c r="C1365" s="1" t="str">
        <f t="shared" si="93"/>
        <v>13:0047</v>
      </c>
      <c r="D1365" s="1" t="str">
        <f t="shared" si="94"/>
        <v>13:0012</v>
      </c>
      <c r="E1365" t="s">
        <v>5270</v>
      </c>
      <c r="F1365" t="s">
        <v>5271</v>
      </c>
      <c r="H1365">
        <v>46.514353100000001</v>
      </c>
      <c r="I1365">
        <v>-66.912963099999999</v>
      </c>
      <c r="J1365" s="1" t="str">
        <f t="shared" si="92"/>
        <v>Basal till</v>
      </c>
      <c r="K1365" s="1" t="str">
        <f t="shared" si="95"/>
        <v>&lt;63 micron</v>
      </c>
      <c r="L1365">
        <v>17</v>
      </c>
      <c r="M1365">
        <v>2.09</v>
      </c>
      <c r="N1365">
        <v>6</v>
      </c>
      <c r="O1365">
        <v>0.9</v>
      </c>
      <c r="P1365">
        <v>2</v>
      </c>
      <c r="Q1365">
        <v>55.2</v>
      </c>
      <c r="R1365">
        <v>0.34</v>
      </c>
      <c r="S1365">
        <v>0.04</v>
      </c>
      <c r="T1365">
        <v>0.06</v>
      </c>
      <c r="U1365">
        <v>13</v>
      </c>
      <c r="V1365">
        <v>38.299999999999997</v>
      </c>
      <c r="W1365">
        <v>17.88</v>
      </c>
      <c r="X1365">
        <v>3.07</v>
      </c>
      <c r="Y1365">
        <v>6.2</v>
      </c>
      <c r="Z1365">
        <v>16</v>
      </c>
      <c r="AA1365">
        <v>0.16</v>
      </c>
      <c r="AB1365">
        <v>32.700000000000003</v>
      </c>
      <c r="AC1365">
        <v>0.81</v>
      </c>
      <c r="AD1365">
        <v>528</v>
      </c>
      <c r="AE1365">
        <v>0.28999999999999998</v>
      </c>
      <c r="AF1365">
        <v>4.0000000000000001E-3</v>
      </c>
      <c r="AG1365">
        <v>34.1</v>
      </c>
      <c r="AH1365">
        <v>1.7000000000000001E-2</v>
      </c>
      <c r="AI1365">
        <v>12.23</v>
      </c>
      <c r="AJ1365">
        <v>5.0000000000000001E-3</v>
      </c>
      <c r="AK1365">
        <v>0.39</v>
      </c>
      <c r="AL1365">
        <v>4.8</v>
      </c>
      <c r="AM1365">
        <v>0.2</v>
      </c>
      <c r="AN1365">
        <v>3.5</v>
      </c>
      <c r="AO1365">
        <v>0.01</v>
      </c>
      <c r="AP1365">
        <v>11.4</v>
      </c>
      <c r="AQ1365">
        <v>750</v>
      </c>
      <c r="AR1365">
        <v>0.16</v>
      </c>
      <c r="AS1365">
        <v>1.4</v>
      </c>
      <c r="AT1365">
        <v>44</v>
      </c>
      <c r="AU1365">
        <v>0.3</v>
      </c>
      <c r="AV1365">
        <v>56.4</v>
      </c>
      <c r="AW1365">
        <v>15</v>
      </c>
    </row>
    <row r="1366" spans="1:49" hidden="1" x14ac:dyDescent="0.3">
      <c r="A1366" t="s">
        <v>5272</v>
      </c>
      <c r="B1366" t="s">
        <v>5273</v>
      </c>
      <c r="C1366" s="1" t="str">
        <f t="shared" si="93"/>
        <v>13:0047</v>
      </c>
      <c r="D1366" s="1" t="str">
        <f t="shared" si="94"/>
        <v>13:0012</v>
      </c>
      <c r="E1366" t="s">
        <v>5274</v>
      </c>
      <c r="F1366" t="s">
        <v>5275</v>
      </c>
      <c r="H1366">
        <v>46.727292200000001</v>
      </c>
      <c r="I1366">
        <v>-66.893498699999995</v>
      </c>
      <c r="J1366" s="1" t="str">
        <f t="shared" si="92"/>
        <v>Basal till</v>
      </c>
      <c r="K1366" s="1" t="str">
        <f t="shared" si="95"/>
        <v>&lt;63 micron</v>
      </c>
      <c r="L1366">
        <v>12</v>
      </c>
      <c r="M1366">
        <v>2.71</v>
      </c>
      <c r="N1366">
        <v>4</v>
      </c>
      <c r="O1366">
        <v>0.4</v>
      </c>
      <c r="P1366">
        <v>0.5</v>
      </c>
      <c r="Q1366">
        <v>61.2</v>
      </c>
      <c r="R1366">
        <v>0.27</v>
      </c>
      <c r="S1366">
        <v>0.38</v>
      </c>
      <c r="T1366">
        <v>7.0000000000000007E-2</v>
      </c>
      <c r="U1366">
        <v>15.6</v>
      </c>
      <c r="V1366">
        <v>57.7</v>
      </c>
      <c r="W1366">
        <v>24</v>
      </c>
      <c r="X1366">
        <v>3.83</v>
      </c>
      <c r="Y1366">
        <v>9.4</v>
      </c>
      <c r="Z1366">
        <v>18</v>
      </c>
      <c r="AA1366">
        <v>0.14000000000000001</v>
      </c>
      <c r="AB1366">
        <v>41.3</v>
      </c>
      <c r="AC1366">
        <v>1.32</v>
      </c>
      <c r="AD1366">
        <v>604</v>
      </c>
      <c r="AE1366">
        <v>0.28999999999999998</v>
      </c>
      <c r="AF1366">
        <v>0.01</v>
      </c>
      <c r="AG1366">
        <v>41.7</v>
      </c>
      <c r="AH1366">
        <v>7.5999999999999998E-2</v>
      </c>
      <c r="AI1366">
        <v>12.33</v>
      </c>
      <c r="AJ1366">
        <v>5.0000000000000001E-3</v>
      </c>
      <c r="AK1366">
        <v>0.26</v>
      </c>
      <c r="AL1366">
        <v>6.9</v>
      </c>
      <c r="AM1366">
        <v>0.2</v>
      </c>
      <c r="AN1366">
        <v>26.2</v>
      </c>
      <c r="AO1366">
        <v>0.01</v>
      </c>
      <c r="AP1366">
        <v>9.8000000000000007</v>
      </c>
      <c r="AQ1366">
        <v>1680</v>
      </c>
      <c r="AR1366">
        <v>0.13</v>
      </c>
      <c r="AS1366">
        <v>3.3</v>
      </c>
      <c r="AT1366">
        <v>67</v>
      </c>
      <c r="AU1366">
        <v>0.2</v>
      </c>
      <c r="AV1366">
        <v>71.7</v>
      </c>
      <c r="AW1366">
        <v>15</v>
      </c>
    </row>
    <row r="1367" spans="1:49" hidden="1" x14ac:dyDescent="0.3">
      <c r="A1367" t="s">
        <v>5276</v>
      </c>
      <c r="B1367" t="s">
        <v>5277</v>
      </c>
      <c r="C1367" s="1" t="str">
        <f t="shared" si="93"/>
        <v>13:0047</v>
      </c>
      <c r="D1367" s="1" t="str">
        <f t="shared" si="94"/>
        <v>13:0012</v>
      </c>
      <c r="E1367" t="s">
        <v>5278</v>
      </c>
      <c r="F1367" t="s">
        <v>5279</v>
      </c>
      <c r="H1367">
        <v>46.588111499999997</v>
      </c>
      <c r="I1367">
        <v>-66.900861000000006</v>
      </c>
      <c r="J1367" s="1" t="str">
        <f t="shared" si="92"/>
        <v>Basal till</v>
      </c>
      <c r="K1367" s="1" t="str">
        <f t="shared" si="95"/>
        <v>&lt;63 micron</v>
      </c>
      <c r="L1367">
        <v>18</v>
      </c>
      <c r="M1367">
        <v>2.2400000000000002</v>
      </c>
      <c r="N1367">
        <v>14.4</v>
      </c>
      <c r="O1367">
        <v>1.1000000000000001</v>
      </c>
      <c r="P1367">
        <v>1</v>
      </c>
      <c r="Q1367">
        <v>51.8</v>
      </c>
      <c r="R1367">
        <v>0.81</v>
      </c>
      <c r="S1367">
        <v>0.03</v>
      </c>
      <c r="T1367">
        <v>0.11</v>
      </c>
      <c r="U1367">
        <v>9.1</v>
      </c>
      <c r="V1367">
        <v>31.9</v>
      </c>
      <c r="W1367">
        <v>18.25</v>
      </c>
      <c r="X1367">
        <v>2.63</v>
      </c>
      <c r="Y1367">
        <v>6.4</v>
      </c>
      <c r="Z1367">
        <v>20</v>
      </c>
      <c r="AA1367">
        <v>0.15</v>
      </c>
      <c r="AB1367">
        <v>34.4</v>
      </c>
      <c r="AC1367">
        <v>0.71</v>
      </c>
      <c r="AD1367">
        <v>287</v>
      </c>
      <c r="AE1367">
        <v>0.94</v>
      </c>
      <c r="AF1367">
        <v>5.0000000000000001E-3</v>
      </c>
      <c r="AG1367">
        <v>27</v>
      </c>
      <c r="AH1367">
        <v>1.9E-2</v>
      </c>
      <c r="AI1367">
        <v>12.48</v>
      </c>
      <c r="AJ1367">
        <v>5.0000000000000001E-3</v>
      </c>
      <c r="AK1367">
        <v>0.19</v>
      </c>
      <c r="AL1367">
        <v>4.2</v>
      </c>
      <c r="AM1367">
        <v>0.1</v>
      </c>
      <c r="AN1367">
        <v>3.8</v>
      </c>
      <c r="AO1367">
        <v>0.01</v>
      </c>
      <c r="AP1367">
        <v>13</v>
      </c>
      <c r="AQ1367">
        <v>610</v>
      </c>
      <c r="AR1367">
        <v>0.21</v>
      </c>
      <c r="AS1367">
        <v>3</v>
      </c>
      <c r="AT1367">
        <v>35</v>
      </c>
      <c r="AU1367">
        <v>0.8</v>
      </c>
      <c r="AV1367">
        <v>63.9</v>
      </c>
      <c r="AW1367">
        <v>7.5</v>
      </c>
    </row>
    <row r="1368" spans="1:49" hidden="1" x14ac:dyDescent="0.3">
      <c r="A1368" t="s">
        <v>5280</v>
      </c>
      <c r="B1368" t="s">
        <v>5281</v>
      </c>
      <c r="C1368" s="1" t="str">
        <f t="shared" si="93"/>
        <v>13:0047</v>
      </c>
      <c r="D1368" s="1" t="str">
        <f t="shared" si="94"/>
        <v>13:0012</v>
      </c>
      <c r="E1368" t="s">
        <v>5278</v>
      </c>
      <c r="F1368" t="s">
        <v>5282</v>
      </c>
      <c r="H1368">
        <v>46.588111499999997</v>
      </c>
      <c r="I1368">
        <v>-66.900861000000006</v>
      </c>
      <c r="J1368" s="1" t="str">
        <f t="shared" si="92"/>
        <v>Basal till</v>
      </c>
      <c r="K1368" s="1" t="str">
        <f t="shared" si="95"/>
        <v>&lt;63 micron</v>
      </c>
      <c r="L1368">
        <v>16</v>
      </c>
      <c r="M1368">
        <v>2.09</v>
      </c>
      <c r="N1368">
        <v>30.9</v>
      </c>
      <c r="O1368">
        <v>0.2</v>
      </c>
      <c r="P1368">
        <v>1</v>
      </c>
      <c r="Q1368">
        <v>59</v>
      </c>
      <c r="R1368">
        <v>1.35</v>
      </c>
      <c r="S1368">
        <v>0.04</v>
      </c>
      <c r="T1368">
        <v>0.12</v>
      </c>
      <c r="U1368">
        <v>11</v>
      </c>
      <c r="V1368">
        <v>31.2</v>
      </c>
      <c r="W1368">
        <v>26.74</v>
      </c>
      <c r="X1368">
        <v>3.06</v>
      </c>
      <c r="Y1368">
        <v>6.6</v>
      </c>
      <c r="Z1368">
        <v>13</v>
      </c>
      <c r="AA1368">
        <v>0.2</v>
      </c>
      <c r="AB1368">
        <v>38.4</v>
      </c>
      <c r="AC1368">
        <v>0.76</v>
      </c>
      <c r="AD1368">
        <v>382</v>
      </c>
      <c r="AE1368">
        <v>1.7</v>
      </c>
      <c r="AF1368">
        <v>5.0000000000000001E-3</v>
      </c>
      <c r="AG1368">
        <v>28.2</v>
      </c>
      <c r="AH1368">
        <v>2.9000000000000001E-2</v>
      </c>
      <c r="AI1368">
        <v>13.9</v>
      </c>
      <c r="AJ1368">
        <v>5.0000000000000001E-3</v>
      </c>
      <c r="AK1368">
        <v>0.26</v>
      </c>
      <c r="AL1368">
        <v>4.2</v>
      </c>
      <c r="AM1368">
        <v>0.1</v>
      </c>
      <c r="AN1368">
        <v>5.8</v>
      </c>
      <c r="AO1368">
        <v>0.02</v>
      </c>
      <c r="AP1368">
        <v>13.8</v>
      </c>
      <c r="AQ1368">
        <v>640</v>
      </c>
      <c r="AR1368">
        <v>0.25</v>
      </c>
      <c r="AS1368">
        <v>3.1</v>
      </c>
      <c r="AT1368">
        <v>39</v>
      </c>
      <c r="AU1368">
        <v>2.5</v>
      </c>
      <c r="AV1368">
        <v>64.5</v>
      </c>
      <c r="AW1368">
        <v>15</v>
      </c>
    </row>
    <row r="1369" spans="1:49" hidden="1" x14ac:dyDescent="0.3">
      <c r="A1369" t="s">
        <v>5283</v>
      </c>
      <c r="B1369" t="s">
        <v>5284</v>
      </c>
      <c r="C1369" s="1" t="str">
        <f t="shared" si="93"/>
        <v>13:0047</v>
      </c>
      <c r="D1369" s="1" t="str">
        <f t="shared" si="94"/>
        <v>13:0012</v>
      </c>
      <c r="E1369" t="s">
        <v>5285</v>
      </c>
      <c r="F1369" t="s">
        <v>5286</v>
      </c>
      <c r="H1369">
        <v>46.504837700000003</v>
      </c>
      <c r="I1369">
        <v>-66.904464500000003</v>
      </c>
      <c r="J1369" s="1" t="str">
        <f t="shared" si="92"/>
        <v>Basal till</v>
      </c>
      <c r="K1369" s="1" t="str">
        <f t="shared" si="95"/>
        <v>&lt;63 micron</v>
      </c>
      <c r="L1369">
        <v>8</v>
      </c>
      <c r="M1369">
        <v>2.13</v>
      </c>
      <c r="N1369">
        <v>4.7</v>
      </c>
      <c r="O1369">
        <v>0.7</v>
      </c>
      <c r="P1369">
        <v>1</v>
      </c>
      <c r="Q1369">
        <v>78.8</v>
      </c>
      <c r="R1369">
        <v>0.59</v>
      </c>
      <c r="S1369">
        <v>0.12</v>
      </c>
      <c r="T1369">
        <v>0.06</v>
      </c>
      <c r="U1369">
        <v>12</v>
      </c>
      <c r="V1369">
        <v>33.5</v>
      </c>
      <c r="W1369">
        <v>13.54</v>
      </c>
      <c r="X1369">
        <v>2.88</v>
      </c>
      <c r="Y1369">
        <v>7.2</v>
      </c>
      <c r="Z1369">
        <v>15</v>
      </c>
      <c r="AA1369">
        <v>0.22</v>
      </c>
      <c r="AB1369">
        <v>45.7</v>
      </c>
      <c r="AC1369">
        <v>0.76</v>
      </c>
      <c r="AD1369">
        <v>576</v>
      </c>
      <c r="AE1369">
        <v>0.55000000000000004</v>
      </c>
      <c r="AF1369">
        <v>7.0000000000000001E-3</v>
      </c>
      <c r="AG1369">
        <v>30.1</v>
      </c>
      <c r="AH1369">
        <v>6.5000000000000002E-2</v>
      </c>
      <c r="AI1369">
        <v>11.75</v>
      </c>
      <c r="AJ1369">
        <v>5.0000000000000001E-3</v>
      </c>
      <c r="AK1369">
        <v>0.25</v>
      </c>
      <c r="AL1369">
        <v>5.6</v>
      </c>
      <c r="AM1369">
        <v>0.2</v>
      </c>
      <c r="AN1369">
        <v>5.8</v>
      </c>
      <c r="AO1369">
        <v>0.02</v>
      </c>
      <c r="AP1369">
        <v>19</v>
      </c>
      <c r="AQ1369">
        <v>1070</v>
      </c>
      <c r="AR1369">
        <v>0.21</v>
      </c>
      <c r="AS1369">
        <v>2.8</v>
      </c>
      <c r="AT1369">
        <v>43</v>
      </c>
      <c r="AU1369">
        <v>0.4</v>
      </c>
      <c r="AV1369">
        <v>56.6</v>
      </c>
      <c r="AW1369">
        <v>15</v>
      </c>
    </row>
    <row r="1370" spans="1:49" hidden="1" x14ac:dyDescent="0.3">
      <c r="A1370" t="s">
        <v>5287</v>
      </c>
      <c r="B1370" t="s">
        <v>5288</v>
      </c>
      <c r="C1370" s="1" t="str">
        <f t="shared" si="93"/>
        <v>13:0047</v>
      </c>
      <c r="D1370" s="1" t="str">
        <f t="shared" si="94"/>
        <v>13:0012</v>
      </c>
      <c r="E1370" t="s">
        <v>5289</v>
      </c>
      <c r="F1370" t="s">
        <v>5290</v>
      </c>
      <c r="H1370">
        <v>46.746096600000001</v>
      </c>
      <c r="I1370">
        <v>-66.878626199999999</v>
      </c>
      <c r="J1370" s="1" t="str">
        <f t="shared" si="92"/>
        <v>Basal till</v>
      </c>
      <c r="K1370" s="1" t="str">
        <f t="shared" si="95"/>
        <v>&lt;63 micron</v>
      </c>
      <c r="L1370">
        <v>16</v>
      </c>
      <c r="M1370">
        <v>2.2400000000000002</v>
      </c>
      <c r="N1370">
        <v>2.5</v>
      </c>
      <c r="O1370">
        <v>0.4</v>
      </c>
      <c r="P1370">
        <v>1</v>
      </c>
      <c r="Q1370">
        <v>31.7</v>
      </c>
      <c r="R1370">
        <v>0.21</v>
      </c>
      <c r="S1370">
        <v>0.03</v>
      </c>
      <c r="T1370">
        <v>0.35</v>
      </c>
      <c r="U1370">
        <v>9.3000000000000007</v>
      </c>
      <c r="V1370">
        <v>28.6</v>
      </c>
      <c r="W1370">
        <v>16.43</v>
      </c>
      <c r="X1370">
        <v>2.52</v>
      </c>
      <c r="Y1370">
        <v>6.5</v>
      </c>
      <c r="Z1370">
        <v>35</v>
      </c>
      <c r="AA1370">
        <v>0.08</v>
      </c>
      <c r="AB1370">
        <v>25.8</v>
      </c>
      <c r="AC1370">
        <v>0.63</v>
      </c>
      <c r="AD1370">
        <v>354</v>
      </c>
      <c r="AE1370">
        <v>0.3</v>
      </c>
      <c r="AF1370">
        <v>4.0000000000000001E-3</v>
      </c>
      <c r="AG1370">
        <v>24.4</v>
      </c>
      <c r="AH1370">
        <v>3.4000000000000002E-2</v>
      </c>
      <c r="AI1370">
        <v>59.42</v>
      </c>
      <c r="AJ1370">
        <v>5.0000000000000001E-3</v>
      </c>
      <c r="AK1370">
        <v>0.15</v>
      </c>
      <c r="AL1370">
        <v>3.3</v>
      </c>
      <c r="AM1370">
        <v>0.3</v>
      </c>
      <c r="AN1370">
        <v>2.6</v>
      </c>
      <c r="AO1370">
        <v>0.01</v>
      </c>
      <c r="AP1370">
        <v>10</v>
      </c>
      <c r="AQ1370">
        <v>620</v>
      </c>
      <c r="AR1370">
        <v>0.13</v>
      </c>
      <c r="AS1370">
        <v>2.8</v>
      </c>
      <c r="AT1370">
        <v>31</v>
      </c>
      <c r="AU1370">
        <v>0.05</v>
      </c>
      <c r="AV1370">
        <v>84.9</v>
      </c>
      <c r="AW1370">
        <v>15</v>
      </c>
    </row>
    <row r="1371" spans="1:49" hidden="1" x14ac:dyDescent="0.3">
      <c r="A1371" t="s">
        <v>5291</v>
      </c>
      <c r="B1371" t="s">
        <v>5292</v>
      </c>
      <c r="C1371" s="1" t="str">
        <f t="shared" si="93"/>
        <v>13:0047</v>
      </c>
      <c r="D1371" s="1" t="str">
        <f t="shared" si="94"/>
        <v>13:0012</v>
      </c>
      <c r="E1371" t="s">
        <v>5289</v>
      </c>
      <c r="F1371" t="s">
        <v>5293</v>
      </c>
      <c r="H1371">
        <v>46.746096600000001</v>
      </c>
      <c r="I1371">
        <v>-66.878626199999999</v>
      </c>
      <c r="J1371" s="1" t="str">
        <f t="shared" si="92"/>
        <v>Basal till</v>
      </c>
      <c r="K1371" s="1" t="str">
        <f t="shared" si="95"/>
        <v>&lt;63 micron</v>
      </c>
      <c r="L1371">
        <v>17</v>
      </c>
      <c r="M1371">
        <v>2.74</v>
      </c>
      <c r="N1371">
        <v>2.8</v>
      </c>
      <c r="O1371">
        <v>0.1</v>
      </c>
      <c r="P1371">
        <v>1</v>
      </c>
      <c r="Q1371">
        <v>39.6</v>
      </c>
      <c r="R1371">
        <v>0.25</v>
      </c>
      <c r="S1371">
        <v>0.04</v>
      </c>
      <c r="T1371">
        <v>0.35</v>
      </c>
      <c r="U1371">
        <v>10.6</v>
      </c>
      <c r="V1371">
        <v>39</v>
      </c>
      <c r="W1371">
        <v>17.940000000000001</v>
      </c>
      <c r="X1371">
        <v>2.8</v>
      </c>
      <c r="Y1371">
        <v>7.5</v>
      </c>
      <c r="Z1371">
        <v>42</v>
      </c>
      <c r="AA1371">
        <v>0.08</v>
      </c>
      <c r="AB1371">
        <v>28.2</v>
      </c>
      <c r="AC1371">
        <v>0.7</v>
      </c>
      <c r="AD1371">
        <v>399</v>
      </c>
      <c r="AE1371">
        <v>0.41</v>
      </c>
      <c r="AF1371">
        <v>4.0000000000000001E-3</v>
      </c>
      <c r="AG1371">
        <v>29.4</v>
      </c>
      <c r="AH1371">
        <v>3.5999999999999997E-2</v>
      </c>
      <c r="AI1371">
        <v>68.63</v>
      </c>
      <c r="AJ1371">
        <v>5.0000000000000001E-3</v>
      </c>
      <c r="AK1371">
        <v>0.15</v>
      </c>
      <c r="AL1371">
        <v>3.8</v>
      </c>
      <c r="AM1371">
        <v>0.4</v>
      </c>
      <c r="AN1371">
        <v>2.7</v>
      </c>
      <c r="AO1371">
        <v>0.01</v>
      </c>
      <c r="AP1371">
        <v>11</v>
      </c>
      <c r="AQ1371">
        <v>660</v>
      </c>
      <c r="AR1371">
        <v>0.17</v>
      </c>
      <c r="AS1371">
        <v>3.3</v>
      </c>
      <c r="AT1371">
        <v>35</v>
      </c>
      <c r="AU1371">
        <v>0.05</v>
      </c>
      <c r="AV1371">
        <v>89</v>
      </c>
      <c r="AW1371">
        <v>15</v>
      </c>
    </row>
    <row r="1372" spans="1:49" hidden="1" x14ac:dyDescent="0.3">
      <c r="A1372" t="s">
        <v>5294</v>
      </c>
      <c r="B1372" t="s">
        <v>5295</v>
      </c>
      <c r="C1372" s="1" t="str">
        <f t="shared" si="93"/>
        <v>13:0047</v>
      </c>
      <c r="D1372" s="1" t="str">
        <f t="shared" si="94"/>
        <v>13:0012</v>
      </c>
      <c r="E1372" t="s">
        <v>5296</v>
      </c>
      <c r="F1372" t="s">
        <v>5297</v>
      </c>
      <c r="H1372">
        <v>46.731948500000001</v>
      </c>
      <c r="I1372">
        <v>-66.872767999999994</v>
      </c>
      <c r="J1372" s="1" t="str">
        <f t="shared" si="92"/>
        <v>Basal till</v>
      </c>
      <c r="K1372" s="1" t="str">
        <f t="shared" si="95"/>
        <v>&lt;63 micron</v>
      </c>
      <c r="L1372">
        <v>22</v>
      </c>
      <c r="M1372">
        <v>3.71</v>
      </c>
      <c r="N1372">
        <v>3.7</v>
      </c>
      <c r="O1372">
        <v>0.1</v>
      </c>
      <c r="P1372">
        <v>1</v>
      </c>
      <c r="Q1372">
        <v>72.8</v>
      </c>
      <c r="R1372">
        <v>0.22</v>
      </c>
      <c r="S1372">
        <v>0.17</v>
      </c>
      <c r="T1372">
        <v>0.19</v>
      </c>
      <c r="U1372">
        <v>15.8</v>
      </c>
      <c r="V1372">
        <v>47.7</v>
      </c>
      <c r="W1372">
        <v>20.91</v>
      </c>
      <c r="X1372">
        <v>3.45</v>
      </c>
      <c r="Y1372">
        <v>10.9</v>
      </c>
      <c r="Z1372">
        <v>30</v>
      </c>
      <c r="AA1372">
        <v>0.2</v>
      </c>
      <c r="AB1372">
        <v>42.7</v>
      </c>
      <c r="AC1372">
        <v>1.17</v>
      </c>
      <c r="AD1372">
        <v>547</v>
      </c>
      <c r="AE1372">
        <v>0.5</v>
      </c>
      <c r="AF1372">
        <v>8.9999999999999993E-3</v>
      </c>
      <c r="AG1372">
        <v>34.5</v>
      </c>
      <c r="AH1372">
        <v>7.3999999999999996E-2</v>
      </c>
      <c r="AI1372">
        <v>19.75</v>
      </c>
      <c r="AJ1372">
        <v>5.0000000000000001E-3</v>
      </c>
      <c r="AK1372">
        <v>0.2</v>
      </c>
      <c r="AL1372">
        <v>6.7</v>
      </c>
      <c r="AM1372">
        <v>0.3</v>
      </c>
      <c r="AN1372">
        <v>12.8</v>
      </c>
      <c r="AO1372">
        <v>0.01</v>
      </c>
      <c r="AP1372">
        <v>10.9</v>
      </c>
      <c r="AQ1372">
        <v>1590</v>
      </c>
      <c r="AR1372">
        <v>0.27</v>
      </c>
      <c r="AS1372">
        <v>4.5999999999999996</v>
      </c>
      <c r="AT1372">
        <v>58</v>
      </c>
      <c r="AU1372">
        <v>0.2</v>
      </c>
      <c r="AV1372">
        <v>70.400000000000006</v>
      </c>
      <c r="AW1372">
        <v>7.5</v>
      </c>
    </row>
    <row r="1373" spans="1:49" hidden="1" x14ac:dyDescent="0.3">
      <c r="A1373" t="s">
        <v>5298</v>
      </c>
      <c r="B1373" t="s">
        <v>5299</v>
      </c>
      <c r="C1373" s="1" t="str">
        <f t="shared" si="93"/>
        <v>13:0047</v>
      </c>
      <c r="D1373" s="1" t="str">
        <f t="shared" si="94"/>
        <v>13:0012</v>
      </c>
      <c r="E1373" t="s">
        <v>5300</v>
      </c>
      <c r="F1373" t="s">
        <v>5301</v>
      </c>
      <c r="H1373">
        <v>46.711149900000002</v>
      </c>
      <c r="I1373">
        <v>-66.881959600000002</v>
      </c>
      <c r="J1373" s="1" t="str">
        <f t="shared" si="92"/>
        <v>Basal till</v>
      </c>
      <c r="K1373" s="1" t="str">
        <f t="shared" si="95"/>
        <v>&lt;63 micron</v>
      </c>
      <c r="L1373">
        <v>47</v>
      </c>
      <c r="M1373">
        <v>3.04</v>
      </c>
      <c r="N1373">
        <v>3.2</v>
      </c>
      <c r="O1373">
        <v>0.8</v>
      </c>
      <c r="P1373">
        <v>1</v>
      </c>
      <c r="Q1373">
        <v>82.8</v>
      </c>
      <c r="R1373">
        <v>0.96</v>
      </c>
      <c r="S1373">
        <v>0.04</v>
      </c>
      <c r="T1373">
        <v>0.15</v>
      </c>
      <c r="U1373">
        <v>11</v>
      </c>
      <c r="V1373">
        <v>38.1</v>
      </c>
      <c r="W1373">
        <v>15.08</v>
      </c>
      <c r="X1373">
        <v>2.71</v>
      </c>
      <c r="Y1373">
        <v>9</v>
      </c>
      <c r="Z1373">
        <v>55</v>
      </c>
      <c r="AA1373">
        <v>0.16</v>
      </c>
      <c r="AB1373">
        <v>35.299999999999997</v>
      </c>
      <c r="AC1373">
        <v>0.65</v>
      </c>
      <c r="AD1373">
        <v>330</v>
      </c>
      <c r="AE1373">
        <v>0.41</v>
      </c>
      <c r="AF1373">
        <v>7.0000000000000001E-3</v>
      </c>
      <c r="AG1373">
        <v>28.2</v>
      </c>
      <c r="AH1373">
        <v>5.3999999999999999E-2</v>
      </c>
      <c r="AI1373">
        <v>18.75</v>
      </c>
      <c r="AJ1373">
        <v>5.0000000000000001E-3</v>
      </c>
      <c r="AK1373">
        <v>0.15</v>
      </c>
      <c r="AL1373">
        <v>4.4000000000000004</v>
      </c>
      <c r="AM1373">
        <v>0.3</v>
      </c>
      <c r="AN1373">
        <v>3.1</v>
      </c>
      <c r="AO1373">
        <v>0.01</v>
      </c>
      <c r="AP1373">
        <v>19</v>
      </c>
      <c r="AQ1373">
        <v>760</v>
      </c>
      <c r="AR1373">
        <v>0.25</v>
      </c>
      <c r="AS1373">
        <v>6.2</v>
      </c>
      <c r="AT1373">
        <v>37</v>
      </c>
      <c r="AU1373">
        <v>0.3</v>
      </c>
      <c r="AV1373">
        <v>64</v>
      </c>
      <c r="AW1373">
        <v>15</v>
      </c>
    </row>
    <row r="1374" spans="1:49" hidden="1" x14ac:dyDescent="0.3">
      <c r="A1374" t="s">
        <v>5302</v>
      </c>
      <c r="B1374" t="s">
        <v>5303</v>
      </c>
      <c r="C1374" s="1" t="str">
        <f t="shared" si="93"/>
        <v>13:0047</v>
      </c>
      <c r="D1374" s="1" t="str">
        <f t="shared" si="94"/>
        <v>13:0012</v>
      </c>
      <c r="E1374" t="s">
        <v>5304</v>
      </c>
      <c r="F1374" t="s">
        <v>5305</v>
      </c>
      <c r="H1374">
        <v>46.695355900000003</v>
      </c>
      <c r="I1374">
        <v>-66.884408899999997</v>
      </c>
      <c r="J1374" s="1" t="str">
        <f t="shared" si="92"/>
        <v>Basal till</v>
      </c>
      <c r="K1374" s="1" t="str">
        <f t="shared" si="95"/>
        <v>&lt;63 micron</v>
      </c>
      <c r="L1374">
        <v>8</v>
      </c>
      <c r="M1374">
        <v>2.58</v>
      </c>
      <c r="N1374">
        <v>2.2999999999999998</v>
      </c>
      <c r="O1374">
        <v>0.1</v>
      </c>
      <c r="P1374">
        <v>1</v>
      </c>
      <c r="Q1374">
        <v>66.400000000000006</v>
      </c>
      <c r="R1374">
        <v>0.57999999999999996</v>
      </c>
      <c r="S1374">
        <v>0.06</v>
      </c>
      <c r="T1374">
        <v>0.14000000000000001</v>
      </c>
      <c r="U1374">
        <v>10.7</v>
      </c>
      <c r="V1374">
        <v>28.3</v>
      </c>
      <c r="W1374">
        <v>12.27</v>
      </c>
      <c r="X1374">
        <v>2.65</v>
      </c>
      <c r="Y1374">
        <v>8.5</v>
      </c>
      <c r="Z1374">
        <v>39</v>
      </c>
      <c r="AA1374">
        <v>0.15</v>
      </c>
      <c r="AB1374">
        <v>44.7</v>
      </c>
      <c r="AC1374">
        <v>0.68</v>
      </c>
      <c r="AD1374">
        <v>416</v>
      </c>
      <c r="AE1374">
        <v>0.35</v>
      </c>
      <c r="AF1374">
        <v>6.0000000000000001E-3</v>
      </c>
      <c r="AG1374">
        <v>23.1</v>
      </c>
      <c r="AH1374">
        <v>4.5999999999999999E-2</v>
      </c>
      <c r="AI1374">
        <v>14</v>
      </c>
      <c r="AJ1374">
        <v>5.0000000000000001E-3</v>
      </c>
      <c r="AK1374">
        <v>0.15</v>
      </c>
      <c r="AL1374">
        <v>5</v>
      </c>
      <c r="AM1374">
        <v>0.2</v>
      </c>
      <c r="AN1374">
        <v>3.7</v>
      </c>
      <c r="AO1374">
        <v>0.01</v>
      </c>
      <c r="AP1374">
        <v>26.1</v>
      </c>
      <c r="AQ1374">
        <v>970</v>
      </c>
      <c r="AR1374">
        <v>0.25</v>
      </c>
      <c r="AS1374">
        <v>7.4</v>
      </c>
      <c r="AT1374">
        <v>38</v>
      </c>
      <c r="AU1374">
        <v>0.3</v>
      </c>
      <c r="AV1374">
        <v>55.6</v>
      </c>
      <c r="AW1374">
        <v>15</v>
      </c>
    </row>
    <row r="1375" spans="1:49" hidden="1" x14ac:dyDescent="0.3">
      <c r="A1375" t="s">
        <v>5306</v>
      </c>
      <c r="B1375" t="s">
        <v>5307</v>
      </c>
      <c r="C1375" s="1" t="str">
        <f t="shared" si="93"/>
        <v>13:0047</v>
      </c>
      <c r="D1375" s="1" t="str">
        <f t="shared" si="94"/>
        <v>13:0012</v>
      </c>
      <c r="E1375" t="s">
        <v>5308</v>
      </c>
      <c r="F1375" t="s">
        <v>5309</v>
      </c>
      <c r="H1375">
        <v>46.672641800000001</v>
      </c>
      <c r="I1375">
        <v>-66.887388000000001</v>
      </c>
      <c r="J1375" s="1" t="str">
        <f t="shared" si="92"/>
        <v>Basal till</v>
      </c>
      <c r="K1375" s="1" t="str">
        <f t="shared" si="95"/>
        <v>&lt;63 micron</v>
      </c>
      <c r="L1375">
        <v>6</v>
      </c>
      <c r="M1375">
        <v>2.62</v>
      </c>
      <c r="N1375">
        <v>2.7</v>
      </c>
      <c r="O1375">
        <v>0.1</v>
      </c>
      <c r="P1375">
        <v>1</v>
      </c>
      <c r="Q1375">
        <v>48.7</v>
      </c>
      <c r="R1375">
        <v>0.65</v>
      </c>
      <c r="S1375">
        <v>0.05</v>
      </c>
      <c r="T1375">
        <v>0.06</v>
      </c>
      <c r="U1375">
        <v>10.5</v>
      </c>
      <c r="V1375">
        <v>30.5</v>
      </c>
      <c r="W1375">
        <v>12.14</v>
      </c>
      <c r="X1375">
        <v>3.29</v>
      </c>
      <c r="Y1375">
        <v>10.3</v>
      </c>
      <c r="Z1375">
        <v>12</v>
      </c>
      <c r="AA1375">
        <v>0.19</v>
      </c>
      <c r="AB1375">
        <v>34.6</v>
      </c>
      <c r="AC1375">
        <v>0.89</v>
      </c>
      <c r="AD1375">
        <v>527</v>
      </c>
      <c r="AE1375">
        <v>0.38</v>
      </c>
      <c r="AF1375">
        <v>7.0000000000000001E-3</v>
      </c>
      <c r="AG1375">
        <v>25.3</v>
      </c>
      <c r="AH1375">
        <v>1.9E-2</v>
      </c>
      <c r="AI1375">
        <v>15.05</v>
      </c>
      <c r="AJ1375">
        <v>5.0000000000000001E-3</v>
      </c>
      <c r="AK1375">
        <v>0.17</v>
      </c>
      <c r="AL1375">
        <v>6.2</v>
      </c>
      <c r="AM1375">
        <v>0.1</v>
      </c>
      <c r="AN1375">
        <v>5.7</v>
      </c>
      <c r="AO1375">
        <v>0.01</v>
      </c>
      <c r="AP1375">
        <v>29</v>
      </c>
      <c r="AQ1375">
        <v>1060</v>
      </c>
      <c r="AR1375">
        <v>0.28999999999999998</v>
      </c>
      <c r="AS1375">
        <v>6.5</v>
      </c>
      <c r="AT1375">
        <v>41</v>
      </c>
      <c r="AU1375">
        <v>0.2</v>
      </c>
      <c r="AV1375">
        <v>69</v>
      </c>
      <c r="AW1375">
        <v>7.5</v>
      </c>
    </row>
    <row r="1376" spans="1:49" hidden="1" x14ac:dyDescent="0.3">
      <c r="A1376" t="s">
        <v>5310</v>
      </c>
      <c r="B1376" t="s">
        <v>5311</v>
      </c>
      <c r="C1376" s="1" t="str">
        <f t="shared" si="93"/>
        <v>13:0047</v>
      </c>
      <c r="D1376" s="1" t="str">
        <f t="shared" si="94"/>
        <v>13:0012</v>
      </c>
      <c r="E1376" t="s">
        <v>5308</v>
      </c>
      <c r="F1376" t="s">
        <v>5312</v>
      </c>
      <c r="H1376">
        <v>46.672641800000001</v>
      </c>
      <c r="I1376">
        <v>-66.887388000000001</v>
      </c>
      <c r="J1376" s="1" t="str">
        <f t="shared" si="92"/>
        <v>Basal till</v>
      </c>
      <c r="K1376" s="1" t="str">
        <f t="shared" si="95"/>
        <v>&lt;63 micron</v>
      </c>
      <c r="L1376">
        <v>8</v>
      </c>
      <c r="M1376">
        <v>3.02</v>
      </c>
      <c r="N1376">
        <v>2.8</v>
      </c>
      <c r="O1376">
        <v>0.2</v>
      </c>
      <c r="P1376">
        <v>1</v>
      </c>
      <c r="Q1376">
        <v>59.9</v>
      </c>
      <c r="R1376">
        <v>0.72</v>
      </c>
      <c r="S1376">
        <v>7.0000000000000007E-2</v>
      </c>
      <c r="T1376">
        <v>7.0000000000000007E-2</v>
      </c>
      <c r="U1376">
        <v>12.6</v>
      </c>
      <c r="V1376">
        <v>40.4</v>
      </c>
      <c r="W1376">
        <v>14.21</v>
      </c>
      <c r="X1376">
        <v>3.78</v>
      </c>
      <c r="Y1376">
        <v>11.9</v>
      </c>
      <c r="Z1376">
        <v>15</v>
      </c>
      <c r="AA1376">
        <v>0.24</v>
      </c>
      <c r="AB1376">
        <v>48.3</v>
      </c>
      <c r="AC1376">
        <v>1.04</v>
      </c>
      <c r="AD1376">
        <v>657</v>
      </c>
      <c r="AE1376">
        <v>0.53</v>
      </c>
      <c r="AF1376">
        <v>0.01</v>
      </c>
      <c r="AG1376">
        <v>32.9</v>
      </c>
      <c r="AH1376">
        <v>2.8000000000000001E-2</v>
      </c>
      <c r="AI1376">
        <v>17.690000000000001</v>
      </c>
      <c r="AJ1376">
        <v>5.0000000000000001E-3</v>
      </c>
      <c r="AK1376">
        <v>0.19</v>
      </c>
      <c r="AL1376">
        <v>7.4</v>
      </c>
      <c r="AM1376">
        <v>0.1</v>
      </c>
      <c r="AN1376">
        <v>8</v>
      </c>
      <c r="AO1376">
        <v>0.01</v>
      </c>
      <c r="AP1376">
        <v>33</v>
      </c>
      <c r="AQ1376">
        <v>1250</v>
      </c>
      <c r="AR1376">
        <v>0.34</v>
      </c>
      <c r="AS1376">
        <v>7.7</v>
      </c>
      <c r="AT1376">
        <v>47</v>
      </c>
      <c r="AU1376">
        <v>0.2</v>
      </c>
      <c r="AV1376">
        <v>78.400000000000006</v>
      </c>
      <c r="AW1376">
        <v>7.5</v>
      </c>
    </row>
    <row r="1377" spans="1:49" hidden="1" x14ac:dyDescent="0.3">
      <c r="A1377" t="s">
        <v>5313</v>
      </c>
      <c r="B1377" t="s">
        <v>5314</v>
      </c>
      <c r="C1377" s="1" t="str">
        <f t="shared" si="93"/>
        <v>13:0047</v>
      </c>
      <c r="D1377" s="1" t="str">
        <f t="shared" si="94"/>
        <v>13:0012</v>
      </c>
      <c r="E1377" t="s">
        <v>5315</v>
      </c>
      <c r="F1377" t="s">
        <v>5316</v>
      </c>
      <c r="H1377">
        <v>46.657419699999998</v>
      </c>
      <c r="I1377">
        <v>-66.881838400000007</v>
      </c>
      <c r="J1377" s="1" t="str">
        <f t="shared" si="92"/>
        <v>Basal till</v>
      </c>
      <c r="K1377" s="1" t="str">
        <f t="shared" si="95"/>
        <v>&lt;63 micron</v>
      </c>
      <c r="L1377">
        <v>1</v>
      </c>
      <c r="M1377">
        <v>2.17</v>
      </c>
      <c r="N1377">
        <v>2.2000000000000002</v>
      </c>
      <c r="O1377">
        <v>0.1</v>
      </c>
      <c r="P1377">
        <v>1</v>
      </c>
      <c r="Q1377">
        <v>35.6</v>
      </c>
      <c r="R1377">
        <v>0.66</v>
      </c>
      <c r="S1377">
        <v>7.0000000000000007E-2</v>
      </c>
      <c r="T1377">
        <v>0.12</v>
      </c>
      <c r="U1377">
        <v>8.8000000000000007</v>
      </c>
      <c r="V1377">
        <v>35.1</v>
      </c>
      <c r="W1377">
        <v>9.27</v>
      </c>
      <c r="X1377">
        <v>2.29</v>
      </c>
      <c r="Y1377">
        <v>6.9</v>
      </c>
      <c r="Z1377">
        <v>24</v>
      </c>
      <c r="AA1377">
        <v>0.14000000000000001</v>
      </c>
      <c r="AB1377">
        <v>42.1</v>
      </c>
      <c r="AC1377">
        <v>0.57999999999999996</v>
      </c>
      <c r="AD1377">
        <v>421</v>
      </c>
      <c r="AE1377">
        <v>0.71</v>
      </c>
      <c r="AF1377">
        <v>7.0000000000000001E-3</v>
      </c>
      <c r="AG1377">
        <v>25.1</v>
      </c>
      <c r="AH1377">
        <v>4.7E-2</v>
      </c>
      <c r="AI1377">
        <v>15.11</v>
      </c>
      <c r="AJ1377">
        <v>5.0000000000000001E-3</v>
      </c>
      <c r="AK1377">
        <v>0.12</v>
      </c>
      <c r="AL1377">
        <v>3.5</v>
      </c>
      <c r="AM1377">
        <v>0.2</v>
      </c>
      <c r="AN1377">
        <v>3.7</v>
      </c>
      <c r="AO1377">
        <v>0.02</v>
      </c>
      <c r="AP1377">
        <v>31.7</v>
      </c>
      <c r="AQ1377">
        <v>830</v>
      </c>
      <c r="AR1377">
        <v>0.22</v>
      </c>
      <c r="AS1377">
        <v>6.7</v>
      </c>
      <c r="AT1377">
        <v>29</v>
      </c>
      <c r="AU1377">
        <v>0.7</v>
      </c>
      <c r="AV1377">
        <v>48</v>
      </c>
      <c r="AW1377">
        <v>15</v>
      </c>
    </row>
    <row r="1378" spans="1:49" hidden="1" x14ac:dyDescent="0.3">
      <c r="A1378" t="s">
        <v>5317</v>
      </c>
      <c r="B1378" t="s">
        <v>5318</v>
      </c>
      <c r="C1378" s="1" t="str">
        <f t="shared" si="93"/>
        <v>13:0047</v>
      </c>
      <c r="D1378" s="1" t="str">
        <f t="shared" si="94"/>
        <v>13:0012</v>
      </c>
      <c r="E1378" t="s">
        <v>5315</v>
      </c>
      <c r="F1378" t="s">
        <v>5319</v>
      </c>
      <c r="H1378">
        <v>46.657419699999998</v>
      </c>
      <c r="I1378">
        <v>-66.881838400000007</v>
      </c>
      <c r="J1378" s="1" t="str">
        <f t="shared" si="92"/>
        <v>Basal till</v>
      </c>
      <c r="K1378" s="1" t="str">
        <f t="shared" si="95"/>
        <v>&lt;63 micron</v>
      </c>
      <c r="L1378">
        <v>8</v>
      </c>
      <c r="M1378">
        <v>2.2599999999999998</v>
      </c>
      <c r="N1378">
        <v>2.7</v>
      </c>
      <c r="O1378">
        <v>0.3</v>
      </c>
      <c r="P1378">
        <v>0.5</v>
      </c>
      <c r="Q1378">
        <v>37.700000000000003</v>
      </c>
      <c r="R1378">
        <v>0.8</v>
      </c>
      <c r="S1378">
        <v>0.09</v>
      </c>
      <c r="T1378">
        <v>0.12</v>
      </c>
      <c r="U1378">
        <v>9.6</v>
      </c>
      <c r="V1378">
        <v>37.299999999999997</v>
      </c>
      <c r="W1378">
        <v>10.42</v>
      </c>
      <c r="X1378">
        <v>2.2999999999999998</v>
      </c>
      <c r="Y1378">
        <v>7.4</v>
      </c>
      <c r="Z1378">
        <v>25</v>
      </c>
      <c r="AA1378">
        <v>0.13</v>
      </c>
      <c r="AB1378">
        <v>41.6</v>
      </c>
      <c r="AC1378">
        <v>0.61</v>
      </c>
      <c r="AD1378">
        <v>471</v>
      </c>
      <c r="AE1378">
        <v>0.79</v>
      </c>
      <c r="AF1378">
        <v>6.0000000000000001E-3</v>
      </c>
      <c r="AG1378">
        <v>27.2</v>
      </c>
      <c r="AH1378">
        <v>0.05</v>
      </c>
      <c r="AI1378">
        <v>15.75</v>
      </c>
      <c r="AJ1378">
        <v>0.02</v>
      </c>
      <c r="AK1378">
        <v>0.13</v>
      </c>
      <c r="AL1378">
        <v>3.7</v>
      </c>
      <c r="AM1378">
        <v>0.3</v>
      </c>
      <c r="AN1378">
        <v>4.2</v>
      </c>
      <c r="AO1378">
        <v>0.01</v>
      </c>
      <c r="AP1378">
        <v>34.799999999999997</v>
      </c>
      <c r="AQ1378">
        <v>850</v>
      </c>
      <c r="AR1378">
        <v>0.21</v>
      </c>
      <c r="AS1378">
        <v>7.3</v>
      </c>
      <c r="AT1378">
        <v>29</v>
      </c>
      <c r="AU1378">
        <v>0.6</v>
      </c>
      <c r="AV1378">
        <v>51.7</v>
      </c>
      <c r="AW1378">
        <v>15</v>
      </c>
    </row>
    <row r="1379" spans="1:49" hidden="1" x14ac:dyDescent="0.3">
      <c r="A1379" t="s">
        <v>5320</v>
      </c>
      <c r="B1379" t="s">
        <v>5321</v>
      </c>
      <c r="C1379" s="1" t="str">
        <f t="shared" si="93"/>
        <v>13:0047</v>
      </c>
      <c r="D1379" s="1" t="str">
        <f t="shared" si="94"/>
        <v>13:0012</v>
      </c>
      <c r="E1379" t="s">
        <v>5322</v>
      </c>
      <c r="F1379" t="s">
        <v>5323</v>
      </c>
      <c r="H1379">
        <v>46.640280400000002</v>
      </c>
      <c r="I1379">
        <v>-66.889433499999996</v>
      </c>
      <c r="J1379" s="1" t="str">
        <f t="shared" si="92"/>
        <v>Basal till</v>
      </c>
      <c r="K1379" s="1" t="str">
        <f t="shared" si="95"/>
        <v>&lt;63 micron</v>
      </c>
      <c r="L1379">
        <v>3</v>
      </c>
      <c r="M1379">
        <v>2.21</v>
      </c>
      <c r="N1379">
        <v>2.9</v>
      </c>
      <c r="O1379">
        <v>0.1</v>
      </c>
      <c r="P1379">
        <v>1</v>
      </c>
      <c r="Q1379">
        <v>40.6</v>
      </c>
      <c r="R1379">
        <v>1.67</v>
      </c>
      <c r="S1379">
        <v>0.02</v>
      </c>
      <c r="T1379">
        <v>0.14000000000000001</v>
      </c>
      <c r="U1379">
        <v>5.8</v>
      </c>
      <c r="V1379">
        <v>14.4</v>
      </c>
      <c r="W1379">
        <v>12.83</v>
      </c>
      <c r="X1379">
        <v>1.82</v>
      </c>
      <c r="Y1379">
        <v>5.5</v>
      </c>
      <c r="Z1379">
        <v>31</v>
      </c>
      <c r="AA1379">
        <v>0.08</v>
      </c>
      <c r="AB1379">
        <v>22</v>
      </c>
      <c r="AC1379">
        <v>0.33</v>
      </c>
      <c r="AD1379">
        <v>285</v>
      </c>
      <c r="AE1379">
        <v>0.87</v>
      </c>
      <c r="AF1379">
        <v>5.0000000000000001E-3</v>
      </c>
      <c r="AG1379">
        <v>14.7</v>
      </c>
      <c r="AH1379">
        <v>0.02</v>
      </c>
      <c r="AI1379">
        <v>26.78</v>
      </c>
      <c r="AJ1379">
        <v>5.0000000000000001E-3</v>
      </c>
      <c r="AK1379">
        <v>0.12</v>
      </c>
      <c r="AL1379">
        <v>3</v>
      </c>
      <c r="AM1379">
        <v>0.3</v>
      </c>
      <c r="AN1379">
        <v>1.2</v>
      </c>
      <c r="AO1379">
        <v>0.01</v>
      </c>
      <c r="AP1379">
        <v>32.6</v>
      </c>
      <c r="AQ1379">
        <v>330</v>
      </c>
      <c r="AR1379">
        <v>0.22</v>
      </c>
      <c r="AS1379">
        <v>6.3</v>
      </c>
      <c r="AT1379">
        <v>20</v>
      </c>
      <c r="AU1379">
        <v>2.1</v>
      </c>
      <c r="AV1379">
        <v>68</v>
      </c>
      <c r="AW1379">
        <v>15</v>
      </c>
    </row>
    <row r="1380" spans="1:49" hidden="1" x14ac:dyDescent="0.3">
      <c r="A1380" t="s">
        <v>5324</v>
      </c>
      <c r="B1380" t="s">
        <v>5325</v>
      </c>
      <c r="C1380" s="1" t="str">
        <f t="shared" si="93"/>
        <v>13:0047</v>
      </c>
      <c r="D1380" s="1" t="str">
        <f t="shared" si="94"/>
        <v>13:0012</v>
      </c>
      <c r="E1380" t="s">
        <v>5326</v>
      </c>
      <c r="F1380" t="s">
        <v>5327</v>
      </c>
      <c r="H1380">
        <v>46.6210819</v>
      </c>
      <c r="I1380">
        <v>-66.882996500000004</v>
      </c>
      <c r="J1380" s="1" t="str">
        <f t="shared" si="92"/>
        <v>Basal till</v>
      </c>
      <c r="K1380" s="1" t="str">
        <f t="shared" si="95"/>
        <v>&lt;63 micron</v>
      </c>
      <c r="L1380">
        <v>43</v>
      </c>
      <c r="M1380">
        <v>2.98</v>
      </c>
      <c r="N1380">
        <v>4.7</v>
      </c>
      <c r="O1380">
        <v>0.3</v>
      </c>
      <c r="P1380">
        <v>2</v>
      </c>
      <c r="Q1380">
        <v>35.5</v>
      </c>
      <c r="R1380">
        <v>0.94</v>
      </c>
      <c r="S1380">
        <v>0.02</v>
      </c>
      <c r="T1380">
        <v>0.11</v>
      </c>
      <c r="U1380">
        <v>8</v>
      </c>
      <c r="V1380">
        <v>29.1</v>
      </c>
      <c r="W1380">
        <v>13.68</v>
      </c>
      <c r="X1380">
        <v>2.5299999999999998</v>
      </c>
      <c r="Y1380">
        <v>6.1</v>
      </c>
      <c r="Z1380">
        <v>83</v>
      </c>
      <c r="AA1380">
        <v>0.11</v>
      </c>
      <c r="AB1380">
        <v>18.600000000000001</v>
      </c>
      <c r="AC1380">
        <v>0.56000000000000005</v>
      </c>
      <c r="AD1380">
        <v>287</v>
      </c>
      <c r="AE1380">
        <v>0.71</v>
      </c>
      <c r="AF1380">
        <v>3.0000000000000001E-3</v>
      </c>
      <c r="AG1380">
        <v>24.3</v>
      </c>
      <c r="AH1380">
        <v>4.4999999999999998E-2</v>
      </c>
      <c r="AI1380">
        <v>18.86</v>
      </c>
      <c r="AJ1380">
        <v>5.0000000000000001E-3</v>
      </c>
      <c r="AK1380">
        <v>0.23</v>
      </c>
      <c r="AL1380">
        <v>2.7</v>
      </c>
      <c r="AM1380">
        <v>0.6</v>
      </c>
      <c r="AN1380">
        <v>2.1</v>
      </c>
      <c r="AO1380">
        <v>0.02</v>
      </c>
      <c r="AP1380">
        <v>11</v>
      </c>
      <c r="AQ1380">
        <v>210</v>
      </c>
      <c r="AR1380">
        <v>0.24</v>
      </c>
      <c r="AS1380">
        <v>4.7</v>
      </c>
      <c r="AT1380">
        <v>31</v>
      </c>
      <c r="AU1380">
        <v>1.4</v>
      </c>
      <c r="AV1380">
        <v>61.7</v>
      </c>
      <c r="AW1380">
        <v>7.5</v>
      </c>
    </row>
    <row r="1381" spans="1:49" hidden="1" x14ac:dyDescent="0.3">
      <c r="A1381" t="s">
        <v>5328</v>
      </c>
      <c r="B1381" t="s">
        <v>5329</v>
      </c>
      <c r="C1381" s="1" t="str">
        <f t="shared" si="93"/>
        <v>13:0047</v>
      </c>
      <c r="D1381" s="1" t="str">
        <f t="shared" si="94"/>
        <v>13:0012</v>
      </c>
      <c r="E1381" t="s">
        <v>5330</v>
      </c>
      <c r="F1381" t="s">
        <v>5331</v>
      </c>
      <c r="H1381">
        <v>46.604954800000002</v>
      </c>
      <c r="I1381">
        <v>-66.882058700000002</v>
      </c>
      <c r="J1381" s="1" t="str">
        <f t="shared" si="92"/>
        <v>Basal till</v>
      </c>
      <c r="K1381" s="1" t="str">
        <f t="shared" si="95"/>
        <v>&lt;63 micron</v>
      </c>
      <c r="L1381">
        <v>7</v>
      </c>
      <c r="M1381">
        <v>2.3199999999999998</v>
      </c>
      <c r="N1381">
        <v>6.3</v>
      </c>
      <c r="O1381">
        <v>0.7</v>
      </c>
      <c r="P1381">
        <v>1</v>
      </c>
      <c r="Q1381">
        <v>60.8</v>
      </c>
      <c r="R1381">
        <v>2.0099999999999998</v>
      </c>
      <c r="S1381">
        <v>0.04</v>
      </c>
      <c r="T1381">
        <v>0.56999999999999995</v>
      </c>
      <c r="U1381">
        <v>13.5</v>
      </c>
      <c r="V1381">
        <v>33.299999999999997</v>
      </c>
      <c r="W1381">
        <v>21.93</v>
      </c>
      <c r="X1381">
        <v>2.92</v>
      </c>
      <c r="Y1381">
        <v>6.9</v>
      </c>
      <c r="Z1381">
        <v>20</v>
      </c>
      <c r="AA1381">
        <v>0.26</v>
      </c>
      <c r="AB1381">
        <v>34.200000000000003</v>
      </c>
      <c r="AC1381">
        <v>0.84</v>
      </c>
      <c r="AD1381">
        <v>664</v>
      </c>
      <c r="AE1381">
        <v>10.61</v>
      </c>
      <c r="AF1381">
        <v>6.0000000000000001E-3</v>
      </c>
      <c r="AG1381">
        <v>32.9</v>
      </c>
      <c r="AH1381">
        <v>0.03</v>
      </c>
      <c r="AI1381">
        <v>17.91</v>
      </c>
      <c r="AJ1381">
        <v>5.0000000000000001E-3</v>
      </c>
      <c r="AK1381">
        <v>0.34</v>
      </c>
      <c r="AL1381">
        <v>5.4</v>
      </c>
      <c r="AM1381">
        <v>0.1</v>
      </c>
      <c r="AN1381">
        <v>4.3</v>
      </c>
      <c r="AO1381">
        <v>0.03</v>
      </c>
      <c r="AP1381">
        <v>17.399999999999999</v>
      </c>
      <c r="AQ1381">
        <v>650</v>
      </c>
      <c r="AR1381">
        <v>0.26</v>
      </c>
      <c r="AS1381">
        <v>6.3</v>
      </c>
      <c r="AT1381">
        <v>38</v>
      </c>
      <c r="AU1381">
        <v>1.6</v>
      </c>
      <c r="AV1381">
        <v>92.1</v>
      </c>
      <c r="AW1381">
        <v>15</v>
      </c>
    </row>
    <row r="1382" spans="1:49" hidden="1" x14ac:dyDescent="0.3">
      <c r="A1382" t="s">
        <v>5332</v>
      </c>
      <c r="B1382" t="s">
        <v>5333</v>
      </c>
      <c r="C1382" s="1" t="str">
        <f t="shared" si="93"/>
        <v>13:0047</v>
      </c>
      <c r="D1382" s="1" t="str">
        <f t="shared" si="94"/>
        <v>13:0012</v>
      </c>
      <c r="E1382" t="s">
        <v>5334</v>
      </c>
      <c r="F1382" t="s">
        <v>5335</v>
      </c>
      <c r="H1382">
        <v>46.583579499999999</v>
      </c>
      <c r="I1382">
        <v>-66.884458699999996</v>
      </c>
      <c r="J1382" s="1" t="str">
        <f t="shared" si="92"/>
        <v>Basal till</v>
      </c>
      <c r="K1382" s="1" t="str">
        <f t="shared" si="95"/>
        <v>&lt;63 micron</v>
      </c>
      <c r="L1382">
        <v>37</v>
      </c>
      <c r="M1382">
        <v>1.87</v>
      </c>
      <c r="N1382">
        <v>52.6</v>
      </c>
      <c r="O1382">
        <v>0.1</v>
      </c>
      <c r="P1382">
        <v>1</v>
      </c>
      <c r="Q1382">
        <v>23.7</v>
      </c>
      <c r="R1382">
        <v>1.34</v>
      </c>
      <c r="S1382">
        <v>0.03</v>
      </c>
      <c r="T1382">
        <v>7.0000000000000007E-2</v>
      </c>
      <c r="U1382">
        <v>7.6</v>
      </c>
      <c r="V1382">
        <v>22.3</v>
      </c>
      <c r="W1382">
        <v>18.73</v>
      </c>
      <c r="X1382">
        <v>2.4700000000000002</v>
      </c>
      <c r="Y1382">
        <v>6</v>
      </c>
      <c r="Z1382">
        <v>33</v>
      </c>
      <c r="AA1382">
        <v>0.09</v>
      </c>
      <c r="AB1382">
        <v>29.3</v>
      </c>
      <c r="AC1382">
        <v>0.53</v>
      </c>
      <c r="AD1382">
        <v>310</v>
      </c>
      <c r="AE1382">
        <v>5.01</v>
      </c>
      <c r="AF1382">
        <v>4.0000000000000001E-3</v>
      </c>
      <c r="AG1382">
        <v>21.8</v>
      </c>
      <c r="AH1382">
        <v>2.5999999999999999E-2</v>
      </c>
      <c r="AI1382">
        <v>14.26</v>
      </c>
      <c r="AJ1382">
        <v>5.0000000000000001E-3</v>
      </c>
      <c r="AK1382">
        <v>0.35</v>
      </c>
      <c r="AL1382">
        <v>2.8</v>
      </c>
      <c r="AM1382">
        <v>0.5</v>
      </c>
      <c r="AN1382">
        <v>2.5</v>
      </c>
      <c r="AO1382">
        <v>0.03</v>
      </c>
      <c r="AP1382">
        <v>20.9</v>
      </c>
      <c r="AQ1382">
        <v>360</v>
      </c>
      <c r="AR1382">
        <v>0.26</v>
      </c>
      <c r="AS1382">
        <v>6.4</v>
      </c>
      <c r="AT1382">
        <v>26</v>
      </c>
      <c r="AU1382">
        <v>2.8</v>
      </c>
      <c r="AV1382">
        <v>52.7</v>
      </c>
      <c r="AW1382">
        <v>15</v>
      </c>
    </row>
    <row r="1383" spans="1:49" hidden="1" x14ac:dyDescent="0.3">
      <c r="A1383" t="s">
        <v>5336</v>
      </c>
      <c r="B1383" t="s">
        <v>5337</v>
      </c>
      <c r="C1383" s="1" t="str">
        <f t="shared" si="93"/>
        <v>13:0047</v>
      </c>
      <c r="D1383" s="1" t="str">
        <f t="shared" si="94"/>
        <v>13:0012</v>
      </c>
      <c r="E1383" t="s">
        <v>5338</v>
      </c>
      <c r="F1383" t="s">
        <v>5339</v>
      </c>
      <c r="H1383">
        <v>46.5656994</v>
      </c>
      <c r="I1383">
        <v>-66.886068399999999</v>
      </c>
      <c r="J1383" s="1" t="str">
        <f t="shared" si="92"/>
        <v>Basal till</v>
      </c>
      <c r="K1383" s="1" t="str">
        <f t="shared" si="95"/>
        <v>&lt;63 micron</v>
      </c>
      <c r="L1383">
        <v>14</v>
      </c>
      <c r="M1383">
        <v>2.89</v>
      </c>
      <c r="N1383">
        <v>27.9</v>
      </c>
      <c r="O1383">
        <v>0.1</v>
      </c>
      <c r="P1383">
        <v>1</v>
      </c>
      <c r="Q1383">
        <v>63.7</v>
      </c>
      <c r="R1383">
        <v>3.43</v>
      </c>
      <c r="S1383">
        <v>0.04</v>
      </c>
      <c r="T1383">
        <v>0.13</v>
      </c>
      <c r="U1383">
        <v>17.7</v>
      </c>
      <c r="V1383">
        <v>42.9</v>
      </c>
      <c r="W1383">
        <v>62.12</v>
      </c>
      <c r="X1383">
        <v>3.19</v>
      </c>
      <c r="Y1383">
        <v>7.8</v>
      </c>
      <c r="Z1383">
        <v>28</v>
      </c>
      <c r="AA1383">
        <v>0.22</v>
      </c>
      <c r="AB1383">
        <v>32.4</v>
      </c>
      <c r="AC1383">
        <v>0.75</v>
      </c>
      <c r="AD1383">
        <v>611</v>
      </c>
      <c r="AE1383">
        <v>2.69</v>
      </c>
      <c r="AF1383">
        <v>5.0000000000000001E-3</v>
      </c>
      <c r="AG1383">
        <v>49.3</v>
      </c>
      <c r="AH1383">
        <v>3.2000000000000001E-2</v>
      </c>
      <c r="AI1383">
        <v>18.059999999999999</v>
      </c>
      <c r="AJ1383">
        <v>5.0000000000000001E-3</v>
      </c>
      <c r="AK1383">
        <v>0.28999999999999998</v>
      </c>
      <c r="AL1383">
        <v>4.5</v>
      </c>
      <c r="AM1383">
        <v>0.4</v>
      </c>
      <c r="AN1383">
        <v>3.9</v>
      </c>
      <c r="AO1383">
        <v>0.04</v>
      </c>
      <c r="AP1383">
        <v>18.600000000000001</v>
      </c>
      <c r="AQ1383">
        <v>630</v>
      </c>
      <c r="AR1383">
        <v>0.36</v>
      </c>
      <c r="AS1383">
        <v>5.9</v>
      </c>
      <c r="AT1383">
        <v>41</v>
      </c>
      <c r="AU1383">
        <v>4.0999999999999996</v>
      </c>
      <c r="AV1383">
        <v>67.599999999999994</v>
      </c>
      <c r="AW1383">
        <v>15</v>
      </c>
    </row>
    <row r="1384" spans="1:49" hidden="1" x14ac:dyDescent="0.3">
      <c r="A1384" t="s">
        <v>5340</v>
      </c>
      <c r="B1384" t="s">
        <v>5341</v>
      </c>
      <c r="C1384" s="1" t="str">
        <f t="shared" si="93"/>
        <v>13:0047</v>
      </c>
      <c r="D1384" s="1" t="str">
        <f t="shared" si="94"/>
        <v>13:0012</v>
      </c>
      <c r="E1384" t="s">
        <v>5342</v>
      </c>
      <c r="F1384" t="s">
        <v>5343</v>
      </c>
      <c r="H1384">
        <v>46.549442800000001</v>
      </c>
      <c r="I1384">
        <v>-66.887874600000004</v>
      </c>
      <c r="J1384" s="1" t="str">
        <f t="shared" si="92"/>
        <v>Basal till</v>
      </c>
      <c r="K1384" s="1" t="str">
        <f t="shared" si="95"/>
        <v>&lt;63 micron</v>
      </c>
      <c r="L1384">
        <v>62</v>
      </c>
      <c r="M1384">
        <v>2.4</v>
      </c>
      <c r="N1384">
        <v>24</v>
      </c>
      <c r="O1384">
        <v>0.3</v>
      </c>
      <c r="P1384">
        <v>1</v>
      </c>
      <c r="Q1384">
        <v>49.9</v>
      </c>
      <c r="R1384">
        <v>0.53</v>
      </c>
      <c r="S1384">
        <v>0.03</v>
      </c>
      <c r="T1384">
        <v>0.19</v>
      </c>
      <c r="U1384">
        <v>15.4</v>
      </c>
      <c r="V1384">
        <v>35.4</v>
      </c>
      <c r="W1384">
        <v>25.28</v>
      </c>
      <c r="X1384">
        <v>3.3</v>
      </c>
      <c r="Y1384">
        <v>6.3</v>
      </c>
      <c r="Z1384">
        <v>41</v>
      </c>
      <c r="AA1384">
        <v>0.19</v>
      </c>
      <c r="AB1384">
        <v>32.4</v>
      </c>
      <c r="AC1384">
        <v>0.76</v>
      </c>
      <c r="AD1384">
        <v>362</v>
      </c>
      <c r="AE1384">
        <v>0.4</v>
      </c>
      <c r="AF1384">
        <v>4.0000000000000001E-3</v>
      </c>
      <c r="AG1384">
        <v>33</v>
      </c>
      <c r="AH1384">
        <v>2.9000000000000001E-2</v>
      </c>
      <c r="AI1384">
        <v>16.47</v>
      </c>
      <c r="AJ1384">
        <v>5.0000000000000001E-3</v>
      </c>
      <c r="AK1384">
        <v>0.25</v>
      </c>
      <c r="AL1384">
        <v>3.3</v>
      </c>
      <c r="AM1384">
        <v>0.3</v>
      </c>
      <c r="AN1384">
        <v>3.5</v>
      </c>
      <c r="AO1384">
        <v>0.01</v>
      </c>
      <c r="AP1384">
        <v>11.1</v>
      </c>
      <c r="AQ1384">
        <v>680</v>
      </c>
      <c r="AR1384">
        <v>0.26</v>
      </c>
      <c r="AS1384">
        <v>1.7</v>
      </c>
      <c r="AT1384">
        <v>41</v>
      </c>
      <c r="AU1384">
        <v>0.3</v>
      </c>
      <c r="AV1384">
        <v>77.900000000000006</v>
      </c>
      <c r="AW1384">
        <v>15</v>
      </c>
    </row>
    <row r="1385" spans="1:49" hidden="1" x14ac:dyDescent="0.3">
      <c r="A1385" t="s">
        <v>5344</v>
      </c>
      <c r="B1385" t="s">
        <v>5345</v>
      </c>
      <c r="C1385" s="1" t="str">
        <f t="shared" si="93"/>
        <v>13:0047</v>
      </c>
      <c r="D1385" s="1" t="str">
        <f t="shared" si="94"/>
        <v>13:0012</v>
      </c>
      <c r="E1385" t="s">
        <v>5346</v>
      </c>
      <c r="F1385" t="s">
        <v>5347</v>
      </c>
      <c r="H1385">
        <v>46.529796699999999</v>
      </c>
      <c r="I1385">
        <v>-66.881595599999997</v>
      </c>
      <c r="J1385" s="1" t="str">
        <f t="shared" si="92"/>
        <v>Basal till</v>
      </c>
      <c r="K1385" s="1" t="str">
        <f t="shared" si="95"/>
        <v>&lt;63 micron</v>
      </c>
      <c r="L1385">
        <v>22</v>
      </c>
      <c r="M1385">
        <v>2.17</v>
      </c>
      <c r="N1385">
        <v>10.199999999999999</v>
      </c>
      <c r="O1385">
        <v>0.1</v>
      </c>
      <c r="P1385">
        <v>1</v>
      </c>
      <c r="Q1385">
        <v>61.7</v>
      </c>
      <c r="R1385">
        <v>0.36</v>
      </c>
      <c r="S1385">
        <v>7.0000000000000007E-2</v>
      </c>
      <c r="T1385">
        <v>0.11</v>
      </c>
      <c r="U1385">
        <v>16</v>
      </c>
      <c r="V1385">
        <v>38.5</v>
      </c>
      <c r="W1385">
        <v>20.57</v>
      </c>
      <c r="X1385">
        <v>3.1</v>
      </c>
      <c r="Y1385">
        <v>6.2</v>
      </c>
      <c r="Z1385">
        <v>16</v>
      </c>
      <c r="AA1385">
        <v>0.23</v>
      </c>
      <c r="AB1385">
        <v>37.1</v>
      </c>
      <c r="AC1385">
        <v>0.78</v>
      </c>
      <c r="AD1385">
        <v>717</v>
      </c>
      <c r="AE1385">
        <v>0.51</v>
      </c>
      <c r="AF1385">
        <v>6.0000000000000001E-3</v>
      </c>
      <c r="AG1385">
        <v>32.200000000000003</v>
      </c>
      <c r="AH1385">
        <v>4.8000000000000001E-2</v>
      </c>
      <c r="AI1385">
        <v>15.74</v>
      </c>
      <c r="AJ1385">
        <v>5.0000000000000001E-3</v>
      </c>
      <c r="AK1385">
        <v>0.39</v>
      </c>
      <c r="AL1385">
        <v>4.4000000000000004</v>
      </c>
      <c r="AM1385">
        <v>0.3</v>
      </c>
      <c r="AN1385">
        <v>4.3</v>
      </c>
      <c r="AO1385">
        <v>0.03</v>
      </c>
      <c r="AP1385">
        <v>13</v>
      </c>
      <c r="AQ1385">
        <v>1050</v>
      </c>
      <c r="AR1385">
        <v>0.2</v>
      </c>
      <c r="AS1385">
        <v>1.8</v>
      </c>
      <c r="AT1385">
        <v>49</v>
      </c>
      <c r="AU1385">
        <v>0.3</v>
      </c>
      <c r="AV1385">
        <v>50.8</v>
      </c>
      <c r="AW1385">
        <v>15</v>
      </c>
    </row>
    <row r="1386" spans="1:49" hidden="1" x14ac:dyDescent="0.3">
      <c r="A1386" t="s">
        <v>5348</v>
      </c>
      <c r="B1386" t="s">
        <v>5349</v>
      </c>
      <c r="C1386" s="1" t="str">
        <f t="shared" si="93"/>
        <v>13:0047</v>
      </c>
      <c r="D1386" s="1" t="str">
        <f t="shared" si="94"/>
        <v>13:0012</v>
      </c>
      <c r="E1386" t="s">
        <v>5350</v>
      </c>
      <c r="F1386" t="s">
        <v>5351</v>
      </c>
      <c r="H1386">
        <v>46.513780099999998</v>
      </c>
      <c r="I1386">
        <v>-66.886651400000005</v>
      </c>
      <c r="J1386" s="1" t="str">
        <f t="shared" si="92"/>
        <v>Basal till</v>
      </c>
      <c r="K1386" s="1" t="str">
        <f t="shared" si="95"/>
        <v>&lt;63 micron</v>
      </c>
      <c r="L1386">
        <v>41</v>
      </c>
      <c r="M1386">
        <v>2.58</v>
      </c>
      <c r="N1386">
        <v>15.7</v>
      </c>
      <c r="O1386">
        <v>1.9</v>
      </c>
      <c r="P1386">
        <v>1</v>
      </c>
      <c r="Q1386">
        <v>65.8</v>
      </c>
      <c r="R1386">
        <v>0.35</v>
      </c>
      <c r="S1386">
        <v>0.03</v>
      </c>
      <c r="T1386">
        <v>0.08</v>
      </c>
      <c r="U1386">
        <v>18.600000000000001</v>
      </c>
      <c r="V1386">
        <v>35.6</v>
      </c>
      <c r="W1386">
        <v>36.76</v>
      </c>
      <c r="X1386">
        <v>3.48</v>
      </c>
      <c r="Y1386">
        <v>6.2</v>
      </c>
      <c r="Z1386">
        <v>29</v>
      </c>
      <c r="AA1386">
        <v>0.12</v>
      </c>
      <c r="AB1386">
        <v>29.1</v>
      </c>
      <c r="AC1386">
        <v>0.75</v>
      </c>
      <c r="AD1386">
        <v>455</v>
      </c>
      <c r="AE1386">
        <v>1.01</v>
      </c>
      <c r="AF1386">
        <v>3.0000000000000001E-3</v>
      </c>
      <c r="AG1386">
        <v>42.9</v>
      </c>
      <c r="AH1386">
        <v>3.1E-2</v>
      </c>
      <c r="AI1386">
        <v>14.76</v>
      </c>
      <c r="AJ1386">
        <v>5.0000000000000001E-3</v>
      </c>
      <c r="AK1386">
        <v>0.56999999999999995</v>
      </c>
      <c r="AL1386">
        <v>3.3</v>
      </c>
      <c r="AM1386">
        <v>0.5</v>
      </c>
      <c r="AN1386">
        <v>3.8</v>
      </c>
      <c r="AO1386">
        <v>0.02</v>
      </c>
      <c r="AP1386">
        <v>9.5</v>
      </c>
      <c r="AQ1386">
        <v>630</v>
      </c>
      <c r="AR1386">
        <v>0.22</v>
      </c>
      <c r="AS1386">
        <v>1.6</v>
      </c>
      <c r="AT1386">
        <v>38</v>
      </c>
      <c r="AU1386">
        <v>0.2</v>
      </c>
      <c r="AV1386">
        <v>67.7</v>
      </c>
      <c r="AW1386">
        <v>7.5</v>
      </c>
    </row>
    <row r="1387" spans="1:49" hidden="1" x14ac:dyDescent="0.3">
      <c r="A1387" t="s">
        <v>5352</v>
      </c>
      <c r="B1387" t="s">
        <v>5353</v>
      </c>
      <c r="C1387" s="1" t="str">
        <f t="shared" si="93"/>
        <v>13:0047</v>
      </c>
      <c r="D1387" s="1" t="str">
        <f t="shared" si="94"/>
        <v>13:0012</v>
      </c>
      <c r="E1387" t="s">
        <v>5354</v>
      </c>
      <c r="F1387" t="s">
        <v>5355</v>
      </c>
      <c r="H1387">
        <v>46.746129400000001</v>
      </c>
      <c r="I1387">
        <v>-66.856237300000004</v>
      </c>
      <c r="J1387" s="1" t="str">
        <f t="shared" si="92"/>
        <v>Basal till</v>
      </c>
      <c r="K1387" s="1" t="str">
        <f t="shared" si="95"/>
        <v>&lt;63 micron</v>
      </c>
      <c r="L1387">
        <v>36</v>
      </c>
      <c r="M1387">
        <v>3.82</v>
      </c>
      <c r="N1387">
        <v>2.8</v>
      </c>
      <c r="O1387">
        <v>0.5</v>
      </c>
      <c r="P1387">
        <v>1</v>
      </c>
      <c r="Q1387">
        <v>44.3</v>
      </c>
      <c r="R1387">
        <v>0.27</v>
      </c>
      <c r="S1387">
        <v>0.05</v>
      </c>
      <c r="T1387">
        <v>0.13</v>
      </c>
      <c r="U1387">
        <v>11.9</v>
      </c>
      <c r="V1387">
        <v>44</v>
      </c>
      <c r="W1387">
        <v>15.48</v>
      </c>
      <c r="X1387">
        <v>3.21</v>
      </c>
      <c r="Y1387">
        <v>7.8</v>
      </c>
      <c r="Z1387">
        <v>71</v>
      </c>
      <c r="AA1387">
        <v>0.09</v>
      </c>
      <c r="AB1387">
        <v>23.9</v>
      </c>
      <c r="AC1387">
        <v>0.81</v>
      </c>
      <c r="AD1387">
        <v>329</v>
      </c>
      <c r="AE1387">
        <v>0.53</v>
      </c>
      <c r="AF1387">
        <v>5.0000000000000001E-3</v>
      </c>
      <c r="AG1387">
        <v>33.200000000000003</v>
      </c>
      <c r="AH1387">
        <v>5.6000000000000001E-2</v>
      </c>
      <c r="AI1387">
        <v>13.61</v>
      </c>
      <c r="AJ1387">
        <v>0.02</v>
      </c>
      <c r="AK1387">
        <v>0.13</v>
      </c>
      <c r="AL1387">
        <v>4.0999999999999996</v>
      </c>
      <c r="AM1387">
        <v>0.8</v>
      </c>
      <c r="AN1387">
        <v>3.5</v>
      </c>
      <c r="AO1387">
        <v>0.01</v>
      </c>
      <c r="AP1387">
        <v>8.3000000000000007</v>
      </c>
      <c r="AQ1387">
        <v>900</v>
      </c>
      <c r="AR1387">
        <v>0.15</v>
      </c>
      <c r="AS1387">
        <v>2.1</v>
      </c>
      <c r="AT1387">
        <v>49</v>
      </c>
      <c r="AU1387">
        <v>0.1</v>
      </c>
      <c r="AV1387">
        <v>55.4</v>
      </c>
      <c r="AW1387">
        <v>15</v>
      </c>
    </row>
    <row r="1388" spans="1:49" hidden="1" x14ac:dyDescent="0.3">
      <c r="A1388" t="s">
        <v>5356</v>
      </c>
      <c r="B1388" t="s">
        <v>5357</v>
      </c>
      <c r="C1388" s="1" t="str">
        <f t="shared" si="93"/>
        <v>13:0047</v>
      </c>
      <c r="D1388" s="1" t="str">
        <f t="shared" si="94"/>
        <v>13:0012</v>
      </c>
      <c r="E1388" t="s">
        <v>5358</v>
      </c>
      <c r="F1388" t="s">
        <v>5359</v>
      </c>
      <c r="H1388">
        <v>46.724359100000001</v>
      </c>
      <c r="I1388">
        <v>-66.856707999999998</v>
      </c>
      <c r="J1388" s="1" t="str">
        <f t="shared" si="92"/>
        <v>Basal till</v>
      </c>
      <c r="K1388" s="1" t="str">
        <f t="shared" si="95"/>
        <v>&lt;63 micron</v>
      </c>
      <c r="L1388">
        <v>3</v>
      </c>
      <c r="M1388">
        <v>2.37</v>
      </c>
      <c r="N1388">
        <v>2.2999999999999998</v>
      </c>
      <c r="O1388">
        <v>0.1</v>
      </c>
      <c r="P1388">
        <v>0.5</v>
      </c>
      <c r="Q1388">
        <v>51.5</v>
      </c>
      <c r="R1388">
        <v>0.19</v>
      </c>
      <c r="S1388">
        <v>0.15</v>
      </c>
      <c r="T1388">
        <v>0.05</v>
      </c>
      <c r="U1388">
        <v>10.1</v>
      </c>
      <c r="V1388">
        <v>28.6</v>
      </c>
      <c r="W1388">
        <v>9.24</v>
      </c>
      <c r="X1388">
        <v>2.82</v>
      </c>
      <c r="Y1388">
        <v>8.4</v>
      </c>
      <c r="Z1388">
        <v>13</v>
      </c>
      <c r="AA1388">
        <v>0.17</v>
      </c>
      <c r="AB1388">
        <v>45.6</v>
      </c>
      <c r="AC1388">
        <v>0.81</v>
      </c>
      <c r="AD1388">
        <v>374</v>
      </c>
      <c r="AE1388">
        <v>0.28000000000000003</v>
      </c>
      <c r="AF1388">
        <v>8.0000000000000002E-3</v>
      </c>
      <c r="AG1388">
        <v>20.100000000000001</v>
      </c>
      <c r="AH1388">
        <v>5.5E-2</v>
      </c>
      <c r="AI1388">
        <v>9.85</v>
      </c>
      <c r="AJ1388">
        <v>5.0000000000000001E-3</v>
      </c>
      <c r="AK1388">
        <v>0.11</v>
      </c>
      <c r="AL1388">
        <v>5.0999999999999996</v>
      </c>
      <c r="AM1388">
        <v>0.2</v>
      </c>
      <c r="AN1388">
        <v>5.6</v>
      </c>
      <c r="AO1388">
        <v>0.01</v>
      </c>
      <c r="AP1388">
        <v>18.899999999999999</v>
      </c>
      <c r="AQ1388">
        <v>1510</v>
      </c>
      <c r="AR1388">
        <v>0.22</v>
      </c>
      <c r="AS1388">
        <v>4.3</v>
      </c>
      <c r="AT1388">
        <v>43</v>
      </c>
      <c r="AU1388">
        <v>0.2</v>
      </c>
      <c r="AV1388">
        <v>55.8</v>
      </c>
      <c r="AW1388">
        <v>15</v>
      </c>
    </row>
    <row r="1389" spans="1:49" hidden="1" x14ac:dyDescent="0.3">
      <c r="A1389" t="s">
        <v>5360</v>
      </c>
      <c r="B1389" t="s">
        <v>5361</v>
      </c>
      <c r="C1389" s="1" t="str">
        <f t="shared" si="93"/>
        <v>13:0047</v>
      </c>
      <c r="D1389" s="1" t="str">
        <f t="shared" si="94"/>
        <v>13:0012</v>
      </c>
      <c r="E1389" t="s">
        <v>5362</v>
      </c>
      <c r="F1389" t="s">
        <v>5363</v>
      </c>
      <c r="H1389">
        <v>46.710703799999997</v>
      </c>
      <c r="I1389">
        <v>-66.853193200000007</v>
      </c>
      <c r="J1389" s="1" t="str">
        <f t="shared" si="92"/>
        <v>Basal till</v>
      </c>
      <c r="K1389" s="1" t="str">
        <f t="shared" si="95"/>
        <v>&lt;63 micron</v>
      </c>
      <c r="L1389">
        <v>6</v>
      </c>
      <c r="M1389">
        <v>2.91</v>
      </c>
      <c r="N1389">
        <v>3.1</v>
      </c>
      <c r="O1389">
        <v>0.1</v>
      </c>
      <c r="P1389">
        <v>1</v>
      </c>
      <c r="Q1389">
        <v>66.3</v>
      </c>
      <c r="R1389">
        <v>0.38</v>
      </c>
      <c r="S1389">
        <v>0.05</v>
      </c>
      <c r="T1389">
        <v>0.1</v>
      </c>
      <c r="U1389">
        <v>9.6999999999999993</v>
      </c>
      <c r="V1389">
        <v>26</v>
      </c>
      <c r="W1389">
        <v>10.69</v>
      </c>
      <c r="X1389">
        <v>2.72</v>
      </c>
      <c r="Y1389">
        <v>9.1</v>
      </c>
      <c r="Z1389">
        <v>27</v>
      </c>
      <c r="AA1389">
        <v>0.17</v>
      </c>
      <c r="AB1389">
        <v>51.1</v>
      </c>
      <c r="AC1389">
        <v>0.56999999999999995</v>
      </c>
      <c r="AD1389">
        <v>497</v>
      </c>
      <c r="AE1389">
        <v>0.27</v>
      </c>
      <c r="AF1389">
        <v>6.0000000000000001E-3</v>
      </c>
      <c r="AG1389">
        <v>18.8</v>
      </c>
      <c r="AH1389">
        <v>4.5999999999999999E-2</v>
      </c>
      <c r="AI1389">
        <v>16.84</v>
      </c>
      <c r="AJ1389">
        <v>5.0000000000000001E-3</v>
      </c>
      <c r="AK1389">
        <v>0.16</v>
      </c>
      <c r="AL1389">
        <v>5.4</v>
      </c>
      <c r="AM1389">
        <v>0.4</v>
      </c>
      <c r="AN1389">
        <v>3.9</v>
      </c>
      <c r="AO1389">
        <v>0.01</v>
      </c>
      <c r="AP1389">
        <v>34.1</v>
      </c>
      <c r="AQ1389">
        <v>1100</v>
      </c>
      <c r="AR1389">
        <v>0.24</v>
      </c>
      <c r="AS1389">
        <v>7.2</v>
      </c>
      <c r="AT1389">
        <v>37</v>
      </c>
      <c r="AU1389">
        <v>0.2</v>
      </c>
      <c r="AV1389">
        <v>56.9</v>
      </c>
      <c r="AW1389">
        <v>15</v>
      </c>
    </row>
    <row r="1390" spans="1:49" hidden="1" x14ac:dyDescent="0.3">
      <c r="A1390" t="s">
        <v>5364</v>
      </c>
      <c r="B1390" t="s">
        <v>5365</v>
      </c>
      <c r="C1390" s="1" t="str">
        <f t="shared" si="93"/>
        <v>13:0047</v>
      </c>
      <c r="D1390" s="1" t="str">
        <f t="shared" si="94"/>
        <v>13:0012</v>
      </c>
      <c r="E1390" t="s">
        <v>5366</v>
      </c>
      <c r="F1390" t="s">
        <v>5367</v>
      </c>
      <c r="H1390">
        <v>46.693374400000003</v>
      </c>
      <c r="I1390">
        <v>-66.855319300000005</v>
      </c>
      <c r="J1390" s="1" t="str">
        <f t="shared" si="92"/>
        <v>Basal till</v>
      </c>
      <c r="K1390" s="1" t="str">
        <f t="shared" si="95"/>
        <v>&lt;63 micron</v>
      </c>
      <c r="L1390">
        <v>4</v>
      </c>
      <c r="M1390">
        <v>1.88</v>
      </c>
      <c r="N1390">
        <v>1.8</v>
      </c>
      <c r="O1390">
        <v>1.1000000000000001</v>
      </c>
      <c r="P1390">
        <v>1</v>
      </c>
      <c r="Q1390">
        <v>39.700000000000003</v>
      </c>
      <c r="R1390">
        <v>0.41</v>
      </c>
      <c r="S1390">
        <v>0.05</v>
      </c>
      <c r="T1390">
        <v>0.08</v>
      </c>
      <c r="U1390">
        <v>7.4</v>
      </c>
      <c r="V1390">
        <v>19</v>
      </c>
      <c r="W1390">
        <v>7.77</v>
      </c>
      <c r="X1390">
        <v>2.17</v>
      </c>
      <c r="Y1390">
        <v>6.6</v>
      </c>
      <c r="Z1390">
        <v>7</v>
      </c>
      <c r="AA1390">
        <v>0.15</v>
      </c>
      <c r="AB1390">
        <v>56.2</v>
      </c>
      <c r="AC1390">
        <v>0.51</v>
      </c>
      <c r="AD1390">
        <v>428</v>
      </c>
      <c r="AE1390">
        <v>0.18</v>
      </c>
      <c r="AF1390">
        <v>5.0000000000000001E-3</v>
      </c>
      <c r="AG1390">
        <v>15.8</v>
      </c>
      <c r="AH1390">
        <v>2.9000000000000001E-2</v>
      </c>
      <c r="AI1390">
        <v>10.85</v>
      </c>
      <c r="AJ1390">
        <v>5.0000000000000001E-3</v>
      </c>
      <c r="AK1390">
        <v>0.13</v>
      </c>
      <c r="AL1390">
        <v>4.9000000000000004</v>
      </c>
      <c r="AM1390">
        <v>0.2</v>
      </c>
      <c r="AN1390">
        <v>3.7</v>
      </c>
      <c r="AO1390">
        <v>0.01</v>
      </c>
      <c r="AP1390">
        <v>22.3</v>
      </c>
      <c r="AQ1390">
        <v>870</v>
      </c>
      <c r="AR1390">
        <v>0.2</v>
      </c>
      <c r="AS1390">
        <v>5.2</v>
      </c>
      <c r="AT1390">
        <v>28</v>
      </c>
      <c r="AU1390">
        <v>0.2</v>
      </c>
      <c r="AV1390">
        <v>45.9</v>
      </c>
      <c r="AW1390">
        <v>15</v>
      </c>
    </row>
    <row r="1391" spans="1:49" hidden="1" x14ac:dyDescent="0.3">
      <c r="A1391" t="s">
        <v>5368</v>
      </c>
      <c r="B1391" t="s">
        <v>5369</v>
      </c>
      <c r="C1391" s="1" t="str">
        <f t="shared" si="93"/>
        <v>13:0047</v>
      </c>
      <c r="D1391" s="1" t="str">
        <f t="shared" si="94"/>
        <v>13:0012</v>
      </c>
      <c r="E1391" t="s">
        <v>5370</v>
      </c>
      <c r="F1391" t="s">
        <v>5371</v>
      </c>
      <c r="H1391">
        <v>46.672005300000002</v>
      </c>
      <c r="I1391">
        <v>-66.857995900000006</v>
      </c>
      <c r="J1391" s="1" t="str">
        <f t="shared" si="92"/>
        <v>Basal till</v>
      </c>
      <c r="K1391" s="1" t="str">
        <f t="shared" si="95"/>
        <v>&lt;63 micron</v>
      </c>
      <c r="L1391">
        <v>5</v>
      </c>
      <c r="M1391">
        <v>1.89</v>
      </c>
      <c r="N1391">
        <v>1.7</v>
      </c>
      <c r="O1391">
        <v>0.1</v>
      </c>
      <c r="P1391">
        <v>1</v>
      </c>
      <c r="Q1391">
        <v>39.4</v>
      </c>
      <c r="R1391">
        <v>0.43</v>
      </c>
      <c r="S1391">
        <v>0.03</v>
      </c>
      <c r="T1391">
        <v>0.13</v>
      </c>
      <c r="U1391">
        <v>6.2</v>
      </c>
      <c r="V1391">
        <v>15.8</v>
      </c>
      <c r="W1391">
        <v>6.18</v>
      </c>
      <c r="X1391">
        <v>1.71</v>
      </c>
      <c r="Y1391">
        <v>5.4</v>
      </c>
      <c r="Z1391">
        <v>17</v>
      </c>
      <c r="AA1391">
        <v>0.09</v>
      </c>
      <c r="AB1391">
        <v>32.6</v>
      </c>
      <c r="AC1391">
        <v>0.34</v>
      </c>
      <c r="AD1391">
        <v>286</v>
      </c>
      <c r="AE1391">
        <v>0.23</v>
      </c>
      <c r="AF1391">
        <v>6.0000000000000001E-3</v>
      </c>
      <c r="AG1391">
        <v>12.5</v>
      </c>
      <c r="AH1391">
        <v>3.4000000000000002E-2</v>
      </c>
      <c r="AI1391">
        <v>11.38</v>
      </c>
      <c r="AJ1391">
        <v>5.0000000000000001E-3</v>
      </c>
      <c r="AK1391">
        <v>0.11</v>
      </c>
      <c r="AL1391">
        <v>3</v>
      </c>
      <c r="AM1391">
        <v>0.3</v>
      </c>
      <c r="AN1391">
        <v>2.2000000000000002</v>
      </c>
      <c r="AO1391">
        <v>0.01</v>
      </c>
      <c r="AP1391">
        <v>35.5</v>
      </c>
      <c r="AQ1391">
        <v>620</v>
      </c>
      <c r="AR1391">
        <v>0.15</v>
      </c>
      <c r="AS1391">
        <v>5.9</v>
      </c>
      <c r="AT1391">
        <v>22</v>
      </c>
      <c r="AU1391">
        <v>0.2</v>
      </c>
      <c r="AV1391">
        <v>31.7</v>
      </c>
      <c r="AW1391">
        <v>15</v>
      </c>
    </row>
    <row r="1392" spans="1:49" hidden="1" x14ac:dyDescent="0.3">
      <c r="A1392" t="s">
        <v>5372</v>
      </c>
      <c r="B1392" t="s">
        <v>5373</v>
      </c>
      <c r="C1392" s="1" t="str">
        <f t="shared" si="93"/>
        <v>13:0047</v>
      </c>
      <c r="D1392" s="1" t="str">
        <f t="shared" si="94"/>
        <v>13:0012</v>
      </c>
      <c r="E1392" t="s">
        <v>5374</v>
      </c>
      <c r="F1392" t="s">
        <v>5375</v>
      </c>
      <c r="H1392">
        <v>46.656750700000003</v>
      </c>
      <c r="I1392">
        <v>-66.855592799999997</v>
      </c>
      <c r="J1392" s="1" t="str">
        <f t="shared" si="92"/>
        <v>Basal till</v>
      </c>
      <c r="K1392" s="1" t="str">
        <f t="shared" si="95"/>
        <v>&lt;63 micron</v>
      </c>
      <c r="L1392">
        <v>10</v>
      </c>
      <c r="M1392">
        <v>1.77</v>
      </c>
      <c r="N1392">
        <v>1.9</v>
      </c>
      <c r="O1392">
        <v>0.1</v>
      </c>
      <c r="P1392">
        <v>1</v>
      </c>
      <c r="Q1392">
        <v>28.3</v>
      </c>
      <c r="R1392">
        <v>0.55000000000000004</v>
      </c>
      <c r="S1392">
        <v>0.04</v>
      </c>
      <c r="T1392">
        <v>0.08</v>
      </c>
      <c r="U1392">
        <v>7.5</v>
      </c>
      <c r="V1392">
        <v>21.9</v>
      </c>
      <c r="W1392">
        <v>8.43</v>
      </c>
      <c r="X1392">
        <v>2.04</v>
      </c>
      <c r="Y1392">
        <v>5.7</v>
      </c>
      <c r="Z1392">
        <v>23</v>
      </c>
      <c r="AA1392">
        <v>0.08</v>
      </c>
      <c r="AB1392">
        <v>25.1</v>
      </c>
      <c r="AC1392">
        <v>0.53</v>
      </c>
      <c r="AD1392">
        <v>282</v>
      </c>
      <c r="AE1392">
        <v>0.37</v>
      </c>
      <c r="AF1392">
        <v>4.0000000000000001E-3</v>
      </c>
      <c r="AG1392">
        <v>17.2</v>
      </c>
      <c r="AH1392">
        <v>2.7E-2</v>
      </c>
      <c r="AI1392">
        <v>10.45</v>
      </c>
      <c r="AJ1392">
        <v>5.0000000000000001E-3</v>
      </c>
      <c r="AK1392">
        <v>0.11</v>
      </c>
      <c r="AL1392">
        <v>2.6</v>
      </c>
      <c r="AM1392">
        <v>0.2</v>
      </c>
      <c r="AN1392">
        <v>2.2999999999999998</v>
      </c>
      <c r="AO1392">
        <v>0.01</v>
      </c>
      <c r="AP1392">
        <v>17.5</v>
      </c>
      <c r="AQ1392">
        <v>560</v>
      </c>
      <c r="AR1392">
        <v>0.15</v>
      </c>
      <c r="AS1392">
        <v>4.0999999999999996</v>
      </c>
      <c r="AT1392">
        <v>26</v>
      </c>
      <c r="AU1392">
        <v>0.5</v>
      </c>
      <c r="AV1392">
        <v>38.1</v>
      </c>
      <c r="AW1392">
        <v>15</v>
      </c>
    </row>
    <row r="1393" spans="1:49" hidden="1" x14ac:dyDescent="0.3">
      <c r="A1393" t="s">
        <v>5376</v>
      </c>
      <c r="B1393" t="s">
        <v>5377</v>
      </c>
      <c r="C1393" s="1" t="str">
        <f t="shared" si="93"/>
        <v>13:0047</v>
      </c>
      <c r="D1393" s="1" t="str">
        <f t="shared" si="94"/>
        <v>13:0012</v>
      </c>
      <c r="E1393" t="s">
        <v>5378</v>
      </c>
      <c r="F1393" t="s">
        <v>5379</v>
      </c>
      <c r="H1393">
        <v>46.638725899999997</v>
      </c>
      <c r="I1393">
        <v>-66.8590497</v>
      </c>
      <c r="J1393" s="1" t="str">
        <f t="shared" si="92"/>
        <v>Basal till</v>
      </c>
      <c r="K1393" s="1" t="str">
        <f t="shared" si="95"/>
        <v>&lt;63 micron</v>
      </c>
      <c r="L1393">
        <v>5</v>
      </c>
      <c r="M1393">
        <v>2.75</v>
      </c>
      <c r="N1393">
        <v>3</v>
      </c>
      <c r="O1393">
        <v>0.6</v>
      </c>
      <c r="P1393">
        <v>1</v>
      </c>
      <c r="Q1393">
        <v>55.3</v>
      </c>
      <c r="R1393">
        <v>2.89</v>
      </c>
      <c r="S1393">
        <v>0.03</v>
      </c>
      <c r="T1393">
        <v>0.14000000000000001</v>
      </c>
      <c r="U1393">
        <v>6.6</v>
      </c>
      <c r="V1393">
        <v>17.399999999999999</v>
      </c>
      <c r="W1393">
        <v>10.58</v>
      </c>
      <c r="X1393">
        <v>2.38</v>
      </c>
      <c r="Y1393">
        <v>9.1</v>
      </c>
      <c r="Z1393">
        <v>40</v>
      </c>
      <c r="AA1393">
        <v>0.2</v>
      </c>
      <c r="AB1393">
        <v>37.9</v>
      </c>
      <c r="AC1393">
        <v>0.47</v>
      </c>
      <c r="AD1393">
        <v>483</v>
      </c>
      <c r="AE1393">
        <v>0.54</v>
      </c>
      <c r="AF1393">
        <v>7.0000000000000001E-3</v>
      </c>
      <c r="AG1393">
        <v>15.6</v>
      </c>
      <c r="AH1393">
        <v>4.1000000000000002E-2</v>
      </c>
      <c r="AI1393">
        <v>27.17</v>
      </c>
      <c r="AJ1393">
        <v>5.0000000000000001E-3</v>
      </c>
      <c r="AK1393">
        <v>0.11</v>
      </c>
      <c r="AL1393">
        <v>5.0999999999999996</v>
      </c>
      <c r="AM1393">
        <v>0.4</v>
      </c>
      <c r="AN1393">
        <v>2.5</v>
      </c>
      <c r="AO1393">
        <v>0.01</v>
      </c>
      <c r="AP1393">
        <v>59.6</v>
      </c>
      <c r="AQ1393">
        <v>840</v>
      </c>
      <c r="AR1393">
        <v>0.39</v>
      </c>
      <c r="AS1393">
        <v>11.4</v>
      </c>
      <c r="AT1393">
        <v>24</v>
      </c>
      <c r="AU1393">
        <v>2</v>
      </c>
      <c r="AV1393">
        <v>64.400000000000006</v>
      </c>
      <c r="AW1393">
        <v>15</v>
      </c>
    </row>
    <row r="1394" spans="1:49" hidden="1" x14ac:dyDescent="0.3">
      <c r="A1394" t="s">
        <v>5380</v>
      </c>
      <c r="B1394" t="s">
        <v>5381</v>
      </c>
      <c r="C1394" s="1" t="str">
        <f t="shared" si="93"/>
        <v>13:0047</v>
      </c>
      <c r="D1394" s="1" t="str">
        <f t="shared" si="94"/>
        <v>13:0012</v>
      </c>
      <c r="E1394" t="s">
        <v>5382</v>
      </c>
      <c r="F1394" t="s">
        <v>5383</v>
      </c>
      <c r="H1394">
        <v>46.619732599999999</v>
      </c>
      <c r="I1394">
        <v>-66.854052199999998</v>
      </c>
      <c r="J1394" s="1" t="str">
        <f t="shared" si="92"/>
        <v>Basal till</v>
      </c>
      <c r="K1394" s="1" t="str">
        <f t="shared" si="95"/>
        <v>&lt;63 micron</v>
      </c>
      <c r="L1394">
        <v>11</v>
      </c>
      <c r="M1394">
        <v>2.5</v>
      </c>
      <c r="N1394">
        <v>3.3</v>
      </c>
      <c r="O1394">
        <v>0.1</v>
      </c>
      <c r="P1394">
        <v>1</v>
      </c>
      <c r="Q1394">
        <v>60.1</v>
      </c>
      <c r="R1394">
        <v>1.77</v>
      </c>
      <c r="S1394">
        <v>0.03</v>
      </c>
      <c r="T1394">
        <v>0.14000000000000001</v>
      </c>
      <c r="U1394">
        <v>10</v>
      </c>
      <c r="V1394">
        <v>25.8</v>
      </c>
      <c r="W1394">
        <v>17.46</v>
      </c>
      <c r="X1394">
        <v>2.71</v>
      </c>
      <c r="Y1394">
        <v>8.1</v>
      </c>
      <c r="Z1394">
        <v>16</v>
      </c>
      <c r="AA1394">
        <v>0.22</v>
      </c>
      <c r="AB1394">
        <v>37.4</v>
      </c>
      <c r="AC1394">
        <v>0.69</v>
      </c>
      <c r="AD1394">
        <v>621</v>
      </c>
      <c r="AE1394">
        <v>1.1299999999999999</v>
      </c>
      <c r="AF1394">
        <v>5.0000000000000001E-3</v>
      </c>
      <c r="AG1394">
        <v>24.4</v>
      </c>
      <c r="AH1394">
        <v>3.2000000000000001E-2</v>
      </c>
      <c r="AI1394">
        <v>21.11</v>
      </c>
      <c r="AJ1394">
        <v>5.0000000000000001E-3</v>
      </c>
      <c r="AK1394">
        <v>0.18</v>
      </c>
      <c r="AL1394">
        <v>5.0999999999999996</v>
      </c>
      <c r="AM1394">
        <v>0.2</v>
      </c>
      <c r="AN1394">
        <v>3.1</v>
      </c>
      <c r="AO1394">
        <v>0.01</v>
      </c>
      <c r="AP1394">
        <v>31.3</v>
      </c>
      <c r="AQ1394">
        <v>730</v>
      </c>
      <c r="AR1394">
        <v>0.28999999999999998</v>
      </c>
      <c r="AS1394">
        <v>8.6</v>
      </c>
      <c r="AT1394">
        <v>32</v>
      </c>
      <c r="AU1394">
        <v>1.5</v>
      </c>
      <c r="AV1394">
        <v>61.5</v>
      </c>
      <c r="AW1394">
        <v>15</v>
      </c>
    </row>
    <row r="1395" spans="1:49" hidden="1" x14ac:dyDescent="0.3">
      <c r="A1395" t="s">
        <v>5384</v>
      </c>
      <c r="B1395" t="s">
        <v>5385</v>
      </c>
      <c r="C1395" s="1" t="str">
        <f t="shared" si="93"/>
        <v>13:0047</v>
      </c>
      <c r="D1395" s="1" t="str">
        <f t="shared" si="94"/>
        <v>13:0012</v>
      </c>
      <c r="E1395" t="s">
        <v>5386</v>
      </c>
      <c r="F1395" t="s">
        <v>5387</v>
      </c>
      <c r="H1395">
        <v>46.601836200000001</v>
      </c>
      <c r="I1395">
        <v>-66.854759799999997</v>
      </c>
      <c r="J1395" s="1" t="str">
        <f t="shared" si="92"/>
        <v>Basal till</v>
      </c>
      <c r="K1395" s="1" t="str">
        <f t="shared" si="95"/>
        <v>&lt;63 micron</v>
      </c>
      <c r="L1395">
        <v>10</v>
      </c>
      <c r="M1395">
        <v>2.2799999999999998</v>
      </c>
      <c r="N1395">
        <v>6.6</v>
      </c>
      <c r="O1395">
        <v>0.1</v>
      </c>
      <c r="P1395">
        <v>1</v>
      </c>
      <c r="Q1395">
        <v>47.5</v>
      </c>
      <c r="R1395">
        <v>4.53</v>
      </c>
      <c r="S1395">
        <v>0.02</v>
      </c>
      <c r="T1395">
        <v>0.18</v>
      </c>
      <c r="U1395">
        <v>7.7</v>
      </c>
      <c r="V1395">
        <v>18</v>
      </c>
      <c r="W1395">
        <v>20.64</v>
      </c>
      <c r="X1395">
        <v>2.3199999999999998</v>
      </c>
      <c r="Y1395">
        <v>7.9</v>
      </c>
      <c r="Z1395">
        <v>30</v>
      </c>
      <c r="AA1395">
        <v>0.18</v>
      </c>
      <c r="AB1395">
        <v>33.200000000000003</v>
      </c>
      <c r="AC1395">
        <v>0.52</v>
      </c>
      <c r="AD1395">
        <v>756</v>
      </c>
      <c r="AE1395">
        <v>5.22</v>
      </c>
      <c r="AF1395">
        <v>5.0000000000000001E-3</v>
      </c>
      <c r="AG1395">
        <v>18.7</v>
      </c>
      <c r="AH1395">
        <v>2.1000000000000001E-2</v>
      </c>
      <c r="AI1395">
        <v>24.33</v>
      </c>
      <c r="AJ1395">
        <v>5.0000000000000001E-3</v>
      </c>
      <c r="AK1395">
        <v>0.27</v>
      </c>
      <c r="AL1395">
        <v>4.9000000000000004</v>
      </c>
      <c r="AM1395">
        <v>0.4</v>
      </c>
      <c r="AN1395">
        <v>2.2999999999999998</v>
      </c>
      <c r="AO1395">
        <v>0.01</v>
      </c>
      <c r="AP1395">
        <v>43.5</v>
      </c>
      <c r="AQ1395">
        <v>680</v>
      </c>
      <c r="AR1395">
        <v>0.46</v>
      </c>
      <c r="AS1395">
        <v>16.5</v>
      </c>
      <c r="AT1395">
        <v>24</v>
      </c>
      <c r="AU1395">
        <v>3.1</v>
      </c>
      <c r="AV1395">
        <v>70.599999999999994</v>
      </c>
      <c r="AW1395">
        <v>15</v>
      </c>
    </row>
    <row r="1396" spans="1:49" hidden="1" x14ac:dyDescent="0.3">
      <c r="A1396" t="s">
        <v>5388</v>
      </c>
      <c r="B1396" t="s">
        <v>5389</v>
      </c>
      <c r="C1396" s="1" t="str">
        <f t="shared" si="93"/>
        <v>13:0047</v>
      </c>
      <c r="D1396" s="1" t="str">
        <f t="shared" si="94"/>
        <v>13:0012</v>
      </c>
      <c r="E1396" t="s">
        <v>5390</v>
      </c>
      <c r="F1396" t="s">
        <v>5391</v>
      </c>
      <c r="H1396">
        <v>46.585060499999997</v>
      </c>
      <c r="I1396">
        <v>-66.8576415</v>
      </c>
      <c r="J1396" s="1" t="str">
        <f t="shared" si="92"/>
        <v>Basal till</v>
      </c>
      <c r="K1396" s="1" t="str">
        <f t="shared" si="95"/>
        <v>&lt;63 micron</v>
      </c>
      <c r="L1396">
        <v>45</v>
      </c>
      <c r="M1396">
        <v>2.06</v>
      </c>
      <c r="N1396">
        <v>7.2</v>
      </c>
      <c r="O1396">
        <v>0.2</v>
      </c>
      <c r="P1396">
        <v>1</v>
      </c>
      <c r="Q1396">
        <v>49</v>
      </c>
      <c r="R1396">
        <v>1.0900000000000001</v>
      </c>
      <c r="S1396">
        <v>0.04</v>
      </c>
      <c r="T1396">
        <v>0.11</v>
      </c>
      <c r="U1396">
        <v>9.5</v>
      </c>
      <c r="V1396">
        <v>28.9</v>
      </c>
      <c r="W1396">
        <v>15.68</v>
      </c>
      <c r="X1396">
        <v>2.4500000000000002</v>
      </c>
      <c r="Y1396">
        <v>5.5</v>
      </c>
      <c r="Z1396">
        <v>44</v>
      </c>
      <c r="AA1396">
        <v>0.09</v>
      </c>
      <c r="AB1396">
        <v>26.5</v>
      </c>
      <c r="AC1396">
        <v>0.6</v>
      </c>
      <c r="AD1396">
        <v>349</v>
      </c>
      <c r="AE1396">
        <v>1.4</v>
      </c>
      <c r="AF1396">
        <v>4.0000000000000001E-3</v>
      </c>
      <c r="AG1396">
        <v>27.8</v>
      </c>
      <c r="AH1396">
        <v>2.5999999999999999E-2</v>
      </c>
      <c r="AI1396">
        <v>14.22</v>
      </c>
      <c r="AJ1396">
        <v>5.0000000000000001E-3</v>
      </c>
      <c r="AK1396">
        <v>0.21</v>
      </c>
      <c r="AL1396">
        <v>2.9</v>
      </c>
      <c r="AM1396">
        <v>0.4</v>
      </c>
      <c r="AN1396">
        <v>2.8</v>
      </c>
      <c r="AO1396">
        <v>0.01</v>
      </c>
      <c r="AP1396">
        <v>13.7</v>
      </c>
      <c r="AQ1396">
        <v>510</v>
      </c>
      <c r="AR1396">
        <v>0.19</v>
      </c>
      <c r="AS1396">
        <v>3</v>
      </c>
      <c r="AT1396">
        <v>32</v>
      </c>
      <c r="AU1396">
        <v>1.3</v>
      </c>
      <c r="AV1396">
        <v>48.7</v>
      </c>
      <c r="AW1396">
        <v>15</v>
      </c>
    </row>
    <row r="1397" spans="1:49" hidden="1" x14ac:dyDescent="0.3">
      <c r="A1397" t="s">
        <v>5392</v>
      </c>
      <c r="B1397" t="s">
        <v>5393</v>
      </c>
      <c r="C1397" s="1" t="str">
        <f t="shared" si="93"/>
        <v>13:0047</v>
      </c>
      <c r="D1397" s="1" t="str">
        <f t="shared" si="94"/>
        <v>13:0012</v>
      </c>
      <c r="E1397" t="s">
        <v>5394</v>
      </c>
      <c r="F1397" t="s">
        <v>5395</v>
      </c>
      <c r="H1397">
        <v>46.566563799999997</v>
      </c>
      <c r="I1397">
        <v>-66.864764800000003</v>
      </c>
      <c r="J1397" s="1" t="str">
        <f t="shared" si="92"/>
        <v>Basal till</v>
      </c>
      <c r="K1397" s="1" t="str">
        <f t="shared" si="95"/>
        <v>&lt;63 micron</v>
      </c>
      <c r="L1397">
        <v>96</v>
      </c>
      <c r="M1397">
        <v>4.8899999999999997</v>
      </c>
      <c r="N1397">
        <v>45.3</v>
      </c>
      <c r="O1397">
        <v>1.7</v>
      </c>
      <c r="P1397">
        <v>1</v>
      </c>
      <c r="Q1397">
        <v>72</v>
      </c>
      <c r="R1397">
        <v>3.84</v>
      </c>
      <c r="S1397">
        <v>0.03</v>
      </c>
      <c r="T1397">
        <v>0.11</v>
      </c>
      <c r="U1397">
        <v>12.3</v>
      </c>
      <c r="V1397">
        <v>69</v>
      </c>
      <c r="W1397">
        <v>51.14</v>
      </c>
      <c r="X1397">
        <v>4.26</v>
      </c>
      <c r="Y1397">
        <v>10.1</v>
      </c>
      <c r="Z1397">
        <v>103</v>
      </c>
      <c r="AA1397">
        <v>0.28000000000000003</v>
      </c>
      <c r="AB1397">
        <v>20.9</v>
      </c>
      <c r="AC1397">
        <v>0.96</v>
      </c>
      <c r="AD1397">
        <v>260</v>
      </c>
      <c r="AE1397">
        <v>2.13</v>
      </c>
      <c r="AF1397">
        <v>7.0000000000000001E-3</v>
      </c>
      <c r="AG1397">
        <v>36.200000000000003</v>
      </c>
      <c r="AH1397">
        <v>0.05</v>
      </c>
      <c r="AI1397">
        <v>8.94</v>
      </c>
      <c r="AJ1397">
        <v>0.02</v>
      </c>
      <c r="AK1397">
        <v>0.18</v>
      </c>
      <c r="AL1397">
        <v>10.3</v>
      </c>
      <c r="AM1397">
        <v>1</v>
      </c>
      <c r="AN1397">
        <v>4.4000000000000004</v>
      </c>
      <c r="AO1397">
        <v>0.02</v>
      </c>
      <c r="AP1397">
        <v>7.3</v>
      </c>
      <c r="AQ1397">
        <v>1340</v>
      </c>
      <c r="AR1397">
        <v>0.59</v>
      </c>
      <c r="AS1397">
        <v>2.4</v>
      </c>
      <c r="AT1397">
        <v>88</v>
      </c>
      <c r="AU1397">
        <v>9.6</v>
      </c>
      <c r="AV1397">
        <v>81.2</v>
      </c>
      <c r="AW1397">
        <v>15</v>
      </c>
    </row>
    <row r="1398" spans="1:49" hidden="1" x14ac:dyDescent="0.3">
      <c r="A1398" t="s">
        <v>5396</v>
      </c>
      <c r="B1398" t="s">
        <v>5397</v>
      </c>
      <c r="C1398" s="1" t="str">
        <f t="shared" si="93"/>
        <v>13:0047</v>
      </c>
      <c r="D1398" s="1" t="str">
        <f t="shared" si="94"/>
        <v>13:0012</v>
      </c>
      <c r="E1398" t="s">
        <v>5398</v>
      </c>
      <c r="F1398" t="s">
        <v>5399</v>
      </c>
      <c r="H1398">
        <v>46.548413699999998</v>
      </c>
      <c r="I1398">
        <v>-66.856737699999996</v>
      </c>
      <c r="J1398" s="1" t="str">
        <f t="shared" si="92"/>
        <v>Basal till</v>
      </c>
      <c r="K1398" s="1" t="str">
        <f t="shared" si="95"/>
        <v>&lt;63 micron</v>
      </c>
      <c r="L1398">
        <v>10</v>
      </c>
      <c r="M1398">
        <v>2.3199999999999998</v>
      </c>
      <c r="N1398">
        <v>21.8</v>
      </c>
      <c r="O1398">
        <v>0.4</v>
      </c>
      <c r="P1398">
        <v>1</v>
      </c>
      <c r="Q1398">
        <v>77.900000000000006</v>
      </c>
      <c r="R1398">
        <v>0.63</v>
      </c>
      <c r="S1398">
        <v>0.18</v>
      </c>
      <c r="T1398">
        <v>0.11</v>
      </c>
      <c r="U1398">
        <v>12.7</v>
      </c>
      <c r="V1398">
        <v>39.299999999999997</v>
      </c>
      <c r="W1398">
        <v>27.74</v>
      </c>
      <c r="X1398">
        <v>3.46</v>
      </c>
      <c r="Y1398">
        <v>6.8</v>
      </c>
      <c r="Z1398">
        <v>21</v>
      </c>
      <c r="AA1398">
        <v>0.3</v>
      </c>
      <c r="AB1398">
        <v>34.1</v>
      </c>
      <c r="AC1398">
        <v>0.84</v>
      </c>
      <c r="AD1398">
        <v>517</v>
      </c>
      <c r="AE1398">
        <v>0.67</v>
      </c>
      <c r="AF1398">
        <v>6.0000000000000001E-3</v>
      </c>
      <c r="AG1398">
        <v>33.5</v>
      </c>
      <c r="AH1398">
        <v>3.2000000000000001E-2</v>
      </c>
      <c r="AI1398">
        <v>14.01</v>
      </c>
      <c r="AJ1398">
        <v>5.0000000000000001E-3</v>
      </c>
      <c r="AK1398">
        <v>0.37</v>
      </c>
      <c r="AL1398">
        <v>5.3</v>
      </c>
      <c r="AM1398">
        <v>0.2</v>
      </c>
      <c r="AN1398">
        <v>11.7</v>
      </c>
      <c r="AO1398">
        <v>0.01</v>
      </c>
      <c r="AP1398">
        <v>11.1</v>
      </c>
      <c r="AQ1398">
        <v>870</v>
      </c>
      <c r="AR1398">
        <v>0.31</v>
      </c>
      <c r="AS1398">
        <v>2</v>
      </c>
      <c r="AT1398">
        <v>47</v>
      </c>
      <c r="AU1398">
        <v>0.4</v>
      </c>
      <c r="AV1398">
        <v>65.099999999999994</v>
      </c>
      <c r="AW1398">
        <v>7.5</v>
      </c>
    </row>
    <row r="1399" spans="1:49" hidden="1" x14ac:dyDescent="0.3">
      <c r="A1399" t="s">
        <v>5400</v>
      </c>
      <c r="B1399" t="s">
        <v>5401</v>
      </c>
      <c r="C1399" s="1" t="str">
        <f t="shared" si="93"/>
        <v>13:0047</v>
      </c>
      <c r="D1399" s="1" t="str">
        <f t="shared" si="94"/>
        <v>13:0012</v>
      </c>
      <c r="E1399" t="s">
        <v>5398</v>
      </c>
      <c r="F1399" t="s">
        <v>5402</v>
      </c>
      <c r="H1399">
        <v>46.548413699999998</v>
      </c>
      <c r="I1399">
        <v>-66.856737699999996</v>
      </c>
      <c r="J1399" s="1" t="str">
        <f>HYPERLINK("http://geochem.nrcan.gc.ca/cdogs/content/kwd/kwd020053_e.htm", "Glaciolacustrine")</f>
        <v>Glaciolacustrine</v>
      </c>
      <c r="K1399" s="1" t="str">
        <f t="shared" si="95"/>
        <v>&lt;63 micron</v>
      </c>
      <c r="L1399">
        <v>20</v>
      </c>
      <c r="M1399">
        <v>1.91</v>
      </c>
      <c r="N1399">
        <v>19.600000000000001</v>
      </c>
      <c r="O1399">
        <v>0.1</v>
      </c>
      <c r="P1399">
        <v>1</v>
      </c>
      <c r="Q1399">
        <v>64.599999999999994</v>
      </c>
      <c r="R1399">
        <v>0.55000000000000004</v>
      </c>
      <c r="S1399">
        <v>0.17</v>
      </c>
      <c r="T1399">
        <v>0.08</v>
      </c>
      <c r="U1399">
        <v>10</v>
      </c>
      <c r="V1399">
        <v>31.4</v>
      </c>
      <c r="W1399">
        <v>25.74</v>
      </c>
      <c r="X1399">
        <v>3.27</v>
      </c>
      <c r="Y1399">
        <v>5.7</v>
      </c>
      <c r="Z1399">
        <v>15</v>
      </c>
      <c r="AA1399">
        <v>0.23</v>
      </c>
      <c r="AB1399">
        <v>32.5</v>
      </c>
      <c r="AC1399">
        <v>0.71</v>
      </c>
      <c r="AD1399">
        <v>406</v>
      </c>
      <c r="AE1399">
        <v>0.8</v>
      </c>
      <c r="AF1399">
        <v>5.0000000000000001E-3</v>
      </c>
      <c r="AG1399">
        <v>27.4</v>
      </c>
      <c r="AH1399">
        <v>3.6999999999999998E-2</v>
      </c>
      <c r="AI1399">
        <v>12.49</v>
      </c>
      <c r="AJ1399">
        <v>5.0000000000000001E-3</v>
      </c>
      <c r="AK1399">
        <v>0.51</v>
      </c>
      <c r="AL1399">
        <v>4.2</v>
      </c>
      <c r="AM1399">
        <v>0.1</v>
      </c>
      <c r="AN1399">
        <v>10.199999999999999</v>
      </c>
      <c r="AO1399">
        <v>0.01</v>
      </c>
      <c r="AP1399">
        <v>9.9</v>
      </c>
      <c r="AQ1399">
        <v>710</v>
      </c>
      <c r="AR1399">
        <v>0.24</v>
      </c>
      <c r="AS1399">
        <v>1.8</v>
      </c>
      <c r="AT1399">
        <v>41</v>
      </c>
      <c r="AU1399">
        <v>0.4</v>
      </c>
      <c r="AV1399">
        <v>59.3</v>
      </c>
      <c r="AW1399">
        <v>15</v>
      </c>
    </row>
    <row r="1400" spans="1:49" hidden="1" x14ac:dyDescent="0.3">
      <c r="A1400" t="s">
        <v>5403</v>
      </c>
      <c r="B1400" t="s">
        <v>5404</v>
      </c>
      <c r="C1400" s="1" t="str">
        <f t="shared" si="93"/>
        <v>13:0047</v>
      </c>
      <c r="D1400" s="1" t="str">
        <f t="shared" si="94"/>
        <v>13:0012</v>
      </c>
      <c r="E1400" t="s">
        <v>5405</v>
      </c>
      <c r="F1400" t="s">
        <v>5406</v>
      </c>
      <c r="H1400">
        <v>46.5480442</v>
      </c>
      <c r="I1400">
        <v>-66.856230499999995</v>
      </c>
      <c r="J1400" s="1" t="str">
        <f>HYPERLINK("http://geochem.nrcan.gc.ca/cdogs/content/kwd/kwd020045_e.htm", "Basal till")</f>
        <v>Basal till</v>
      </c>
      <c r="K1400" s="1" t="str">
        <f t="shared" si="95"/>
        <v>&lt;63 micron</v>
      </c>
      <c r="L1400">
        <v>8</v>
      </c>
      <c r="M1400">
        <v>2.5099999999999998</v>
      </c>
      <c r="N1400">
        <v>24.3</v>
      </c>
      <c r="O1400">
        <v>0.4</v>
      </c>
      <c r="P1400">
        <v>2</v>
      </c>
      <c r="Q1400">
        <v>81.3</v>
      </c>
      <c r="R1400">
        <v>0.64</v>
      </c>
      <c r="S1400">
        <v>0.14000000000000001</v>
      </c>
      <c r="T1400">
        <v>0.06</v>
      </c>
      <c r="U1400">
        <v>11.7</v>
      </c>
      <c r="V1400">
        <v>41.7</v>
      </c>
      <c r="W1400">
        <v>31.73</v>
      </c>
      <c r="X1400">
        <v>3.97</v>
      </c>
      <c r="Y1400">
        <v>7.5</v>
      </c>
      <c r="Z1400">
        <v>17</v>
      </c>
      <c r="AA1400">
        <v>0.28000000000000003</v>
      </c>
      <c r="AB1400">
        <v>40.9</v>
      </c>
      <c r="AC1400">
        <v>0.95</v>
      </c>
      <c r="AD1400">
        <v>448</v>
      </c>
      <c r="AE1400">
        <v>0.63</v>
      </c>
      <c r="AF1400">
        <v>5.0000000000000001E-3</v>
      </c>
      <c r="AG1400">
        <v>31.8</v>
      </c>
      <c r="AH1400">
        <v>2.5000000000000001E-2</v>
      </c>
      <c r="AI1400">
        <v>14.73</v>
      </c>
      <c r="AJ1400">
        <v>5.0000000000000001E-3</v>
      </c>
      <c r="AK1400">
        <v>0.37</v>
      </c>
      <c r="AL1400">
        <v>5.6</v>
      </c>
      <c r="AM1400">
        <v>0.2</v>
      </c>
      <c r="AN1400">
        <v>8.9</v>
      </c>
      <c r="AO1400">
        <v>0.01</v>
      </c>
      <c r="AP1400">
        <v>12.2</v>
      </c>
      <c r="AQ1400">
        <v>950</v>
      </c>
      <c r="AR1400">
        <v>0.32</v>
      </c>
      <c r="AS1400">
        <v>2.2999999999999998</v>
      </c>
      <c r="AT1400">
        <v>51</v>
      </c>
      <c r="AU1400">
        <v>0.4</v>
      </c>
      <c r="AV1400">
        <v>67.7</v>
      </c>
      <c r="AW1400">
        <v>7.5</v>
      </c>
    </row>
    <row r="1401" spans="1:49" hidden="1" x14ac:dyDescent="0.3">
      <c r="A1401" t="s">
        <v>5407</v>
      </c>
      <c r="B1401" t="s">
        <v>5408</v>
      </c>
      <c r="C1401" s="1" t="str">
        <f t="shared" si="93"/>
        <v>13:0047</v>
      </c>
      <c r="D1401" s="1" t="str">
        <f t="shared" si="94"/>
        <v>13:0012</v>
      </c>
      <c r="E1401" t="s">
        <v>5409</v>
      </c>
      <c r="F1401" t="s">
        <v>5410</v>
      </c>
      <c r="H1401">
        <v>46.530575399999996</v>
      </c>
      <c r="I1401">
        <v>-66.860570199999998</v>
      </c>
      <c r="J1401" s="1" t="str">
        <f>HYPERLINK("http://geochem.nrcan.gc.ca/cdogs/content/kwd/kwd020045_e.htm", "Basal till")</f>
        <v>Basal till</v>
      </c>
      <c r="K1401" s="1" t="str">
        <f t="shared" si="95"/>
        <v>&lt;63 micron</v>
      </c>
      <c r="L1401">
        <v>18</v>
      </c>
      <c r="M1401">
        <v>2.2000000000000002</v>
      </c>
      <c r="N1401">
        <v>15.9</v>
      </c>
      <c r="O1401">
        <v>3.8</v>
      </c>
      <c r="P1401">
        <v>2</v>
      </c>
      <c r="Q1401">
        <v>65.7</v>
      </c>
      <c r="R1401">
        <v>0.5</v>
      </c>
      <c r="S1401">
        <v>0.28999999999999998</v>
      </c>
      <c r="T1401">
        <v>0.18</v>
      </c>
      <c r="U1401">
        <v>16.100000000000001</v>
      </c>
      <c r="V1401">
        <v>39.799999999999997</v>
      </c>
      <c r="W1401">
        <v>26.93</v>
      </c>
      <c r="X1401">
        <v>3.43</v>
      </c>
      <c r="Y1401">
        <v>6.8</v>
      </c>
      <c r="Z1401">
        <v>27</v>
      </c>
      <c r="AA1401">
        <v>0.21</v>
      </c>
      <c r="AB1401">
        <v>37.4</v>
      </c>
      <c r="AC1401">
        <v>0.89</v>
      </c>
      <c r="AD1401">
        <v>776</v>
      </c>
      <c r="AE1401">
        <v>0.62</v>
      </c>
      <c r="AF1401">
        <v>5.0000000000000001E-3</v>
      </c>
      <c r="AG1401">
        <v>45.6</v>
      </c>
      <c r="AH1401">
        <v>3.3000000000000002E-2</v>
      </c>
      <c r="AI1401">
        <v>16.690000000000001</v>
      </c>
      <c r="AJ1401">
        <v>0.03</v>
      </c>
      <c r="AK1401">
        <v>0.65</v>
      </c>
      <c r="AL1401">
        <v>5.5</v>
      </c>
      <c r="AM1401">
        <v>0.1</v>
      </c>
      <c r="AN1401">
        <v>20.2</v>
      </c>
      <c r="AO1401">
        <v>0.03</v>
      </c>
      <c r="AP1401">
        <v>11.3</v>
      </c>
      <c r="AQ1401">
        <v>570</v>
      </c>
      <c r="AR1401">
        <v>0.19</v>
      </c>
      <c r="AS1401">
        <v>1.9</v>
      </c>
      <c r="AT1401">
        <v>44</v>
      </c>
      <c r="AU1401">
        <v>0.3</v>
      </c>
      <c r="AV1401">
        <v>64.099999999999994</v>
      </c>
      <c r="AW1401">
        <v>15</v>
      </c>
    </row>
    <row r="1402" spans="1:49" hidden="1" x14ac:dyDescent="0.3">
      <c r="A1402" t="s">
        <v>5411</v>
      </c>
      <c r="B1402" t="s">
        <v>5412</v>
      </c>
      <c r="C1402" s="1" t="str">
        <f t="shared" si="93"/>
        <v>13:0047</v>
      </c>
      <c r="D1402" s="1" t="str">
        <f t="shared" si="94"/>
        <v>13:0012</v>
      </c>
      <c r="E1402" t="s">
        <v>5409</v>
      </c>
      <c r="F1402" t="s">
        <v>5413</v>
      </c>
      <c r="H1402">
        <v>46.530575399999996</v>
      </c>
      <c r="I1402">
        <v>-66.860570199999998</v>
      </c>
      <c r="J1402" s="1" t="str">
        <f>HYPERLINK("http://geochem.nrcan.gc.ca/cdogs/content/kwd/kwd020047_e.htm", "Deformation till")</f>
        <v>Deformation till</v>
      </c>
      <c r="K1402" s="1" t="str">
        <f t="shared" si="95"/>
        <v>&lt;63 micron</v>
      </c>
      <c r="L1402">
        <v>34</v>
      </c>
      <c r="M1402">
        <v>2.5499999999999998</v>
      </c>
      <c r="N1402">
        <v>59.6</v>
      </c>
      <c r="O1402">
        <v>4.8</v>
      </c>
      <c r="P1402">
        <v>2</v>
      </c>
      <c r="Q1402">
        <v>56.4</v>
      </c>
      <c r="R1402">
        <v>0.64</v>
      </c>
      <c r="S1402">
        <v>0.31</v>
      </c>
      <c r="T1402">
        <v>0.34</v>
      </c>
      <c r="U1402">
        <v>27.9</v>
      </c>
      <c r="V1402">
        <v>52.5</v>
      </c>
      <c r="W1402">
        <v>57.7</v>
      </c>
      <c r="X1402">
        <v>4.45</v>
      </c>
      <c r="Y1402">
        <v>7.5</v>
      </c>
      <c r="Z1402">
        <v>29</v>
      </c>
      <c r="AA1402">
        <v>0.24</v>
      </c>
      <c r="AB1402">
        <v>47.4</v>
      </c>
      <c r="AC1402">
        <v>1.44</v>
      </c>
      <c r="AD1402">
        <v>1293</v>
      </c>
      <c r="AE1402">
        <v>0.78</v>
      </c>
      <c r="AF1402">
        <v>5.0000000000000001E-3</v>
      </c>
      <c r="AG1402">
        <v>76.900000000000006</v>
      </c>
      <c r="AH1402">
        <v>6.2E-2</v>
      </c>
      <c r="AI1402">
        <v>41.59</v>
      </c>
      <c r="AJ1402">
        <v>0.01</v>
      </c>
      <c r="AK1402">
        <v>2.16</v>
      </c>
      <c r="AL1402">
        <v>7.5</v>
      </c>
      <c r="AM1402">
        <v>0.3</v>
      </c>
      <c r="AN1402">
        <v>19.100000000000001</v>
      </c>
      <c r="AO1402">
        <v>0.03</v>
      </c>
      <c r="AP1402">
        <v>10</v>
      </c>
      <c r="AQ1402">
        <v>620</v>
      </c>
      <c r="AR1402">
        <v>0.28000000000000003</v>
      </c>
      <c r="AS1402">
        <v>3.1</v>
      </c>
      <c r="AT1402">
        <v>47</v>
      </c>
      <c r="AU1402">
        <v>0.2</v>
      </c>
      <c r="AV1402">
        <v>97.8</v>
      </c>
      <c r="AW1402">
        <v>7.5</v>
      </c>
    </row>
    <row r="1403" spans="1:49" hidden="1" x14ac:dyDescent="0.3">
      <c r="A1403" t="s">
        <v>5414</v>
      </c>
      <c r="B1403" t="s">
        <v>5415</v>
      </c>
      <c r="C1403" s="1" t="str">
        <f t="shared" si="93"/>
        <v>13:0047</v>
      </c>
      <c r="D1403" s="1" t="str">
        <f t="shared" si="94"/>
        <v>13:0012</v>
      </c>
      <c r="E1403" t="s">
        <v>5416</v>
      </c>
      <c r="F1403" t="s">
        <v>5417</v>
      </c>
      <c r="H1403">
        <v>46.512688300000001</v>
      </c>
      <c r="I1403">
        <v>-66.861794599999996</v>
      </c>
      <c r="J1403" s="1" t="str">
        <f t="shared" ref="J1403:J1425" si="96">HYPERLINK("http://geochem.nrcan.gc.ca/cdogs/content/kwd/kwd020045_e.htm", "Basal till")</f>
        <v>Basal till</v>
      </c>
      <c r="K1403" s="1" t="str">
        <f t="shared" si="95"/>
        <v>&lt;63 micron</v>
      </c>
      <c r="L1403">
        <v>30</v>
      </c>
      <c r="M1403">
        <v>2.5299999999999998</v>
      </c>
      <c r="N1403">
        <v>21</v>
      </c>
      <c r="O1403">
        <v>2.2000000000000002</v>
      </c>
      <c r="P1403">
        <v>1</v>
      </c>
      <c r="Q1403">
        <v>54.4</v>
      </c>
      <c r="R1403">
        <v>0.46</v>
      </c>
      <c r="S1403">
        <v>0.03</v>
      </c>
      <c r="T1403">
        <v>0.19</v>
      </c>
      <c r="U1403">
        <v>25.4</v>
      </c>
      <c r="V1403">
        <v>37.6</v>
      </c>
      <c r="W1403">
        <v>46.66</v>
      </c>
      <c r="X1403">
        <v>3.8</v>
      </c>
      <c r="Y1403">
        <v>6.2</v>
      </c>
      <c r="Z1403">
        <v>38</v>
      </c>
      <c r="AA1403">
        <v>0.13</v>
      </c>
      <c r="AB1403">
        <v>36.799999999999997</v>
      </c>
      <c r="AC1403">
        <v>0.87</v>
      </c>
      <c r="AD1403">
        <v>1157</v>
      </c>
      <c r="AE1403">
        <v>0.81</v>
      </c>
      <c r="AF1403">
        <v>4.0000000000000001E-3</v>
      </c>
      <c r="AG1403">
        <v>53.4</v>
      </c>
      <c r="AH1403">
        <v>4.9000000000000002E-2</v>
      </c>
      <c r="AI1403">
        <v>22.32</v>
      </c>
      <c r="AJ1403">
        <v>0.04</v>
      </c>
      <c r="AK1403">
        <v>3.09</v>
      </c>
      <c r="AL1403">
        <v>4</v>
      </c>
      <c r="AM1403">
        <v>0.5</v>
      </c>
      <c r="AN1403">
        <v>4.2</v>
      </c>
      <c r="AO1403">
        <v>0.03</v>
      </c>
      <c r="AP1403">
        <v>11.4</v>
      </c>
      <c r="AQ1403">
        <v>460</v>
      </c>
      <c r="AR1403">
        <v>0.15</v>
      </c>
      <c r="AS1403">
        <v>2.4</v>
      </c>
      <c r="AT1403">
        <v>37</v>
      </c>
      <c r="AU1403">
        <v>0.2</v>
      </c>
      <c r="AV1403">
        <v>112.2</v>
      </c>
      <c r="AW1403">
        <v>15</v>
      </c>
    </row>
    <row r="1404" spans="1:49" hidden="1" x14ac:dyDescent="0.3">
      <c r="A1404" t="s">
        <v>5418</v>
      </c>
      <c r="B1404" t="s">
        <v>5419</v>
      </c>
      <c r="C1404" s="1" t="str">
        <f t="shared" si="93"/>
        <v>13:0047</v>
      </c>
      <c r="D1404" s="1" t="str">
        <f t="shared" si="94"/>
        <v>13:0012</v>
      </c>
      <c r="E1404" t="s">
        <v>5420</v>
      </c>
      <c r="F1404" t="s">
        <v>5421</v>
      </c>
      <c r="H1404">
        <v>46.631917199999997</v>
      </c>
      <c r="I1404">
        <v>-66.841550699999999</v>
      </c>
      <c r="J1404" s="1" t="str">
        <f t="shared" si="96"/>
        <v>Basal till</v>
      </c>
      <c r="K1404" s="1" t="str">
        <f t="shared" si="95"/>
        <v>&lt;63 micron</v>
      </c>
      <c r="L1404">
        <v>48</v>
      </c>
      <c r="M1404">
        <v>2.65</v>
      </c>
      <c r="N1404">
        <v>3.1</v>
      </c>
      <c r="O1404">
        <v>0.1</v>
      </c>
      <c r="P1404">
        <v>1</v>
      </c>
      <c r="Q1404">
        <v>64.400000000000006</v>
      </c>
      <c r="R1404">
        <v>2.5</v>
      </c>
      <c r="S1404">
        <v>0.03</v>
      </c>
      <c r="T1404">
        <v>0.26</v>
      </c>
      <c r="U1404">
        <v>5.4</v>
      </c>
      <c r="V1404">
        <v>21.3</v>
      </c>
      <c r="W1404">
        <v>14.1</v>
      </c>
      <c r="X1404">
        <v>2</v>
      </c>
      <c r="Y1404">
        <v>8.4</v>
      </c>
      <c r="Z1404">
        <v>37</v>
      </c>
      <c r="AA1404">
        <v>0.18</v>
      </c>
      <c r="AB1404">
        <v>35.799999999999997</v>
      </c>
      <c r="AC1404">
        <v>0.37</v>
      </c>
      <c r="AD1404">
        <v>572</v>
      </c>
      <c r="AE1404">
        <v>0.95</v>
      </c>
      <c r="AF1404">
        <v>0.01</v>
      </c>
      <c r="AG1404">
        <v>15.3</v>
      </c>
      <c r="AH1404">
        <v>2.9000000000000001E-2</v>
      </c>
      <c r="AI1404">
        <v>31.28</v>
      </c>
      <c r="AJ1404">
        <v>5.0000000000000001E-3</v>
      </c>
      <c r="AK1404">
        <v>0.13</v>
      </c>
      <c r="AL1404">
        <v>4.3</v>
      </c>
      <c r="AM1404">
        <v>0.3</v>
      </c>
      <c r="AN1404">
        <v>3.4</v>
      </c>
      <c r="AO1404">
        <v>0.01</v>
      </c>
      <c r="AP1404">
        <v>53.8</v>
      </c>
      <c r="AQ1404">
        <v>710</v>
      </c>
      <c r="AR1404">
        <v>0.34</v>
      </c>
      <c r="AS1404">
        <v>17.3</v>
      </c>
      <c r="AT1404">
        <v>22</v>
      </c>
      <c r="AU1404">
        <v>2.4</v>
      </c>
      <c r="AV1404">
        <v>66.8</v>
      </c>
      <c r="AW1404">
        <v>15</v>
      </c>
    </row>
    <row r="1405" spans="1:49" hidden="1" x14ac:dyDescent="0.3">
      <c r="A1405" t="s">
        <v>5422</v>
      </c>
      <c r="B1405" t="s">
        <v>5423</v>
      </c>
      <c r="C1405" s="1" t="str">
        <f t="shared" si="93"/>
        <v>13:0047</v>
      </c>
      <c r="D1405" s="1" t="str">
        <f t="shared" si="94"/>
        <v>13:0012</v>
      </c>
      <c r="E1405" t="s">
        <v>5424</v>
      </c>
      <c r="F1405" t="s">
        <v>5425</v>
      </c>
      <c r="H1405">
        <v>46.746837599999999</v>
      </c>
      <c r="I1405">
        <v>-66.831726500000002</v>
      </c>
      <c r="J1405" s="1" t="str">
        <f t="shared" si="96"/>
        <v>Basal till</v>
      </c>
      <c r="K1405" s="1" t="str">
        <f t="shared" si="95"/>
        <v>&lt;63 micron</v>
      </c>
      <c r="L1405">
        <v>56</v>
      </c>
      <c r="M1405">
        <v>3.17</v>
      </c>
      <c r="N1405">
        <v>2.5</v>
      </c>
      <c r="O1405">
        <v>0.1</v>
      </c>
      <c r="P1405">
        <v>1</v>
      </c>
      <c r="Q1405">
        <v>58</v>
      </c>
      <c r="R1405">
        <v>0.43</v>
      </c>
      <c r="S1405">
        <v>0.1</v>
      </c>
      <c r="T1405">
        <v>0.38</v>
      </c>
      <c r="U1405">
        <v>12.4</v>
      </c>
      <c r="V1405">
        <v>38.700000000000003</v>
      </c>
      <c r="W1405">
        <v>24.19</v>
      </c>
      <c r="X1405">
        <v>3.03</v>
      </c>
      <c r="Y1405">
        <v>9.1999999999999993</v>
      </c>
      <c r="Z1405">
        <v>68</v>
      </c>
      <c r="AA1405">
        <v>0.08</v>
      </c>
      <c r="AB1405">
        <v>32.200000000000003</v>
      </c>
      <c r="AC1405">
        <v>0.83</v>
      </c>
      <c r="AD1405">
        <v>402</v>
      </c>
      <c r="AE1405">
        <v>0.53</v>
      </c>
      <c r="AF1405">
        <v>8.0000000000000002E-3</v>
      </c>
      <c r="AG1405">
        <v>27.6</v>
      </c>
      <c r="AH1405">
        <v>4.3999999999999997E-2</v>
      </c>
      <c r="AI1405">
        <v>28.37</v>
      </c>
      <c r="AJ1405">
        <v>0.04</v>
      </c>
      <c r="AK1405">
        <v>0.1</v>
      </c>
      <c r="AL1405">
        <v>4.4000000000000004</v>
      </c>
      <c r="AM1405">
        <v>0.5</v>
      </c>
      <c r="AN1405">
        <v>4.7</v>
      </c>
      <c r="AO1405">
        <v>0.02</v>
      </c>
      <c r="AP1405">
        <v>18.7</v>
      </c>
      <c r="AQ1405">
        <v>1080</v>
      </c>
      <c r="AR1405">
        <v>0.16</v>
      </c>
      <c r="AS1405">
        <v>3.5</v>
      </c>
      <c r="AT1405">
        <v>47</v>
      </c>
      <c r="AU1405">
        <v>0.1</v>
      </c>
      <c r="AV1405">
        <v>76.2</v>
      </c>
      <c r="AW1405">
        <v>15</v>
      </c>
    </row>
    <row r="1406" spans="1:49" hidden="1" x14ac:dyDescent="0.3">
      <c r="A1406" t="s">
        <v>5426</v>
      </c>
      <c r="B1406" t="s">
        <v>5427</v>
      </c>
      <c r="C1406" s="1" t="str">
        <f t="shared" si="93"/>
        <v>13:0047</v>
      </c>
      <c r="D1406" s="1" t="str">
        <f t="shared" si="94"/>
        <v>13:0012</v>
      </c>
      <c r="E1406" t="s">
        <v>5428</v>
      </c>
      <c r="F1406" t="s">
        <v>5429</v>
      </c>
      <c r="H1406">
        <v>46.725812500000004</v>
      </c>
      <c r="I1406">
        <v>-66.828774499999994</v>
      </c>
      <c r="J1406" s="1" t="str">
        <f t="shared" si="96"/>
        <v>Basal till</v>
      </c>
      <c r="K1406" s="1" t="str">
        <f t="shared" si="95"/>
        <v>&lt;63 micron</v>
      </c>
      <c r="L1406">
        <v>39</v>
      </c>
      <c r="M1406">
        <v>3.2</v>
      </c>
      <c r="N1406">
        <v>3.4</v>
      </c>
      <c r="O1406">
        <v>0.1</v>
      </c>
      <c r="P1406">
        <v>2</v>
      </c>
      <c r="Q1406">
        <v>59.9</v>
      </c>
      <c r="R1406">
        <v>0.31</v>
      </c>
      <c r="S1406">
        <v>0.1</v>
      </c>
      <c r="T1406">
        <v>0.13</v>
      </c>
      <c r="U1406">
        <v>11.4</v>
      </c>
      <c r="V1406">
        <v>32.4</v>
      </c>
      <c r="W1406">
        <v>11.16</v>
      </c>
      <c r="X1406">
        <v>3.05</v>
      </c>
      <c r="Y1406">
        <v>9.6</v>
      </c>
      <c r="Z1406">
        <v>45</v>
      </c>
      <c r="AA1406">
        <v>0.11</v>
      </c>
      <c r="AB1406">
        <v>46.3</v>
      </c>
      <c r="AC1406">
        <v>0.79</v>
      </c>
      <c r="AD1406">
        <v>367</v>
      </c>
      <c r="AE1406">
        <v>0.27</v>
      </c>
      <c r="AF1406">
        <v>7.0000000000000001E-3</v>
      </c>
      <c r="AG1406">
        <v>23.8</v>
      </c>
      <c r="AH1406">
        <v>5.1999999999999998E-2</v>
      </c>
      <c r="AI1406">
        <v>16.8</v>
      </c>
      <c r="AJ1406">
        <v>0.01</v>
      </c>
      <c r="AK1406">
        <v>0.13</v>
      </c>
      <c r="AL1406">
        <v>5.0999999999999996</v>
      </c>
      <c r="AM1406">
        <v>0.5</v>
      </c>
      <c r="AN1406">
        <v>6.4</v>
      </c>
      <c r="AO1406">
        <v>0.01</v>
      </c>
      <c r="AP1406">
        <v>22.8</v>
      </c>
      <c r="AQ1406">
        <v>1660</v>
      </c>
      <c r="AR1406">
        <v>0.21</v>
      </c>
      <c r="AS1406">
        <v>6.4</v>
      </c>
      <c r="AT1406">
        <v>44</v>
      </c>
      <c r="AU1406">
        <v>0.05</v>
      </c>
      <c r="AV1406">
        <v>65.2</v>
      </c>
      <c r="AW1406">
        <v>15</v>
      </c>
    </row>
    <row r="1407" spans="1:49" hidden="1" x14ac:dyDescent="0.3">
      <c r="A1407" t="s">
        <v>5430</v>
      </c>
      <c r="B1407" t="s">
        <v>5431</v>
      </c>
      <c r="C1407" s="1" t="str">
        <f t="shared" si="93"/>
        <v>13:0047</v>
      </c>
      <c r="D1407" s="1" t="str">
        <f t="shared" si="94"/>
        <v>13:0012</v>
      </c>
      <c r="E1407" t="s">
        <v>5428</v>
      </c>
      <c r="F1407" t="s">
        <v>5432</v>
      </c>
      <c r="H1407">
        <v>46.725812500000004</v>
      </c>
      <c r="I1407">
        <v>-66.828774499999994</v>
      </c>
      <c r="J1407" s="1" t="str">
        <f t="shared" si="96"/>
        <v>Basal till</v>
      </c>
      <c r="K1407" s="1" t="str">
        <f t="shared" si="95"/>
        <v>&lt;63 micron</v>
      </c>
      <c r="L1407">
        <v>37</v>
      </c>
      <c r="M1407">
        <v>3.16</v>
      </c>
      <c r="N1407">
        <v>3.3</v>
      </c>
      <c r="O1407">
        <v>7.8</v>
      </c>
      <c r="P1407">
        <v>1</v>
      </c>
      <c r="Q1407">
        <v>59.1</v>
      </c>
      <c r="R1407">
        <v>0.3</v>
      </c>
      <c r="S1407">
        <v>0.11</v>
      </c>
      <c r="T1407">
        <v>0.13</v>
      </c>
      <c r="U1407">
        <v>11.6</v>
      </c>
      <c r="V1407">
        <v>35.6</v>
      </c>
      <c r="W1407">
        <v>11.33</v>
      </c>
      <c r="X1407">
        <v>3.08</v>
      </c>
      <c r="Y1407">
        <v>9.5</v>
      </c>
      <c r="Z1407">
        <v>36</v>
      </c>
      <c r="AA1407">
        <v>0.12</v>
      </c>
      <c r="AB1407">
        <v>50</v>
      </c>
      <c r="AC1407">
        <v>0.81</v>
      </c>
      <c r="AD1407">
        <v>381</v>
      </c>
      <c r="AE1407">
        <v>0.35</v>
      </c>
      <c r="AF1407">
        <v>8.0000000000000002E-3</v>
      </c>
      <c r="AG1407">
        <v>25.9</v>
      </c>
      <c r="AH1407">
        <v>5.5E-2</v>
      </c>
      <c r="AI1407">
        <v>16.7</v>
      </c>
      <c r="AJ1407">
        <v>0.01</v>
      </c>
      <c r="AK1407">
        <v>0.13</v>
      </c>
      <c r="AL1407">
        <v>5.0999999999999996</v>
      </c>
      <c r="AM1407">
        <v>0.5</v>
      </c>
      <c r="AN1407">
        <v>6.6</v>
      </c>
      <c r="AO1407">
        <v>0.01</v>
      </c>
      <c r="AP1407">
        <v>23.5</v>
      </c>
      <c r="AQ1407">
        <v>1610</v>
      </c>
      <c r="AR1407">
        <v>0.22</v>
      </c>
      <c r="AS1407">
        <v>6.5</v>
      </c>
      <c r="AT1407">
        <v>45</v>
      </c>
      <c r="AU1407">
        <v>0.05</v>
      </c>
      <c r="AV1407">
        <v>66.900000000000006</v>
      </c>
      <c r="AW1407">
        <v>15</v>
      </c>
    </row>
    <row r="1408" spans="1:49" hidden="1" x14ac:dyDescent="0.3">
      <c r="A1408" t="s">
        <v>5433</v>
      </c>
      <c r="B1408" t="s">
        <v>5434</v>
      </c>
      <c r="C1408" s="1" t="str">
        <f t="shared" si="93"/>
        <v>13:0047</v>
      </c>
      <c r="D1408" s="1" t="str">
        <f t="shared" si="94"/>
        <v>13:0012</v>
      </c>
      <c r="E1408" t="s">
        <v>5435</v>
      </c>
      <c r="F1408" t="s">
        <v>5436</v>
      </c>
      <c r="H1408">
        <v>46.7103647</v>
      </c>
      <c r="I1408">
        <v>-66.830441300000004</v>
      </c>
      <c r="J1408" s="1" t="str">
        <f t="shared" si="96"/>
        <v>Basal till</v>
      </c>
      <c r="K1408" s="1" t="str">
        <f t="shared" si="95"/>
        <v>&lt;63 micron</v>
      </c>
      <c r="L1408">
        <v>6</v>
      </c>
      <c r="M1408">
        <v>2.25</v>
      </c>
      <c r="N1408">
        <v>3.5</v>
      </c>
      <c r="O1408">
        <v>0.1</v>
      </c>
      <c r="P1408">
        <v>1</v>
      </c>
      <c r="Q1408">
        <v>35.6</v>
      </c>
      <c r="R1408">
        <v>0.34</v>
      </c>
      <c r="S1408">
        <v>0.09</v>
      </c>
      <c r="T1408">
        <v>0.11</v>
      </c>
      <c r="U1408">
        <v>9.4</v>
      </c>
      <c r="V1408">
        <v>26.5</v>
      </c>
      <c r="W1408">
        <v>9.2100000000000009</v>
      </c>
      <c r="X1408">
        <v>2.4</v>
      </c>
      <c r="Y1408">
        <v>7.6</v>
      </c>
      <c r="Z1408">
        <v>36</v>
      </c>
      <c r="AA1408">
        <v>0.14000000000000001</v>
      </c>
      <c r="AB1408">
        <v>66.3</v>
      </c>
      <c r="AC1408">
        <v>0.61</v>
      </c>
      <c r="AD1408">
        <v>492</v>
      </c>
      <c r="AE1408">
        <v>0.34</v>
      </c>
      <c r="AF1408">
        <v>6.0000000000000001E-3</v>
      </c>
      <c r="AG1408">
        <v>20.7</v>
      </c>
      <c r="AH1408">
        <v>5.1999999999999998E-2</v>
      </c>
      <c r="AI1408">
        <v>15.44</v>
      </c>
      <c r="AJ1408">
        <v>0.02</v>
      </c>
      <c r="AK1408">
        <v>0.13</v>
      </c>
      <c r="AL1408">
        <v>3.7</v>
      </c>
      <c r="AM1408">
        <v>0.5</v>
      </c>
      <c r="AN1408">
        <v>4.5999999999999996</v>
      </c>
      <c r="AO1408">
        <v>0.01</v>
      </c>
      <c r="AP1408">
        <v>37.299999999999997</v>
      </c>
      <c r="AQ1408">
        <v>1110</v>
      </c>
      <c r="AR1408">
        <v>0.19</v>
      </c>
      <c r="AS1408">
        <v>6.6</v>
      </c>
      <c r="AT1408">
        <v>32</v>
      </c>
      <c r="AU1408">
        <v>0.1</v>
      </c>
      <c r="AV1408">
        <v>58</v>
      </c>
      <c r="AW1408">
        <v>15</v>
      </c>
    </row>
    <row r="1409" spans="1:49" hidden="1" x14ac:dyDescent="0.3">
      <c r="A1409" t="s">
        <v>5437</v>
      </c>
      <c r="B1409" t="s">
        <v>5438</v>
      </c>
      <c r="C1409" s="1" t="str">
        <f t="shared" si="93"/>
        <v>13:0047</v>
      </c>
      <c r="D1409" s="1" t="str">
        <f t="shared" si="94"/>
        <v>13:0012</v>
      </c>
      <c r="E1409" t="s">
        <v>5439</v>
      </c>
      <c r="F1409" t="s">
        <v>5440</v>
      </c>
      <c r="H1409">
        <v>46.692514299999999</v>
      </c>
      <c r="I1409">
        <v>-66.828802699999997</v>
      </c>
      <c r="J1409" s="1" t="str">
        <f t="shared" si="96"/>
        <v>Basal till</v>
      </c>
      <c r="K1409" s="1" t="str">
        <f t="shared" si="95"/>
        <v>&lt;63 micron</v>
      </c>
      <c r="L1409">
        <v>11</v>
      </c>
      <c r="M1409">
        <v>2.25</v>
      </c>
      <c r="N1409">
        <v>2.9</v>
      </c>
      <c r="O1409">
        <v>0.1</v>
      </c>
      <c r="P1409">
        <v>1</v>
      </c>
      <c r="Q1409">
        <v>39.200000000000003</v>
      </c>
      <c r="R1409">
        <v>0.48</v>
      </c>
      <c r="S1409">
        <v>0.11</v>
      </c>
      <c r="T1409">
        <v>0.09</v>
      </c>
      <c r="U1409">
        <v>9.3000000000000007</v>
      </c>
      <c r="V1409">
        <v>23.5</v>
      </c>
      <c r="W1409">
        <v>8.4</v>
      </c>
      <c r="X1409">
        <v>2.2000000000000002</v>
      </c>
      <c r="Y1409">
        <v>7</v>
      </c>
      <c r="Z1409">
        <v>17</v>
      </c>
      <c r="AA1409">
        <v>0.18</v>
      </c>
      <c r="AB1409">
        <v>48.2</v>
      </c>
      <c r="AC1409">
        <v>0.51</v>
      </c>
      <c r="AD1409">
        <v>584</v>
      </c>
      <c r="AE1409">
        <v>0.38</v>
      </c>
      <c r="AF1409">
        <v>6.0000000000000001E-3</v>
      </c>
      <c r="AG1409">
        <v>19</v>
      </c>
      <c r="AH1409">
        <v>6.2E-2</v>
      </c>
      <c r="AI1409">
        <v>14.34</v>
      </c>
      <c r="AJ1409">
        <v>5.0000000000000001E-3</v>
      </c>
      <c r="AK1409">
        <v>0.11</v>
      </c>
      <c r="AL1409">
        <v>3.5</v>
      </c>
      <c r="AM1409">
        <v>0.4</v>
      </c>
      <c r="AN1409">
        <v>4</v>
      </c>
      <c r="AO1409">
        <v>0.01</v>
      </c>
      <c r="AP1409">
        <v>31.1</v>
      </c>
      <c r="AQ1409">
        <v>970</v>
      </c>
      <c r="AR1409">
        <v>0.24</v>
      </c>
      <c r="AS1409">
        <v>7.2</v>
      </c>
      <c r="AT1409">
        <v>27</v>
      </c>
      <c r="AU1409">
        <v>0.2</v>
      </c>
      <c r="AV1409">
        <v>51.2</v>
      </c>
      <c r="AW1409">
        <v>15</v>
      </c>
    </row>
    <row r="1410" spans="1:49" hidden="1" x14ac:dyDescent="0.3">
      <c r="A1410" t="s">
        <v>5441</v>
      </c>
      <c r="B1410" t="s">
        <v>5442</v>
      </c>
      <c r="C1410" s="1" t="str">
        <f t="shared" si="93"/>
        <v>13:0047</v>
      </c>
      <c r="D1410" s="1" t="str">
        <f t="shared" si="94"/>
        <v>13:0012</v>
      </c>
      <c r="E1410" t="s">
        <v>5443</v>
      </c>
      <c r="F1410" t="s">
        <v>5444</v>
      </c>
      <c r="H1410">
        <v>46.674455999999999</v>
      </c>
      <c r="I1410">
        <v>-66.830441899999997</v>
      </c>
      <c r="J1410" s="1" t="str">
        <f t="shared" si="96"/>
        <v>Basal till</v>
      </c>
      <c r="K1410" s="1" t="str">
        <f t="shared" si="95"/>
        <v>&lt;63 micron</v>
      </c>
      <c r="L1410">
        <v>10</v>
      </c>
      <c r="M1410">
        <v>2.74</v>
      </c>
      <c r="N1410">
        <v>2.7</v>
      </c>
      <c r="O1410">
        <v>0.1</v>
      </c>
      <c r="P1410">
        <v>0.5</v>
      </c>
      <c r="Q1410">
        <v>52.9</v>
      </c>
      <c r="R1410">
        <v>0.96</v>
      </c>
      <c r="S1410">
        <v>0.06</v>
      </c>
      <c r="T1410">
        <v>0.12</v>
      </c>
      <c r="U1410">
        <v>7.5</v>
      </c>
      <c r="V1410">
        <v>17.600000000000001</v>
      </c>
      <c r="W1410">
        <v>10.65</v>
      </c>
      <c r="X1410">
        <v>2.23</v>
      </c>
      <c r="Y1410">
        <v>8.9</v>
      </c>
      <c r="Z1410">
        <v>86</v>
      </c>
      <c r="AA1410">
        <v>0.14000000000000001</v>
      </c>
      <c r="AB1410">
        <v>84.3</v>
      </c>
      <c r="AC1410">
        <v>0.42</v>
      </c>
      <c r="AD1410">
        <v>359</v>
      </c>
      <c r="AE1410">
        <v>0.46</v>
      </c>
      <c r="AF1410">
        <v>7.0000000000000001E-3</v>
      </c>
      <c r="AG1410">
        <v>14.3</v>
      </c>
      <c r="AH1410">
        <v>3.9E-2</v>
      </c>
      <c r="AI1410">
        <v>20.170000000000002</v>
      </c>
      <c r="AJ1410">
        <v>5.0000000000000001E-3</v>
      </c>
      <c r="AK1410">
        <v>0.11</v>
      </c>
      <c r="AL1410">
        <v>5.4</v>
      </c>
      <c r="AM1410">
        <v>0.6</v>
      </c>
      <c r="AN1410">
        <v>3.3</v>
      </c>
      <c r="AO1410">
        <v>0.01</v>
      </c>
      <c r="AP1410">
        <v>84.5</v>
      </c>
      <c r="AQ1410">
        <v>1150</v>
      </c>
      <c r="AR1410">
        <v>0.28999999999999998</v>
      </c>
      <c r="AS1410">
        <v>14.9</v>
      </c>
      <c r="AT1410">
        <v>24</v>
      </c>
      <c r="AU1410">
        <v>0.7</v>
      </c>
      <c r="AV1410">
        <v>55.2</v>
      </c>
      <c r="AW1410">
        <v>15</v>
      </c>
    </row>
    <row r="1411" spans="1:49" hidden="1" x14ac:dyDescent="0.3">
      <c r="A1411" t="s">
        <v>5445</v>
      </c>
      <c r="B1411" t="s">
        <v>5446</v>
      </c>
      <c r="C1411" s="1" t="str">
        <f t="shared" si="93"/>
        <v>13:0047</v>
      </c>
      <c r="D1411" s="1" t="str">
        <f t="shared" si="94"/>
        <v>13:0012</v>
      </c>
      <c r="E1411" t="s">
        <v>5447</v>
      </c>
      <c r="F1411" t="s">
        <v>5448</v>
      </c>
      <c r="H1411">
        <v>46.657272800000001</v>
      </c>
      <c r="I1411">
        <v>-66.826032400000003</v>
      </c>
      <c r="J1411" s="1" t="str">
        <f t="shared" si="96"/>
        <v>Basal till</v>
      </c>
      <c r="K1411" s="1" t="str">
        <f t="shared" si="95"/>
        <v>&lt;63 micron</v>
      </c>
      <c r="L1411">
        <v>6</v>
      </c>
      <c r="M1411">
        <v>2.4300000000000002</v>
      </c>
      <c r="N1411">
        <v>3.7</v>
      </c>
      <c r="O1411">
        <v>1.3</v>
      </c>
      <c r="P1411">
        <v>2</v>
      </c>
      <c r="Q1411">
        <v>42.5</v>
      </c>
      <c r="R1411">
        <v>0.8</v>
      </c>
      <c r="S1411">
        <v>7.0000000000000007E-2</v>
      </c>
      <c r="T1411">
        <v>0.09</v>
      </c>
      <c r="U1411">
        <v>8.1999999999999993</v>
      </c>
      <c r="V1411">
        <v>25.9</v>
      </c>
      <c r="W1411">
        <v>10.5</v>
      </c>
      <c r="X1411">
        <v>2.33</v>
      </c>
      <c r="Y1411">
        <v>8.8000000000000007</v>
      </c>
      <c r="Z1411">
        <v>2.5</v>
      </c>
      <c r="AA1411">
        <v>0.16</v>
      </c>
      <c r="AB1411">
        <v>46</v>
      </c>
      <c r="AC1411">
        <v>0.6</v>
      </c>
      <c r="AD1411">
        <v>365</v>
      </c>
      <c r="AE1411">
        <v>0.49</v>
      </c>
      <c r="AF1411">
        <v>5.0000000000000001E-3</v>
      </c>
      <c r="AG1411">
        <v>20.100000000000001</v>
      </c>
      <c r="AH1411">
        <v>3.7999999999999999E-2</v>
      </c>
      <c r="AI1411">
        <v>17.55</v>
      </c>
      <c r="AJ1411">
        <v>5.0000000000000001E-3</v>
      </c>
      <c r="AK1411">
        <v>0.11</v>
      </c>
      <c r="AL1411">
        <v>3.8</v>
      </c>
      <c r="AM1411">
        <v>0.4</v>
      </c>
      <c r="AN1411">
        <v>4</v>
      </c>
      <c r="AO1411">
        <v>0.01</v>
      </c>
      <c r="AP1411">
        <v>44.1</v>
      </c>
      <c r="AQ1411">
        <v>980</v>
      </c>
      <c r="AR1411">
        <v>0.28000000000000003</v>
      </c>
      <c r="AS1411">
        <v>12</v>
      </c>
      <c r="AT1411">
        <v>30</v>
      </c>
      <c r="AU1411">
        <v>0.3</v>
      </c>
      <c r="AV1411">
        <v>57.4</v>
      </c>
      <c r="AW1411">
        <v>15</v>
      </c>
    </row>
    <row r="1412" spans="1:49" hidden="1" x14ac:dyDescent="0.3">
      <c r="A1412" t="s">
        <v>5449</v>
      </c>
      <c r="B1412" t="s">
        <v>5450</v>
      </c>
      <c r="C1412" s="1" t="str">
        <f t="shared" si="93"/>
        <v>13:0047</v>
      </c>
      <c r="D1412" s="1" t="str">
        <f t="shared" si="94"/>
        <v>13:0012</v>
      </c>
      <c r="E1412" t="s">
        <v>5451</v>
      </c>
      <c r="F1412" t="s">
        <v>5452</v>
      </c>
      <c r="H1412">
        <v>46.639915700000003</v>
      </c>
      <c r="I1412">
        <v>-66.831432399999997</v>
      </c>
      <c r="J1412" s="1" t="str">
        <f t="shared" si="96"/>
        <v>Basal till</v>
      </c>
      <c r="K1412" s="1" t="str">
        <f t="shared" si="95"/>
        <v>&lt;63 micron</v>
      </c>
      <c r="L1412">
        <v>7</v>
      </c>
      <c r="M1412">
        <v>1.99</v>
      </c>
      <c r="N1412">
        <v>3.1</v>
      </c>
      <c r="O1412">
        <v>0.5</v>
      </c>
      <c r="P1412">
        <v>1</v>
      </c>
      <c r="Q1412">
        <v>34.299999999999997</v>
      </c>
      <c r="R1412">
        <v>2.1</v>
      </c>
      <c r="S1412">
        <v>0.05</v>
      </c>
      <c r="T1412">
        <v>0.16</v>
      </c>
      <c r="U1412">
        <v>5</v>
      </c>
      <c r="V1412">
        <v>11.5</v>
      </c>
      <c r="W1412">
        <v>8.58</v>
      </c>
      <c r="X1412">
        <v>1.61</v>
      </c>
      <c r="Y1412">
        <v>6.7</v>
      </c>
      <c r="Z1412">
        <v>39</v>
      </c>
      <c r="AA1412">
        <v>0.1</v>
      </c>
      <c r="AB1412">
        <v>40.4</v>
      </c>
      <c r="AC1412">
        <v>0.33</v>
      </c>
      <c r="AD1412">
        <v>401</v>
      </c>
      <c r="AE1412">
        <v>0.5</v>
      </c>
      <c r="AF1412">
        <v>7.0000000000000001E-3</v>
      </c>
      <c r="AG1412">
        <v>11</v>
      </c>
      <c r="AH1412">
        <v>3.4000000000000002E-2</v>
      </c>
      <c r="AI1412">
        <v>29.08</v>
      </c>
      <c r="AJ1412">
        <v>5.0000000000000001E-3</v>
      </c>
      <c r="AK1412">
        <v>0.1</v>
      </c>
      <c r="AL1412">
        <v>3.1</v>
      </c>
      <c r="AM1412">
        <v>0.5</v>
      </c>
      <c r="AN1412">
        <v>2.7</v>
      </c>
      <c r="AO1412">
        <v>0.01</v>
      </c>
      <c r="AP1412">
        <v>42.6</v>
      </c>
      <c r="AQ1412">
        <v>690</v>
      </c>
      <c r="AR1412">
        <v>0.23</v>
      </c>
      <c r="AS1412">
        <v>8.3000000000000007</v>
      </c>
      <c r="AT1412">
        <v>19</v>
      </c>
      <c r="AU1412">
        <v>1.7</v>
      </c>
      <c r="AV1412">
        <v>69.3</v>
      </c>
      <c r="AW1412">
        <v>15</v>
      </c>
    </row>
    <row r="1413" spans="1:49" hidden="1" x14ac:dyDescent="0.3">
      <c r="A1413" t="s">
        <v>5453</v>
      </c>
      <c r="B1413" t="s">
        <v>5454</v>
      </c>
      <c r="C1413" s="1" t="str">
        <f t="shared" si="93"/>
        <v>13:0047</v>
      </c>
      <c r="D1413" s="1" t="str">
        <f t="shared" si="94"/>
        <v>13:0012</v>
      </c>
      <c r="E1413" t="s">
        <v>5455</v>
      </c>
      <c r="F1413" t="s">
        <v>5456</v>
      </c>
      <c r="H1413">
        <v>46.624586200000003</v>
      </c>
      <c r="I1413">
        <v>-66.825121899999999</v>
      </c>
      <c r="J1413" s="1" t="str">
        <f t="shared" si="96"/>
        <v>Basal till</v>
      </c>
      <c r="K1413" s="1" t="str">
        <f t="shared" si="95"/>
        <v>&lt;63 micron</v>
      </c>
      <c r="L1413">
        <v>539</v>
      </c>
      <c r="M1413">
        <v>2.96</v>
      </c>
      <c r="N1413">
        <v>5.0999999999999996</v>
      </c>
      <c r="O1413">
        <v>0.1</v>
      </c>
      <c r="P1413">
        <v>1</v>
      </c>
      <c r="Q1413">
        <v>42.5</v>
      </c>
      <c r="R1413">
        <v>4.3</v>
      </c>
      <c r="S1413">
        <v>0.03</v>
      </c>
      <c r="T1413">
        <v>0.39</v>
      </c>
      <c r="U1413">
        <v>5.3</v>
      </c>
      <c r="V1413">
        <v>17.100000000000001</v>
      </c>
      <c r="W1413">
        <v>25.77</v>
      </c>
      <c r="X1413">
        <v>2.1</v>
      </c>
      <c r="Y1413">
        <v>9.5</v>
      </c>
      <c r="Z1413">
        <v>52</v>
      </c>
      <c r="AA1413">
        <v>0.13</v>
      </c>
      <c r="AB1413">
        <v>41.9</v>
      </c>
      <c r="AC1413">
        <v>0.38</v>
      </c>
      <c r="AD1413">
        <v>541</v>
      </c>
      <c r="AE1413">
        <v>1.19</v>
      </c>
      <c r="AF1413">
        <v>7.0000000000000001E-3</v>
      </c>
      <c r="AG1413">
        <v>14.7</v>
      </c>
      <c r="AH1413">
        <v>3.9E-2</v>
      </c>
      <c r="AI1413">
        <v>35.380000000000003</v>
      </c>
      <c r="AJ1413">
        <v>5.0000000000000001E-3</v>
      </c>
      <c r="AK1413">
        <v>0.12</v>
      </c>
      <c r="AL1413">
        <v>4</v>
      </c>
      <c r="AM1413">
        <v>0.7</v>
      </c>
      <c r="AN1413">
        <v>2.8</v>
      </c>
      <c r="AO1413">
        <v>0.01</v>
      </c>
      <c r="AP1413">
        <v>46.7</v>
      </c>
      <c r="AQ1413">
        <v>510</v>
      </c>
      <c r="AR1413">
        <v>0.45</v>
      </c>
      <c r="AS1413">
        <v>16</v>
      </c>
      <c r="AT1413">
        <v>20</v>
      </c>
      <c r="AU1413">
        <v>4</v>
      </c>
      <c r="AV1413">
        <v>160</v>
      </c>
      <c r="AW1413">
        <v>15</v>
      </c>
    </row>
    <row r="1414" spans="1:49" hidden="1" x14ac:dyDescent="0.3">
      <c r="A1414" t="s">
        <v>5457</v>
      </c>
      <c r="B1414" t="s">
        <v>5458</v>
      </c>
      <c r="C1414" s="1" t="str">
        <f t="shared" si="93"/>
        <v>13:0047</v>
      </c>
      <c r="D1414" s="1" t="str">
        <f t="shared" si="94"/>
        <v>13:0012</v>
      </c>
      <c r="E1414" t="s">
        <v>5459</v>
      </c>
      <c r="F1414" t="s">
        <v>5460</v>
      </c>
      <c r="H1414">
        <v>46.602335699999998</v>
      </c>
      <c r="I1414">
        <v>-66.8287555</v>
      </c>
      <c r="J1414" s="1" t="str">
        <f t="shared" si="96"/>
        <v>Basal till</v>
      </c>
      <c r="K1414" s="1" t="str">
        <f t="shared" si="95"/>
        <v>&lt;63 micron</v>
      </c>
      <c r="L1414">
        <v>59</v>
      </c>
      <c r="M1414">
        <v>2.1800000000000002</v>
      </c>
      <c r="N1414">
        <v>5</v>
      </c>
      <c r="O1414">
        <v>0.2</v>
      </c>
      <c r="P1414">
        <v>4</v>
      </c>
      <c r="Q1414">
        <v>22.5</v>
      </c>
      <c r="R1414">
        <v>1.3</v>
      </c>
      <c r="S1414">
        <v>0.05</v>
      </c>
      <c r="T1414">
        <v>0.17</v>
      </c>
      <c r="U1414">
        <v>6.2</v>
      </c>
      <c r="V1414">
        <v>22.5</v>
      </c>
      <c r="W1414">
        <v>9.74</v>
      </c>
      <c r="X1414">
        <v>1.67</v>
      </c>
      <c r="Y1414">
        <v>4.7</v>
      </c>
      <c r="Z1414">
        <v>75</v>
      </c>
      <c r="AA1414">
        <v>0.09</v>
      </c>
      <c r="AB1414">
        <v>32.200000000000003</v>
      </c>
      <c r="AC1414">
        <v>0.43</v>
      </c>
      <c r="AD1414">
        <v>243</v>
      </c>
      <c r="AE1414">
        <v>1.51</v>
      </c>
      <c r="AF1414">
        <v>5.0000000000000001E-3</v>
      </c>
      <c r="AG1414">
        <v>18</v>
      </c>
      <c r="AH1414">
        <v>3.5000000000000003E-2</v>
      </c>
      <c r="AI1414">
        <v>13.14</v>
      </c>
      <c r="AJ1414">
        <v>0.01</v>
      </c>
      <c r="AK1414">
        <v>0.15</v>
      </c>
      <c r="AL1414">
        <v>2.2999999999999998</v>
      </c>
      <c r="AM1414">
        <v>0.5</v>
      </c>
      <c r="AN1414">
        <v>2.7</v>
      </c>
      <c r="AO1414">
        <v>0.02</v>
      </c>
      <c r="AP1414">
        <v>16.7</v>
      </c>
      <c r="AQ1414">
        <v>480</v>
      </c>
      <c r="AR1414">
        <v>0.16</v>
      </c>
      <c r="AS1414">
        <v>3.7</v>
      </c>
      <c r="AT1414">
        <v>22</v>
      </c>
      <c r="AU1414">
        <v>2.9</v>
      </c>
      <c r="AV1414">
        <v>46.1</v>
      </c>
      <c r="AW1414">
        <v>15</v>
      </c>
    </row>
    <row r="1415" spans="1:49" hidden="1" x14ac:dyDescent="0.3">
      <c r="A1415" t="s">
        <v>5461</v>
      </c>
      <c r="B1415" t="s">
        <v>5462</v>
      </c>
      <c r="C1415" s="1" t="str">
        <f t="shared" si="93"/>
        <v>13:0047</v>
      </c>
      <c r="D1415" s="1" t="str">
        <f t="shared" si="94"/>
        <v>13:0012</v>
      </c>
      <c r="E1415" t="s">
        <v>5463</v>
      </c>
      <c r="F1415" t="s">
        <v>5464</v>
      </c>
      <c r="H1415">
        <v>46.582742199999998</v>
      </c>
      <c r="I1415">
        <v>-66.834890299999998</v>
      </c>
      <c r="J1415" s="1" t="str">
        <f t="shared" si="96"/>
        <v>Basal till</v>
      </c>
      <c r="K1415" s="1" t="str">
        <f t="shared" si="95"/>
        <v>&lt;63 micron</v>
      </c>
      <c r="L1415">
        <v>380</v>
      </c>
      <c r="M1415">
        <v>3.21</v>
      </c>
      <c r="N1415">
        <v>20.8</v>
      </c>
      <c r="O1415">
        <v>0.1</v>
      </c>
      <c r="P1415">
        <v>2</v>
      </c>
      <c r="Q1415">
        <v>73.5</v>
      </c>
      <c r="R1415">
        <v>1.45</v>
      </c>
      <c r="S1415">
        <v>0.08</v>
      </c>
      <c r="T1415">
        <v>0.22</v>
      </c>
      <c r="U1415">
        <v>12.3</v>
      </c>
      <c r="V1415">
        <v>48.3</v>
      </c>
      <c r="W1415">
        <v>29.39</v>
      </c>
      <c r="X1415">
        <v>3.25</v>
      </c>
      <c r="Y1415">
        <v>8.6</v>
      </c>
      <c r="Z1415">
        <v>93</v>
      </c>
      <c r="AA1415">
        <v>0.21</v>
      </c>
      <c r="AB1415">
        <v>23.3</v>
      </c>
      <c r="AC1415">
        <v>0.79</v>
      </c>
      <c r="AD1415">
        <v>529</v>
      </c>
      <c r="AE1415">
        <v>2.4300000000000002</v>
      </c>
      <c r="AF1415">
        <v>5.0000000000000001E-3</v>
      </c>
      <c r="AG1415">
        <v>35</v>
      </c>
      <c r="AH1415">
        <v>5.5E-2</v>
      </c>
      <c r="AI1415">
        <v>18.63</v>
      </c>
      <c r="AJ1415">
        <v>0.03</v>
      </c>
      <c r="AK1415">
        <v>0.25</v>
      </c>
      <c r="AL1415">
        <v>4.3</v>
      </c>
      <c r="AM1415">
        <v>1</v>
      </c>
      <c r="AN1415">
        <v>7.3</v>
      </c>
      <c r="AO1415">
        <v>0.03</v>
      </c>
      <c r="AP1415">
        <v>6.3</v>
      </c>
      <c r="AQ1415">
        <v>820</v>
      </c>
      <c r="AR1415">
        <v>0.31</v>
      </c>
      <c r="AS1415">
        <v>2.2999999999999998</v>
      </c>
      <c r="AT1415">
        <v>58</v>
      </c>
      <c r="AU1415">
        <v>2.7</v>
      </c>
      <c r="AV1415">
        <v>117.6</v>
      </c>
      <c r="AW1415">
        <v>15</v>
      </c>
    </row>
    <row r="1416" spans="1:49" hidden="1" x14ac:dyDescent="0.3">
      <c r="A1416" t="s">
        <v>5465</v>
      </c>
      <c r="B1416" t="s">
        <v>5466</v>
      </c>
      <c r="C1416" s="1" t="str">
        <f t="shared" si="93"/>
        <v>13:0047</v>
      </c>
      <c r="D1416" s="1" t="str">
        <f t="shared" si="94"/>
        <v>13:0012</v>
      </c>
      <c r="E1416" t="s">
        <v>5467</v>
      </c>
      <c r="F1416" t="s">
        <v>5468</v>
      </c>
      <c r="H1416">
        <v>46.565381500000001</v>
      </c>
      <c r="I1416">
        <v>-66.830623500000002</v>
      </c>
      <c r="J1416" s="1" t="str">
        <f t="shared" si="96"/>
        <v>Basal till</v>
      </c>
      <c r="K1416" s="1" t="str">
        <f t="shared" si="95"/>
        <v>&lt;63 micron</v>
      </c>
      <c r="L1416">
        <v>136</v>
      </c>
      <c r="M1416">
        <v>2.67</v>
      </c>
      <c r="N1416">
        <v>36.299999999999997</v>
      </c>
      <c r="O1416">
        <v>2</v>
      </c>
      <c r="P1416">
        <v>1</v>
      </c>
      <c r="Q1416">
        <v>63.9</v>
      </c>
      <c r="R1416">
        <v>4.25</v>
      </c>
      <c r="S1416">
        <v>0.03</v>
      </c>
      <c r="T1416">
        <v>0.21</v>
      </c>
      <c r="U1416">
        <v>27.3</v>
      </c>
      <c r="V1416">
        <v>35.799999999999997</v>
      </c>
      <c r="W1416">
        <v>67.97</v>
      </c>
      <c r="X1416">
        <v>3.29</v>
      </c>
      <c r="Y1416">
        <v>7.1</v>
      </c>
      <c r="Z1416">
        <v>51</v>
      </c>
      <c r="AA1416">
        <v>0.17</v>
      </c>
      <c r="AB1416">
        <v>32.9</v>
      </c>
      <c r="AC1416">
        <v>0.82</v>
      </c>
      <c r="AD1416">
        <v>529</v>
      </c>
      <c r="AE1416">
        <v>1.45</v>
      </c>
      <c r="AF1416">
        <v>4.0000000000000001E-3</v>
      </c>
      <c r="AG1416">
        <v>50.7</v>
      </c>
      <c r="AH1416">
        <v>0.03</v>
      </c>
      <c r="AI1416">
        <v>39.21</v>
      </c>
      <c r="AJ1416">
        <v>5.0000000000000001E-3</v>
      </c>
      <c r="AK1416">
        <v>0.24</v>
      </c>
      <c r="AL1416">
        <v>4.3</v>
      </c>
      <c r="AM1416">
        <v>0.4</v>
      </c>
      <c r="AN1416">
        <v>3.5</v>
      </c>
      <c r="AO1416">
        <v>0.02</v>
      </c>
      <c r="AP1416">
        <v>14.7</v>
      </c>
      <c r="AQ1416">
        <v>750</v>
      </c>
      <c r="AR1416">
        <v>0.6</v>
      </c>
      <c r="AS1416">
        <v>4</v>
      </c>
      <c r="AT1416">
        <v>38</v>
      </c>
      <c r="AU1416">
        <v>4.2</v>
      </c>
      <c r="AV1416">
        <v>106.8</v>
      </c>
      <c r="AW1416">
        <v>15</v>
      </c>
    </row>
    <row r="1417" spans="1:49" hidden="1" x14ac:dyDescent="0.3">
      <c r="A1417" t="s">
        <v>5469</v>
      </c>
      <c r="B1417" t="s">
        <v>5470</v>
      </c>
      <c r="C1417" s="1" t="str">
        <f t="shared" si="93"/>
        <v>13:0047</v>
      </c>
      <c r="D1417" s="1" t="str">
        <f t="shared" si="94"/>
        <v>13:0012</v>
      </c>
      <c r="E1417" t="s">
        <v>5467</v>
      </c>
      <c r="F1417" t="s">
        <v>5471</v>
      </c>
      <c r="H1417">
        <v>46.565381500000001</v>
      </c>
      <c r="I1417">
        <v>-66.830623500000002</v>
      </c>
      <c r="J1417" s="1" t="str">
        <f t="shared" si="96"/>
        <v>Basal till</v>
      </c>
      <c r="K1417" s="1" t="str">
        <f t="shared" si="95"/>
        <v>&lt;63 micron</v>
      </c>
      <c r="L1417">
        <v>29</v>
      </c>
      <c r="M1417">
        <v>2.4300000000000002</v>
      </c>
      <c r="N1417">
        <v>37.9</v>
      </c>
      <c r="O1417">
        <v>2.9</v>
      </c>
      <c r="P1417">
        <v>1</v>
      </c>
      <c r="Q1417">
        <v>61.5</v>
      </c>
      <c r="R1417">
        <v>4.1100000000000003</v>
      </c>
      <c r="S1417">
        <v>0.03</v>
      </c>
      <c r="T1417">
        <v>0.26</v>
      </c>
      <c r="U1417">
        <v>27.8</v>
      </c>
      <c r="V1417">
        <v>34.200000000000003</v>
      </c>
      <c r="W1417">
        <v>74.64</v>
      </c>
      <c r="X1417">
        <v>3.21</v>
      </c>
      <c r="Y1417">
        <v>6.6</v>
      </c>
      <c r="Z1417">
        <v>25</v>
      </c>
      <c r="AA1417">
        <v>0.2</v>
      </c>
      <c r="AB1417">
        <v>37.1</v>
      </c>
      <c r="AC1417">
        <v>0.8</v>
      </c>
      <c r="AD1417">
        <v>740</v>
      </c>
      <c r="AE1417">
        <v>1.07</v>
      </c>
      <c r="AF1417">
        <v>4.0000000000000001E-3</v>
      </c>
      <c r="AG1417">
        <v>50.2</v>
      </c>
      <c r="AH1417">
        <v>3.9E-2</v>
      </c>
      <c r="AI1417">
        <v>45.74</v>
      </c>
      <c r="AJ1417">
        <v>5.0000000000000001E-3</v>
      </c>
      <c r="AK1417">
        <v>0.25</v>
      </c>
      <c r="AL1417">
        <v>3.9</v>
      </c>
      <c r="AM1417">
        <v>0.4</v>
      </c>
      <c r="AN1417">
        <v>3.7</v>
      </c>
      <c r="AO1417">
        <v>0.03</v>
      </c>
      <c r="AP1417">
        <v>15.9</v>
      </c>
      <c r="AQ1417">
        <v>820</v>
      </c>
      <c r="AR1417">
        <v>0.59</v>
      </c>
      <c r="AS1417">
        <v>3.6</v>
      </c>
      <c r="AT1417">
        <v>36</v>
      </c>
      <c r="AU1417">
        <v>2.9</v>
      </c>
      <c r="AV1417">
        <v>126.3</v>
      </c>
      <c r="AW1417">
        <v>15</v>
      </c>
    </row>
    <row r="1418" spans="1:49" hidden="1" x14ac:dyDescent="0.3">
      <c r="A1418" t="s">
        <v>5472</v>
      </c>
      <c r="B1418" t="s">
        <v>5473</v>
      </c>
      <c r="C1418" s="1" t="str">
        <f t="shared" si="93"/>
        <v>13:0047</v>
      </c>
      <c r="D1418" s="1" t="str">
        <f t="shared" si="94"/>
        <v>13:0012</v>
      </c>
      <c r="E1418" t="s">
        <v>5474</v>
      </c>
      <c r="F1418" t="s">
        <v>5475</v>
      </c>
      <c r="H1418">
        <v>46.547354599999998</v>
      </c>
      <c r="I1418">
        <v>-66.833951600000006</v>
      </c>
      <c r="J1418" s="1" t="str">
        <f t="shared" si="96"/>
        <v>Basal till</v>
      </c>
      <c r="K1418" s="1" t="str">
        <f t="shared" si="95"/>
        <v>&lt;63 micron</v>
      </c>
      <c r="L1418">
        <v>91</v>
      </c>
      <c r="M1418">
        <v>2.75</v>
      </c>
      <c r="N1418">
        <v>38.9</v>
      </c>
      <c r="O1418">
        <v>3.9</v>
      </c>
      <c r="P1418">
        <v>1</v>
      </c>
      <c r="Q1418">
        <v>39.700000000000003</v>
      </c>
      <c r="R1418">
        <v>0.71</v>
      </c>
      <c r="S1418">
        <v>0.08</v>
      </c>
      <c r="T1418">
        <v>0.23</v>
      </c>
      <c r="U1418">
        <v>20.8</v>
      </c>
      <c r="V1418">
        <v>51.7</v>
      </c>
      <c r="W1418">
        <v>46.01</v>
      </c>
      <c r="X1418">
        <v>3.39</v>
      </c>
      <c r="Y1418">
        <v>6.6</v>
      </c>
      <c r="Z1418">
        <v>53</v>
      </c>
      <c r="AA1418">
        <v>0.14000000000000001</v>
      </c>
      <c r="AB1418">
        <v>36.299999999999997</v>
      </c>
      <c r="AC1418">
        <v>0.86</v>
      </c>
      <c r="AD1418">
        <v>452</v>
      </c>
      <c r="AE1418">
        <v>0.77</v>
      </c>
      <c r="AF1418">
        <v>5.0000000000000001E-3</v>
      </c>
      <c r="AG1418">
        <v>47.3</v>
      </c>
      <c r="AH1418">
        <v>5.6000000000000001E-2</v>
      </c>
      <c r="AI1418">
        <v>25.62</v>
      </c>
      <c r="AJ1418">
        <v>5.0000000000000001E-3</v>
      </c>
      <c r="AK1418">
        <v>0.77</v>
      </c>
      <c r="AL1418">
        <v>4.2</v>
      </c>
      <c r="AM1418">
        <v>0.6</v>
      </c>
      <c r="AN1418">
        <v>5.6</v>
      </c>
      <c r="AO1418">
        <v>0.02</v>
      </c>
      <c r="AP1418">
        <v>9.1</v>
      </c>
      <c r="AQ1418">
        <v>770</v>
      </c>
      <c r="AR1418">
        <v>0.24</v>
      </c>
      <c r="AS1418">
        <v>2</v>
      </c>
      <c r="AT1418">
        <v>40</v>
      </c>
      <c r="AU1418">
        <v>0.8</v>
      </c>
      <c r="AV1418">
        <v>110.3</v>
      </c>
      <c r="AW1418">
        <v>15</v>
      </c>
    </row>
    <row r="1419" spans="1:49" hidden="1" x14ac:dyDescent="0.3">
      <c r="A1419" t="s">
        <v>5476</v>
      </c>
      <c r="B1419" t="s">
        <v>5477</v>
      </c>
      <c r="C1419" s="1" t="str">
        <f t="shared" si="93"/>
        <v>13:0047</v>
      </c>
      <c r="D1419" s="1" t="str">
        <f t="shared" si="94"/>
        <v>13:0012</v>
      </c>
      <c r="E1419" t="s">
        <v>5478</v>
      </c>
      <c r="F1419" t="s">
        <v>5479</v>
      </c>
      <c r="H1419">
        <v>46.529690799999997</v>
      </c>
      <c r="I1419">
        <v>-66.832698800000003</v>
      </c>
      <c r="J1419" s="1" t="str">
        <f t="shared" si="96"/>
        <v>Basal till</v>
      </c>
      <c r="K1419" s="1" t="str">
        <f t="shared" si="95"/>
        <v>&lt;63 micron</v>
      </c>
      <c r="L1419">
        <v>6</v>
      </c>
      <c r="M1419">
        <v>2.36</v>
      </c>
      <c r="N1419">
        <v>9.6999999999999993</v>
      </c>
      <c r="O1419">
        <v>0.3</v>
      </c>
      <c r="P1419">
        <v>3</v>
      </c>
      <c r="Q1419">
        <v>57.2</v>
      </c>
      <c r="R1419">
        <v>0.48</v>
      </c>
      <c r="S1419">
        <v>0.03</v>
      </c>
      <c r="T1419">
        <v>0.05</v>
      </c>
      <c r="U1419">
        <v>11.8</v>
      </c>
      <c r="V1419">
        <v>44.3</v>
      </c>
      <c r="W1419">
        <v>22.1</v>
      </c>
      <c r="X1419">
        <v>3.2</v>
      </c>
      <c r="Y1419">
        <v>6.9</v>
      </c>
      <c r="Z1419">
        <v>8</v>
      </c>
      <c r="AA1419">
        <v>0.19</v>
      </c>
      <c r="AB1419">
        <v>32.4</v>
      </c>
      <c r="AC1419">
        <v>0.91</v>
      </c>
      <c r="AD1419">
        <v>473</v>
      </c>
      <c r="AE1419">
        <v>0.37</v>
      </c>
      <c r="AF1419">
        <v>5.0000000000000001E-3</v>
      </c>
      <c r="AG1419">
        <v>36.6</v>
      </c>
      <c r="AH1419">
        <v>2.9000000000000001E-2</v>
      </c>
      <c r="AI1419">
        <v>12.68</v>
      </c>
      <c r="AJ1419">
        <v>5.0000000000000001E-3</v>
      </c>
      <c r="AK1419">
        <v>0.34</v>
      </c>
      <c r="AL1419">
        <v>4.2</v>
      </c>
      <c r="AM1419">
        <v>0.3</v>
      </c>
      <c r="AN1419">
        <v>4.3</v>
      </c>
      <c r="AO1419">
        <v>0.01</v>
      </c>
      <c r="AP1419">
        <v>11.4</v>
      </c>
      <c r="AQ1419">
        <v>620</v>
      </c>
      <c r="AR1419">
        <v>0.21</v>
      </c>
      <c r="AS1419">
        <v>1.5</v>
      </c>
      <c r="AT1419">
        <v>41</v>
      </c>
      <c r="AU1419">
        <v>0.2</v>
      </c>
      <c r="AV1419">
        <v>63.3</v>
      </c>
      <c r="AW1419">
        <v>7.5</v>
      </c>
    </row>
    <row r="1420" spans="1:49" hidden="1" x14ac:dyDescent="0.3">
      <c r="A1420" t="s">
        <v>5480</v>
      </c>
      <c r="B1420" t="s">
        <v>5481</v>
      </c>
      <c r="C1420" s="1" t="str">
        <f t="shared" si="93"/>
        <v>13:0047</v>
      </c>
      <c r="D1420" s="1" t="str">
        <f t="shared" si="94"/>
        <v>13:0012</v>
      </c>
      <c r="E1420" t="s">
        <v>5478</v>
      </c>
      <c r="F1420" t="s">
        <v>5482</v>
      </c>
      <c r="H1420">
        <v>46.529690799999997</v>
      </c>
      <c r="I1420">
        <v>-66.832698800000003</v>
      </c>
      <c r="J1420" s="1" t="str">
        <f t="shared" si="96"/>
        <v>Basal till</v>
      </c>
      <c r="K1420" s="1" t="str">
        <f t="shared" si="95"/>
        <v>&lt;63 micron</v>
      </c>
      <c r="L1420">
        <v>6</v>
      </c>
      <c r="M1420">
        <v>1.97</v>
      </c>
      <c r="N1420">
        <v>9.9</v>
      </c>
      <c r="O1420">
        <v>0.2</v>
      </c>
      <c r="P1420">
        <v>1</v>
      </c>
      <c r="Q1420">
        <v>61.1</v>
      </c>
      <c r="R1420">
        <v>0.45</v>
      </c>
      <c r="S1420">
        <v>0.05</v>
      </c>
      <c r="T1420">
        <v>0.06</v>
      </c>
      <c r="U1420">
        <v>14</v>
      </c>
      <c r="V1420">
        <v>36.4</v>
      </c>
      <c r="W1420">
        <v>21.8</v>
      </c>
      <c r="X1420">
        <v>3.1</v>
      </c>
      <c r="Y1420">
        <v>6.2</v>
      </c>
      <c r="Z1420">
        <v>16</v>
      </c>
      <c r="AA1420">
        <v>0.18</v>
      </c>
      <c r="AB1420">
        <v>33.9</v>
      </c>
      <c r="AC1420">
        <v>0.83</v>
      </c>
      <c r="AD1420">
        <v>645</v>
      </c>
      <c r="AE1420">
        <v>0.32</v>
      </c>
      <c r="AF1420">
        <v>5.0000000000000001E-3</v>
      </c>
      <c r="AG1420">
        <v>35.700000000000003</v>
      </c>
      <c r="AH1420">
        <v>3.5999999999999997E-2</v>
      </c>
      <c r="AI1420">
        <v>13.69</v>
      </c>
      <c r="AJ1420">
        <v>5.0000000000000001E-3</v>
      </c>
      <c r="AK1420">
        <v>0.38</v>
      </c>
      <c r="AL1420">
        <v>4.4000000000000004</v>
      </c>
      <c r="AM1420">
        <v>0.1</v>
      </c>
      <c r="AN1420">
        <v>5.9</v>
      </c>
      <c r="AO1420">
        <v>0.01</v>
      </c>
      <c r="AP1420">
        <v>11</v>
      </c>
      <c r="AQ1420">
        <v>650</v>
      </c>
      <c r="AR1420">
        <v>0.18</v>
      </c>
      <c r="AS1420">
        <v>1.4</v>
      </c>
      <c r="AT1420">
        <v>41</v>
      </c>
      <c r="AU1420">
        <v>0.3</v>
      </c>
      <c r="AV1420">
        <v>59.5</v>
      </c>
      <c r="AW1420">
        <v>15</v>
      </c>
    </row>
    <row r="1421" spans="1:49" hidden="1" x14ac:dyDescent="0.3">
      <c r="A1421" t="s">
        <v>5483</v>
      </c>
      <c r="B1421" t="s">
        <v>5484</v>
      </c>
      <c r="C1421" s="1" t="str">
        <f t="shared" si="93"/>
        <v>13:0047</v>
      </c>
      <c r="D1421" s="1" t="str">
        <f t="shared" si="94"/>
        <v>13:0012</v>
      </c>
      <c r="E1421" t="s">
        <v>5485</v>
      </c>
      <c r="F1421" t="s">
        <v>5486</v>
      </c>
      <c r="H1421">
        <v>46.536496900000003</v>
      </c>
      <c r="I1421">
        <v>-66.826167600000005</v>
      </c>
      <c r="J1421" s="1" t="str">
        <f t="shared" si="96"/>
        <v>Basal till</v>
      </c>
      <c r="K1421" s="1" t="str">
        <f t="shared" si="95"/>
        <v>&lt;63 micron</v>
      </c>
      <c r="L1421">
        <v>6</v>
      </c>
      <c r="M1421">
        <v>2.11</v>
      </c>
      <c r="N1421">
        <v>13.1</v>
      </c>
      <c r="O1421">
        <v>0.1</v>
      </c>
      <c r="P1421">
        <v>2</v>
      </c>
      <c r="Q1421">
        <v>59.4</v>
      </c>
      <c r="R1421">
        <v>0.38</v>
      </c>
      <c r="S1421">
        <v>0.04</v>
      </c>
      <c r="T1421">
        <v>0.1</v>
      </c>
      <c r="U1421">
        <v>15.3</v>
      </c>
      <c r="V1421">
        <v>37.1</v>
      </c>
      <c r="W1421">
        <v>21.92</v>
      </c>
      <c r="X1421">
        <v>3.15</v>
      </c>
      <c r="Y1421">
        <v>6</v>
      </c>
      <c r="Z1421">
        <v>2.5</v>
      </c>
      <c r="AA1421">
        <v>0.2</v>
      </c>
      <c r="AB1421">
        <v>32.9</v>
      </c>
      <c r="AC1421">
        <v>0.84</v>
      </c>
      <c r="AD1421">
        <v>560</v>
      </c>
      <c r="AE1421">
        <v>0.51</v>
      </c>
      <c r="AF1421">
        <v>4.0000000000000001E-3</v>
      </c>
      <c r="AG1421">
        <v>31.3</v>
      </c>
      <c r="AH1421">
        <v>2.5000000000000001E-2</v>
      </c>
      <c r="AI1421">
        <v>15.6</v>
      </c>
      <c r="AJ1421">
        <v>0.01</v>
      </c>
      <c r="AK1421">
        <v>0.38</v>
      </c>
      <c r="AL1421">
        <v>3.3</v>
      </c>
      <c r="AM1421">
        <v>0.3</v>
      </c>
      <c r="AN1421">
        <v>4.3</v>
      </c>
      <c r="AO1421">
        <v>0.02</v>
      </c>
      <c r="AP1421">
        <v>10.1</v>
      </c>
      <c r="AQ1421">
        <v>790</v>
      </c>
      <c r="AR1421">
        <v>0.2</v>
      </c>
      <c r="AS1421">
        <v>1.6</v>
      </c>
      <c r="AT1421">
        <v>39</v>
      </c>
      <c r="AU1421">
        <v>0.2</v>
      </c>
      <c r="AV1421">
        <v>74.400000000000006</v>
      </c>
      <c r="AW1421">
        <v>15</v>
      </c>
    </row>
    <row r="1422" spans="1:49" hidden="1" x14ac:dyDescent="0.3">
      <c r="A1422" t="s">
        <v>5487</v>
      </c>
      <c r="B1422" t="s">
        <v>5488</v>
      </c>
      <c r="C1422" s="1" t="str">
        <f t="shared" si="93"/>
        <v>13:0047</v>
      </c>
      <c r="D1422" s="1" t="str">
        <f t="shared" si="94"/>
        <v>13:0012</v>
      </c>
      <c r="E1422" t="s">
        <v>5489</v>
      </c>
      <c r="F1422" t="s">
        <v>5490</v>
      </c>
      <c r="H1422">
        <v>46.510020300000001</v>
      </c>
      <c r="I1422">
        <v>-66.834785400000001</v>
      </c>
      <c r="J1422" s="1" t="str">
        <f t="shared" si="96"/>
        <v>Basal till</v>
      </c>
      <c r="K1422" s="1" t="str">
        <f t="shared" si="95"/>
        <v>&lt;63 micron</v>
      </c>
      <c r="L1422">
        <v>103</v>
      </c>
      <c r="M1422">
        <v>2.71</v>
      </c>
      <c r="N1422">
        <v>23.8</v>
      </c>
      <c r="O1422">
        <v>3.3</v>
      </c>
      <c r="P1422">
        <v>2</v>
      </c>
      <c r="Q1422">
        <v>92.2</v>
      </c>
      <c r="R1422">
        <v>0.34</v>
      </c>
      <c r="S1422">
        <v>0.03</v>
      </c>
      <c r="T1422">
        <v>0.13</v>
      </c>
      <c r="U1422">
        <v>26.6</v>
      </c>
      <c r="V1422">
        <v>42.2</v>
      </c>
      <c r="W1422">
        <v>41.8</v>
      </c>
      <c r="X1422">
        <v>4.21</v>
      </c>
      <c r="Y1422">
        <v>6.5</v>
      </c>
      <c r="Z1422">
        <v>73</v>
      </c>
      <c r="AA1422">
        <v>0.12</v>
      </c>
      <c r="AB1422">
        <v>32.700000000000003</v>
      </c>
      <c r="AC1422">
        <v>0.97</v>
      </c>
      <c r="AD1422">
        <v>1057</v>
      </c>
      <c r="AE1422">
        <v>4.67</v>
      </c>
      <c r="AF1422">
        <v>5.0000000000000001E-3</v>
      </c>
      <c r="AG1422">
        <v>59.1</v>
      </c>
      <c r="AH1422">
        <v>5.8000000000000003E-2</v>
      </c>
      <c r="AI1422">
        <v>19.95</v>
      </c>
      <c r="AJ1422">
        <v>0.03</v>
      </c>
      <c r="AK1422">
        <v>2.82</v>
      </c>
      <c r="AL1422">
        <v>3.6</v>
      </c>
      <c r="AM1422">
        <v>1</v>
      </c>
      <c r="AN1422">
        <v>5</v>
      </c>
      <c r="AO1422">
        <v>0.04</v>
      </c>
      <c r="AP1422">
        <v>9.3000000000000007</v>
      </c>
      <c r="AQ1422">
        <v>390</v>
      </c>
      <c r="AR1422">
        <v>0.13</v>
      </c>
      <c r="AS1422">
        <v>2.1</v>
      </c>
      <c r="AT1422">
        <v>40</v>
      </c>
      <c r="AU1422">
        <v>0.3</v>
      </c>
      <c r="AV1422">
        <v>91.7</v>
      </c>
      <c r="AW1422">
        <v>15</v>
      </c>
    </row>
    <row r="1423" spans="1:49" hidden="1" x14ac:dyDescent="0.3">
      <c r="A1423" t="s">
        <v>5491</v>
      </c>
      <c r="B1423" t="s">
        <v>5492</v>
      </c>
      <c r="C1423" s="1" t="str">
        <f t="shared" si="93"/>
        <v>13:0047</v>
      </c>
      <c r="D1423" s="1" t="str">
        <f t="shared" si="94"/>
        <v>13:0012</v>
      </c>
      <c r="E1423" t="s">
        <v>5493</v>
      </c>
      <c r="F1423" t="s">
        <v>5494</v>
      </c>
      <c r="H1423">
        <v>46.747130900000002</v>
      </c>
      <c r="I1423">
        <v>-66.8093267</v>
      </c>
      <c r="J1423" s="1" t="str">
        <f t="shared" si="96"/>
        <v>Basal till</v>
      </c>
      <c r="K1423" s="1" t="str">
        <f t="shared" si="95"/>
        <v>&lt;63 micron</v>
      </c>
      <c r="L1423">
        <v>40</v>
      </c>
      <c r="M1423">
        <v>2.79</v>
      </c>
      <c r="N1423">
        <v>3.4</v>
      </c>
      <c r="O1423">
        <v>0.2</v>
      </c>
      <c r="P1423">
        <v>1</v>
      </c>
      <c r="Q1423">
        <v>56.4</v>
      </c>
      <c r="R1423">
        <v>0.32</v>
      </c>
      <c r="S1423">
        <v>0.25</v>
      </c>
      <c r="T1423">
        <v>0.11</v>
      </c>
      <c r="U1423">
        <v>15.9</v>
      </c>
      <c r="V1423">
        <v>65.900000000000006</v>
      </c>
      <c r="W1423">
        <v>27.09</v>
      </c>
      <c r="X1423">
        <v>3.34</v>
      </c>
      <c r="Y1423">
        <v>9.5</v>
      </c>
      <c r="Z1423">
        <v>22</v>
      </c>
      <c r="AA1423">
        <v>0.1</v>
      </c>
      <c r="AB1423">
        <v>32.4</v>
      </c>
      <c r="AC1423">
        <v>1.17</v>
      </c>
      <c r="AD1423">
        <v>609</v>
      </c>
      <c r="AE1423">
        <v>0.37</v>
      </c>
      <c r="AF1423">
        <v>0.01</v>
      </c>
      <c r="AG1423">
        <v>36.700000000000003</v>
      </c>
      <c r="AH1423">
        <v>6.2E-2</v>
      </c>
      <c r="AI1423">
        <v>14.54</v>
      </c>
      <c r="AJ1423">
        <v>0.02</v>
      </c>
      <c r="AK1423">
        <v>0.1</v>
      </c>
      <c r="AL1423">
        <v>6.4</v>
      </c>
      <c r="AM1423">
        <v>0.3</v>
      </c>
      <c r="AN1423">
        <v>15.7</v>
      </c>
      <c r="AO1423">
        <v>0.01</v>
      </c>
      <c r="AP1423">
        <v>13</v>
      </c>
      <c r="AQ1423">
        <v>1830</v>
      </c>
      <c r="AR1423">
        <v>0.09</v>
      </c>
      <c r="AS1423">
        <v>2.7</v>
      </c>
      <c r="AT1423">
        <v>67</v>
      </c>
      <c r="AU1423">
        <v>0.05</v>
      </c>
      <c r="AV1423">
        <v>67</v>
      </c>
      <c r="AW1423">
        <v>15</v>
      </c>
    </row>
    <row r="1424" spans="1:49" hidden="1" x14ac:dyDescent="0.3">
      <c r="A1424" t="s">
        <v>5495</v>
      </c>
      <c r="B1424" t="s">
        <v>5496</v>
      </c>
      <c r="C1424" s="1" t="str">
        <f t="shared" si="93"/>
        <v>13:0047</v>
      </c>
      <c r="D1424" s="1" t="str">
        <f t="shared" si="94"/>
        <v>13:0012</v>
      </c>
      <c r="E1424" t="s">
        <v>5493</v>
      </c>
      <c r="F1424" t="s">
        <v>5497</v>
      </c>
      <c r="H1424">
        <v>46.747130900000002</v>
      </c>
      <c r="I1424">
        <v>-66.8093267</v>
      </c>
      <c r="J1424" s="1" t="str">
        <f t="shared" si="96"/>
        <v>Basal till</v>
      </c>
      <c r="K1424" s="1" t="str">
        <f t="shared" si="95"/>
        <v>&lt;63 micron</v>
      </c>
      <c r="L1424">
        <v>24</v>
      </c>
      <c r="M1424">
        <v>3.04</v>
      </c>
      <c r="N1424">
        <v>2.7</v>
      </c>
      <c r="O1424">
        <v>0.1</v>
      </c>
      <c r="P1424">
        <v>1</v>
      </c>
      <c r="Q1424">
        <v>57.4</v>
      </c>
      <c r="R1424">
        <v>0.26</v>
      </c>
      <c r="S1424">
        <v>0.22</v>
      </c>
      <c r="T1424">
        <v>0.11</v>
      </c>
      <c r="U1424">
        <v>15.6</v>
      </c>
      <c r="V1424">
        <v>66.2</v>
      </c>
      <c r="W1424">
        <v>24.3</v>
      </c>
      <c r="X1424">
        <v>3.37</v>
      </c>
      <c r="Y1424">
        <v>9.3000000000000007</v>
      </c>
      <c r="Z1424">
        <v>30</v>
      </c>
      <c r="AA1424">
        <v>0.09</v>
      </c>
      <c r="AB1424">
        <v>28.9</v>
      </c>
      <c r="AC1424">
        <v>1.1599999999999999</v>
      </c>
      <c r="AD1424">
        <v>583</v>
      </c>
      <c r="AE1424">
        <v>0.38</v>
      </c>
      <c r="AF1424">
        <v>8.9999999999999993E-3</v>
      </c>
      <c r="AG1424">
        <v>36.6</v>
      </c>
      <c r="AH1424">
        <v>6.6000000000000003E-2</v>
      </c>
      <c r="AI1424">
        <v>14.03</v>
      </c>
      <c r="AJ1424">
        <v>0.03</v>
      </c>
      <c r="AK1424">
        <v>0.1</v>
      </c>
      <c r="AL1424">
        <v>5.5</v>
      </c>
      <c r="AM1424">
        <v>0.4</v>
      </c>
      <c r="AN1424">
        <v>13.5</v>
      </c>
      <c r="AO1424">
        <v>0.01</v>
      </c>
      <c r="AP1424">
        <v>11.9</v>
      </c>
      <c r="AQ1424">
        <v>1650</v>
      </c>
      <c r="AR1424">
        <v>0.09</v>
      </c>
      <c r="AS1424">
        <v>2.6</v>
      </c>
      <c r="AT1424">
        <v>66</v>
      </c>
      <c r="AU1424">
        <v>0.05</v>
      </c>
      <c r="AV1424">
        <v>65.900000000000006</v>
      </c>
      <c r="AW1424">
        <v>15</v>
      </c>
    </row>
    <row r="1425" spans="1:49" hidden="1" x14ac:dyDescent="0.3">
      <c r="A1425" t="s">
        <v>5498</v>
      </c>
      <c r="B1425" t="s">
        <v>5499</v>
      </c>
      <c r="C1425" s="1" t="str">
        <f t="shared" si="93"/>
        <v>13:0047</v>
      </c>
      <c r="D1425" s="1" t="str">
        <f t="shared" si="94"/>
        <v>13:0012</v>
      </c>
      <c r="E1425" t="s">
        <v>5500</v>
      </c>
      <c r="F1425" t="s">
        <v>5501</v>
      </c>
      <c r="H1425">
        <v>46.736701199999999</v>
      </c>
      <c r="I1425">
        <v>-66.800455700000001</v>
      </c>
      <c r="J1425" s="1" t="str">
        <f t="shared" si="96"/>
        <v>Basal till</v>
      </c>
      <c r="K1425" s="1" t="str">
        <f t="shared" si="95"/>
        <v>&lt;63 micron</v>
      </c>
      <c r="L1425">
        <v>35</v>
      </c>
      <c r="M1425">
        <v>3.46</v>
      </c>
      <c r="N1425">
        <v>3.8</v>
      </c>
      <c r="O1425">
        <v>0.1</v>
      </c>
      <c r="P1425">
        <v>1</v>
      </c>
      <c r="Q1425">
        <v>53.9</v>
      </c>
      <c r="R1425">
        <v>0.63</v>
      </c>
      <c r="S1425">
        <v>0.13</v>
      </c>
      <c r="T1425">
        <v>0.16</v>
      </c>
      <c r="U1425">
        <v>14.5</v>
      </c>
      <c r="V1425">
        <v>47.6</v>
      </c>
      <c r="W1425">
        <v>22.14</v>
      </c>
      <c r="X1425">
        <v>3.24</v>
      </c>
      <c r="Y1425">
        <v>9.6999999999999993</v>
      </c>
      <c r="Z1425">
        <v>43</v>
      </c>
      <c r="AA1425">
        <v>0.12</v>
      </c>
      <c r="AB1425">
        <v>25.5</v>
      </c>
      <c r="AC1425">
        <v>0.99</v>
      </c>
      <c r="AD1425">
        <v>587</v>
      </c>
      <c r="AE1425">
        <v>0.39</v>
      </c>
      <c r="AF1425">
        <v>7.0000000000000001E-3</v>
      </c>
      <c r="AG1425">
        <v>34.6</v>
      </c>
      <c r="AH1425">
        <v>6.0999999999999999E-2</v>
      </c>
      <c r="AI1425">
        <v>17.55</v>
      </c>
      <c r="AJ1425">
        <v>0.02</v>
      </c>
      <c r="AK1425">
        <v>0.14000000000000001</v>
      </c>
      <c r="AL1425">
        <v>4.3</v>
      </c>
      <c r="AM1425">
        <v>0.4</v>
      </c>
      <c r="AN1425">
        <v>7.5</v>
      </c>
      <c r="AO1425">
        <v>0.01</v>
      </c>
      <c r="AP1425">
        <v>15</v>
      </c>
      <c r="AQ1425">
        <v>1200</v>
      </c>
      <c r="AR1425">
        <v>0.18</v>
      </c>
      <c r="AS1425">
        <v>4.4000000000000004</v>
      </c>
      <c r="AT1425">
        <v>55</v>
      </c>
      <c r="AU1425">
        <v>0.1</v>
      </c>
      <c r="AV1425">
        <v>73.599999999999994</v>
      </c>
      <c r="AW1425">
        <v>15</v>
      </c>
    </row>
    <row r="1426" spans="1:49" hidden="1" x14ac:dyDescent="0.3">
      <c r="A1426" t="s">
        <v>5502</v>
      </c>
      <c r="B1426" t="s">
        <v>5503</v>
      </c>
      <c r="C1426" s="1" t="str">
        <f t="shared" si="93"/>
        <v>13:0047</v>
      </c>
      <c r="D1426" s="1" t="str">
        <f t="shared" si="94"/>
        <v>13:0012</v>
      </c>
      <c r="E1426" t="s">
        <v>5504</v>
      </c>
      <c r="F1426" t="s">
        <v>5505</v>
      </c>
      <c r="H1426">
        <v>46.728509799999998</v>
      </c>
      <c r="I1426">
        <v>-66.795684699999995</v>
      </c>
      <c r="J1426" s="1" t="str">
        <f>HYPERLINK("http://geochem.nrcan.gc.ca/cdogs/content/kwd/kwd020046_e.htm", "Ablation till")</f>
        <v>Ablation till</v>
      </c>
      <c r="K1426" s="1" t="str">
        <f t="shared" si="95"/>
        <v>&lt;63 micron</v>
      </c>
      <c r="L1426">
        <v>25</v>
      </c>
      <c r="M1426">
        <v>2.71</v>
      </c>
      <c r="N1426">
        <v>3.5</v>
      </c>
      <c r="O1426">
        <v>0.1</v>
      </c>
      <c r="P1426">
        <v>2</v>
      </c>
      <c r="Q1426">
        <v>62.9</v>
      </c>
      <c r="R1426">
        <v>0.49</v>
      </c>
      <c r="S1426">
        <v>0.24</v>
      </c>
      <c r="T1426">
        <v>0.11</v>
      </c>
      <c r="U1426">
        <v>13.4</v>
      </c>
      <c r="V1426">
        <v>45.5</v>
      </c>
      <c r="W1426">
        <v>16.8</v>
      </c>
      <c r="X1426">
        <v>2.87</v>
      </c>
      <c r="Y1426">
        <v>8.4</v>
      </c>
      <c r="Z1426">
        <v>29</v>
      </c>
      <c r="AA1426">
        <v>0.1</v>
      </c>
      <c r="AB1426">
        <v>30.3</v>
      </c>
      <c r="AC1426">
        <v>0.94</v>
      </c>
      <c r="AD1426">
        <v>577</v>
      </c>
      <c r="AE1426">
        <v>0.39</v>
      </c>
      <c r="AF1426">
        <v>8.0000000000000002E-3</v>
      </c>
      <c r="AG1426">
        <v>28.5</v>
      </c>
      <c r="AH1426">
        <v>5.5E-2</v>
      </c>
      <c r="AI1426">
        <v>13.28</v>
      </c>
      <c r="AJ1426">
        <v>0.02</v>
      </c>
      <c r="AK1426">
        <v>0.15</v>
      </c>
      <c r="AL1426">
        <v>5.0999999999999996</v>
      </c>
      <c r="AM1426">
        <v>0.3</v>
      </c>
      <c r="AN1426">
        <v>11.8</v>
      </c>
      <c r="AO1426">
        <v>0.01</v>
      </c>
      <c r="AP1426">
        <v>15</v>
      </c>
      <c r="AQ1426">
        <v>1740</v>
      </c>
      <c r="AR1426">
        <v>0.15</v>
      </c>
      <c r="AS1426">
        <v>7</v>
      </c>
      <c r="AT1426">
        <v>55</v>
      </c>
      <c r="AU1426">
        <v>0.3</v>
      </c>
      <c r="AV1426">
        <v>57.4</v>
      </c>
      <c r="AW1426">
        <v>15</v>
      </c>
    </row>
    <row r="1427" spans="1:49" hidden="1" x14ac:dyDescent="0.3">
      <c r="A1427" t="s">
        <v>5506</v>
      </c>
      <c r="B1427" t="s">
        <v>5507</v>
      </c>
      <c r="C1427" s="1" t="str">
        <f t="shared" si="93"/>
        <v>13:0047</v>
      </c>
      <c r="D1427" s="1" t="str">
        <f t="shared" si="94"/>
        <v>13:0012</v>
      </c>
      <c r="E1427" t="s">
        <v>5508</v>
      </c>
      <c r="F1427" t="s">
        <v>5509</v>
      </c>
      <c r="H1427">
        <v>46.720581899999999</v>
      </c>
      <c r="I1427">
        <v>-66.799933600000003</v>
      </c>
      <c r="J1427" s="1" t="str">
        <f t="shared" ref="J1427:J1437" si="97">HYPERLINK("http://geochem.nrcan.gc.ca/cdogs/content/kwd/kwd020045_e.htm", "Basal till")</f>
        <v>Basal till</v>
      </c>
      <c r="K1427" s="1" t="str">
        <f t="shared" si="95"/>
        <v>&lt;63 micron</v>
      </c>
      <c r="L1427">
        <v>7</v>
      </c>
      <c r="M1427">
        <v>2.69</v>
      </c>
      <c r="N1427">
        <v>3.8</v>
      </c>
      <c r="O1427">
        <v>0.1</v>
      </c>
      <c r="P1427">
        <v>1</v>
      </c>
      <c r="Q1427">
        <v>62.1</v>
      </c>
      <c r="R1427">
        <v>0.66</v>
      </c>
      <c r="S1427">
        <v>0.28000000000000003</v>
      </c>
      <c r="T1427">
        <v>0.12</v>
      </c>
      <c r="U1427">
        <v>12.4</v>
      </c>
      <c r="V1427">
        <v>41.3</v>
      </c>
      <c r="W1427">
        <v>16.420000000000002</v>
      </c>
      <c r="X1427">
        <v>3.35</v>
      </c>
      <c r="Y1427">
        <v>10.7</v>
      </c>
      <c r="Z1427">
        <v>6</v>
      </c>
      <c r="AA1427">
        <v>0.21</v>
      </c>
      <c r="AB1427">
        <v>59.3</v>
      </c>
      <c r="AC1427">
        <v>0.91</v>
      </c>
      <c r="AD1427">
        <v>851</v>
      </c>
      <c r="AE1427">
        <v>0.85</v>
      </c>
      <c r="AF1427">
        <v>8.9999999999999993E-3</v>
      </c>
      <c r="AG1427">
        <v>28.6</v>
      </c>
      <c r="AH1427">
        <v>7.0000000000000007E-2</v>
      </c>
      <c r="AI1427">
        <v>20.66</v>
      </c>
      <c r="AJ1427">
        <v>0.02</v>
      </c>
      <c r="AK1427">
        <v>0.16</v>
      </c>
      <c r="AL1427">
        <v>7.3</v>
      </c>
      <c r="AM1427">
        <v>0.3</v>
      </c>
      <c r="AN1427">
        <v>17.5</v>
      </c>
      <c r="AO1427">
        <v>0.01</v>
      </c>
      <c r="AP1427">
        <v>27</v>
      </c>
      <c r="AQ1427">
        <v>1670</v>
      </c>
      <c r="AR1427">
        <v>0.26</v>
      </c>
      <c r="AS1427">
        <v>9.1</v>
      </c>
      <c r="AT1427">
        <v>50</v>
      </c>
      <c r="AU1427">
        <v>0.2</v>
      </c>
      <c r="AV1427">
        <v>77.900000000000006</v>
      </c>
      <c r="AW1427">
        <v>15</v>
      </c>
    </row>
    <row r="1428" spans="1:49" hidden="1" x14ac:dyDescent="0.3">
      <c r="A1428" t="s">
        <v>5510</v>
      </c>
      <c r="B1428" t="s">
        <v>5511</v>
      </c>
      <c r="C1428" s="1" t="str">
        <f t="shared" ref="C1428:C1491" si="98">HYPERLINK("http://geochem.nrcan.gc.ca/cdogs/content/bdl/bdl130047_e.htm", "13:0047")</f>
        <v>13:0047</v>
      </c>
      <c r="D1428" s="1" t="str">
        <f t="shared" ref="D1428:D1491" si="99">HYPERLINK("http://geochem.nrcan.gc.ca/cdogs/content/svy/svy130012_e.htm", "13:0012")</f>
        <v>13:0012</v>
      </c>
      <c r="E1428" t="s">
        <v>5512</v>
      </c>
      <c r="F1428" t="s">
        <v>5513</v>
      </c>
      <c r="H1428">
        <v>46.7138329</v>
      </c>
      <c r="I1428">
        <v>-66.804656899999998</v>
      </c>
      <c r="J1428" s="1" t="str">
        <f t="shared" si="97"/>
        <v>Basal till</v>
      </c>
      <c r="K1428" s="1" t="str">
        <f t="shared" ref="K1428:K1491" si="100">HYPERLINK("http://geochem.nrcan.gc.ca/cdogs/content/kwd/kwd080004_e.htm", "&lt;63 micron")</f>
        <v>&lt;63 micron</v>
      </c>
      <c r="L1428">
        <v>9</v>
      </c>
      <c r="M1428">
        <v>2.98</v>
      </c>
      <c r="N1428">
        <v>3</v>
      </c>
      <c r="O1428">
        <v>0.1</v>
      </c>
      <c r="P1428">
        <v>1</v>
      </c>
      <c r="Q1428">
        <v>78</v>
      </c>
      <c r="R1428">
        <v>0.35</v>
      </c>
      <c r="S1428">
        <v>0.12</v>
      </c>
      <c r="T1428">
        <v>0.21</v>
      </c>
      <c r="U1428">
        <v>10.1</v>
      </c>
      <c r="V1428">
        <v>27.4</v>
      </c>
      <c r="W1428">
        <v>9.01</v>
      </c>
      <c r="X1428">
        <v>2.93</v>
      </c>
      <c r="Y1428">
        <v>10.8</v>
      </c>
      <c r="Z1428">
        <v>16</v>
      </c>
      <c r="AA1428">
        <v>0.25</v>
      </c>
      <c r="AB1428">
        <v>104.2</v>
      </c>
      <c r="AC1428">
        <v>0.68</v>
      </c>
      <c r="AD1428">
        <v>699</v>
      </c>
      <c r="AE1428">
        <v>0.41</v>
      </c>
      <c r="AF1428">
        <v>8.9999999999999993E-3</v>
      </c>
      <c r="AG1428">
        <v>17.3</v>
      </c>
      <c r="AH1428">
        <v>8.4000000000000005E-2</v>
      </c>
      <c r="AI1428">
        <v>22.55</v>
      </c>
      <c r="AJ1428">
        <v>0.01</v>
      </c>
      <c r="AK1428">
        <v>0.11</v>
      </c>
      <c r="AL1428">
        <v>6.7</v>
      </c>
      <c r="AM1428">
        <v>0.4</v>
      </c>
      <c r="AN1428">
        <v>6.9</v>
      </c>
      <c r="AO1428">
        <v>0.02</v>
      </c>
      <c r="AP1428">
        <v>55.1</v>
      </c>
      <c r="AQ1428">
        <v>1970</v>
      </c>
      <c r="AR1428">
        <v>0.34</v>
      </c>
      <c r="AS1428">
        <v>10.199999999999999</v>
      </c>
      <c r="AT1428">
        <v>41</v>
      </c>
      <c r="AU1428">
        <v>0.05</v>
      </c>
      <c r="AV1428">
        <v>70.900000000000006</v>
      </c>
      <c r="AW1428">
        <v>15</v>
      </c>
    </row>
    <row r="1429" spans="1:49" hidden="1" x14ac:dyDescent="0.3">
      <c r="A1429" t="s">
        <v>5514</v>
      </c>
      <c r="B1429" t="s">
        <v>5515</v>
      </c>
      <c r="C1429" s="1" t="str">
        <f t="shared" si="98"/>
        <v>13:0047</v>
      </c>
      <c r="D1429" s="1" t="str">
        <f t="shared" si="99"/>
        <v>13:0012</v>
      </c>
      <c r="E1429" t="s">
        <v>5516</v>
      </c>
      <c r="F1429" t="s">
        <v>5517</v>
      </c>
      <c r="H1429">
        <v>46.691808399999999</v>
      </c>
      <c r="I1429">
        <v>-66.805942599999995</v>
      </c>
      <c r="J1429" s="1" t="str">
        <f t="shared" si="97"/>
        <v>Basal till</v>
      </c>
      <c r="K1429" s="1" t="str">
        <f t="shared" si="100"/>
        <v>&lt;63 micron</v>
      </c>
      <c r="L1429">
        <v>11</v>
      </c>
      <c r="M1429">
        <v>3</v>
      </c>
      <c r="N1429">
        <v>4</v>
      </c>
      <c r="O1429">
        <v>0.1</v>
      </c>
      <c r="P1429">
        <v>1</v>
      </c>
      <c r="Q1429">
        <v>57.6</v>
      </c>
      <c r="R1429">
        <v>0.63</v>
      </c>
      <c r="S1429">
        <v>0.06</v>
      </c>
      <c r="T1429">
        <v>0.11</v>
      </c>
      <c r="U1429">
        <v>8.6</v>
      </c>
      <c r="V1429">
        <v>22.5</v>
      </c>
      <c r="W1429">
        <v>8.39</v>
      </c>
      <c r="X1429">
        <v>2.52</v>
      </c>
      <c r="Y1429">
        <v>9.4</v>
      </c>
      <c r="Z1429">
        <v>60</v>
      </c>
      <c r="AA1429">
        <v>0.19</v>
      </c>
      <c r="AB1429">
        <v>51.9</v>
      </c>
      <c r="AC1429">
        <v>0.53</v>
      </c>
      <c r="AD1429">
        <v>506</v>
      </c>
      <c r="AE1429">
        <v>0.49</v>
      </c>
      <c r="AF1429">
        <v>6.0000000000000001E-3</v>
      </c>
      <c r="AG1429">
        <v>18.7</v>
      </c>
      <c r="AH1429">
        <v>5.3999999999999999E-2</v>
      </c>
      <c r="AI1429">
        <v>20.68</v>
      </c>
      <c r="AJ1429">
        <v>5.0000000000000001E-3</v>
      </c>
      <c r="AK1429">
        <v>0.16</v>
      </c>
      <c r="AL1429">
        <v>5.2</v>
      </c>
      <c r="AM1429">
        <v>0.8</v>
      </c>
      <c r="AN1429">
        <v>4.0999999999999996</v>
      </c>
      <c r="AO1429">
        <v>0.01</v>
      </c>
      <c r="AP1429">
        <v>58.5</v>
      </c>
      <c r="AQ1429">
        <v>1240</v>
      </c>
      <c r="AR1429">
        <v>0.27</v>
      </c>
      <c r="AS1429">
        <v>10.9</v>
      </c>
      <c r="AT1429">
        <v>31</v>
      </c>
      <c r="AU1429">
        <v>0.4</v>
      </c>
      <c r="AV1429">
        <v>64.2</v>
      </c>
      <c r="AW1429">
        <v>15</v>
      </c>
    </row>
    <row r="1430" spans="1:49" hidden="1" x14ac:dyDescent="0.3">
      <c r="A1430" t="s">
        <v>5518</v>
      </c>
      <c r="B1430" t="s">
        <v>5519</v>
      </c>
      <c r="C1430" s="1" t="str">
        <f t="shared" si="98"/>
        <v>13:0047</v>
      </c>
      <c r="D1430" s="1" t="str">
        <f t="shared" si="99"/>
        <v>13:0012</v>
      </c>
      <c r="E1430" t="s">
        <v>5520</v>
      </c>
      <c r="F1430" t="s">
        <v>5521</v>
      </c>
      <c r="H1430">
        <v>46.670737899999999</v>
      </c>
      <c r="I1430">
        <v>-66.805357999999998</v>
      </c>
      <c r="J1430" s="1" t="str">
        <f t="shared" si="97"/>
        <v>Basal till</v>
      </c>
      <c r="K1430" s="1" t="str">
        <f t="shared" si="100"/>
        <v>&lt;63 micron</v>
      </c>
      <c r="L1430">
        <v>28</v>
      </c>
      <c r="M1430">
        <v>4.0599999999999996</v>
      </c>
      <c r="N1430">
        <v>5</v>
      </c>
      <c r="O1430">
        <v>0.1</v>
      </c>
      <c r="P1430">
        <v>2</v>
      </c>
      <c r="Q1430">
        <v>44.6</v>
      </c>
      <c r="R1430">
        <v>0.86</v>
      </c>
      <c r="S1430">
        <v>0.04</v>
      </c>
      <c r="T1430">
        <v>0.21</v>
      </c>
      <c r="U1430">
        <v>8.8000000000000007</v>
      </c>
      <c r="V1430">
        <v>29.9</v>
      </c>
      <c r="W1430">
        <v>10.039999999999999</v>
      </c>
      <c r="X1430">
        <v>2.98</v>
      </c>
      <c r="Y1430">
        <v>12.4</v>
      </c>
      <c r="Z1430">
        <v>67</v>
      </c>
      <c r="AA1430">
        <v>0.16</v>
      </c>
      <c r="AB1430">
        <v>30.1</v>
      </c>
      <c r="AC1430">
        <v>0.57999999999999996</v>
      </c>
      <c r="AD1430">
        <v>335</v>
      </c>
      <c r="AE1430">
        <v>1.6</v>
      </c>
      <c r="AF1430">
        <v>5.0000000000000001E-3</v>
      </c>
      <c r="AG1430">
        <v>24.9</v>
      </c>
      <c r="AH1430">
        <v>5.1999999999999998E-2</v>
      </c>
      <c r="AI1430">
        <v>24.14</v>
      </c>
      <c r="AJ1430">
        <v>0.01</v>
      </c>
      <c r="AK1430">
        <v>0.18</v>
      </c>
      <c r="AL1430">
        <v>5</v>
      </c>
      <c r="AM1430">
        <v>0.7</v>
      </c>
      <c r="AN1430">
        <v>4.5</v>
      </c>
      <c r="AO1430">
        <v>0.01</v>
      </c>
      <c r="AP1430">
        <v>42.5</v>
      </c>
      <c r="AQ1430">
        <v>550</v>
      </c>
      <c r="AR1430">
        <v>0.31</v>
      </c>
      <c r="AS1430">
        <v>21.9</v>
      </c>
      <c r="AT1430">
        <v>35</v>
      </c>
      <c r="AU1430">
        <v>0.7</v>
      </c>
      <c r="AV1430">
        <v>63.2</v>
      </c>
      <c r="AW1430">
        <v>7.5</v>
      </c>
    </row>
    <row r="1431" spans="1:49" hidden="1" x14ac:dyDescent="0.3">
      <c r="A1431" t="s">
        <v>5522</v>
      </c>
      <c r="B1431" t="s">
        <v>5523</v>
      </c>
      <c r="C1431" s="1" t="str">
        <f t="shared" si="98"/>
        <v>13:0047</v>
      </c>
      <c r="D1431" s="1" t="str">
        <f t="shared" si="99"/>
        <v>13:0012</v>
      </c>
      <c r="E1431" t="s">
        <v>5524</v>
      </c>
      <c r="F1431" t="s">
        <v>5525</v>
      </c>
      <c r="H1431">
        <v>46.6533619</v>
      </c>
      <c r="I1431">
        <v>-66.809721300000007</v>
      </c>
      <c r="J1431" s="1" t="str">
        <f t="shared" si="97"/>
        <v>Basal till</v>
      </c>
      <c r="K1431" s="1" t="str">
        <f t="shared" si="100"/>
        <v>&lt;63 micron</v>
      </c>
      <c r="L1431">
        <v>15</v>
      </c>
      <c r="M1431">
        <v>3</v>
      </c>
      <c r="N1431">
        <v>4.2</v>
      </c>
      <c r="O1431">
        <v>0.1</v>
      </c>
      <c r="P1431">
        <v>2</v>
      </c>
      <c r="Q1431">
        <v>53.5</v>
      </c>
      <c r="R1431">
        <v>2.39</v>
      </c>
      <c r="S1431">
        <v>0.03</v>
      </c>
      <c r="T1431">
        <v>0.23</v>
      </c>
      <c r="U1431">
        <v>9.5</v>
      </c>
      <c r="V1431">
        <v>17.899999999999999</v>
      </c>
      <c r="W1431">
        <v>19.3</v>
      </c>
      <c r="X1431">
        <v>2.27</v>
      </c>
      <c r="Y1431">
        <v>10.4</v>
      </c>
      <c r="Z1431">
        <v>17</v>
      </c>
      <c r="AA1431">
        <v>0.19</v>
      </c>
      <c r="AB1431">
        <v>40.200000000000003</v>
      </c>
      <c r="AC1431">
        <v>0.42</v>
      </c>
      <c r="AD1431">
        <v>673</v>
      </c>
      <c r="AE1431">
        <v>1.04</v>
      </c>
      <c r="AF1431">
        <v>6.0000000000000001E-3</v>
      </c>
      <c r="AG1431">
        <v>16.399999999999999</v>
      </c>
      <c r="AH1431">
        <v>3.5999999999999997E-2</v>
      </c>
      <c r="AI1431">
        <v>27.7</v>
      </c>
      <c r="AJ1431">
        <v>0.02</v>
      </c>
      <c r="AK1431">
        <v>0.1</v>
      </c>
      <c r="AL1431">
        <v>4.8</v>
      </c>
      <c r="AM1431">
        <v>0.5</v>
      </c>
      <c r="AN1431">
        <v>2.4</v>
      </c>
      <c r="AO1431">
        <v>0.01</v>
      </c>
      <c r="AP1431">
        <v>55.1</v>
      </c>
      <c r="AQ1431">
        <v>870</v>
      </c>
      <c r="AR1431">
        <v>0.4</v>
      </c>
      <c r="AS1431">
        <v>16</v>
      </c>
      <c r="AT1431">
        <v>25</v>
      </c>
      <c r="AU1431">
        <v>1.8</v>
      </c>
      <c r="AV1431">
        <v>80.5</v>
      </c>
      <c r="AW1431">
        <v>15</v>
      </c>
    </row>
    <row r="1432" spans="1:49" hidden="1" x14ac:dyDescent="0.3">
      <c r="A1432" t="s">
        <v>5526</v>
      </c>
      <c r="B1432" t="s">
        <v>5527</v>
      </c>
      <c r="C1432" s="1" t="str">
        <f t="shared" si="98"/>
        <v>13:0047</v>
      </c>
      <c r="D1432" s="1" t="str">
        <f t="shared" si="99"/>
        <v>13:0012</v>
      </c>
      <c r="E1432" t="s">
        <v>5528</v>
      </c>
      <c r="F1432" t="s">
        <v>5529</v>
      </c>
      <c r="H1432">
        <v>46.637029599999998</v>
      </c>
      <c r="I1432">
        <v>-66.802802900000003</v>
      </c>
      <c r="J1432" s="1" t="str">
        <f t="shared" si="97"/>
        <v>Basal till</v>
      </c>
      <c r="K1432" s="1" t="str">
        <f t="shared" si="100"/>
        <v>&lt;63 micron</v>
      </c>
      <c r="L1432">
        <v>7</v>
      </c>
      <c r="M1432">
        <v>2.39</v>
      </c>
      <c r="N1432">
        <v>3.8</v>
      </c>
      <c r="O1432">
        <v>0.1</v>
      </c>
      <c r="P1432">
        <v>1</v>
      </c>
      <c r="Q1432">
        <v>53.8</v>
      </c>
      <c r="R1432">
        <v>1.87</v>
      </c>
      <c r="S1432">
        <v>0.04</v>
      </c>
      <c r="T1432">
        <v>0.18</v>
      </c>
      <c r="U1432">
        <v>8</v>
      </c>
      <c r="V1432">
        <v>17.5</v>
      </c>
      <c r="W1432">
        <v>13.11</v>
      </c>
      <c r="X1432">
        <v>2.14</v>
      </c>
      <c r="Y1432">
        <v>9</v>
      </c>
      <c r="Z1432">
        <v>18</v>
      </c>
      <c r="AA1432">
        <v>0.21</v>
      </c>
      <c r="AB1432">
        <v>40.700000000000003</v>
      </c>
      <c r="AC1432">
        <v>0.48</v>
      </c>
      <c r="AD1432">
        <v>806</v>
      </c>
      <c r="AE1432">
        <v>0.77</v>
      </c>
      <c r="AF1432">
        <v>7.0000000000000001E-3</v>
      </c>
      <c r="AG1432">
        <v>16.399999999999999</v>
      </c>
      <c r="AH1432">
        <v>3.5999999999999997E-2</v>
      </c>
      <c r="AI1432">
        <v>28.73</v>
      </c>
      <c r="AJ1432">
        <v>5.0000000000000001E-3</v>
      </c>
      <c r="AK1432">
        <v>0.1</v>
      </c>
      <c r="AL1432">
        <v>4.8</v>
      </c>
      <c r="AM1432">
        <v>0.4</v>
      </c>
      <c r="AN1432">
        <v>3.2</v>
      </c>
      <c r="AO1432">
        <v>0.01</v>
      </c>
      <c r="AP1432">
        <v>53.5</v>
      </c>
      <c r="AQ1432">
        <v>1000</v>
      </c>
      <c r="AR1432">
        <v>0.38</v>
      </c>
      <c r="AS1432">
        <v>14.2</v>
      </c>
      <c r="AT1432">
        <v>24</v>
      </c>
      <c r="AU1432">
        <v>2.4</v>
      </c>
      <c r="AV1432">
        <v>68.2</v>
      </c>
      <c r="AW1432">
        <v>15</v>
      </c>
    </row>
    <row r="1433" spans="1:49" hidden="1" x14ac:dyDescent="0.3">
      <c r="A1433" t="s">
        <v>5530</v>
      </c>
      <c r="B1433" t="s">
        <v>5531</v>
      </c>
      <c r="C1433" s="1" t="str">
        <f t="shared" si="98"/>
        <v>13:0047</v>
      </c>
      <c r="D1433" s="1" t="str">
        <f t="shared" si="99"/>
        <v>13:0012</v>
      </c>
      <c r="E1433" t="s">
        <v>5532</v>
      </c>
      <c r="F1433" t="s">
        <v>5533</v>
      </c>
      <c r="H1433">
        <v>46.622498499999999</v>
      </c>
      <c r="I1433">
        <v>-66.800648300000006</v>
      </c>
      <c r="J1433" s="1" t="str">
        <f t="shared" si="97"/>
        <v>Basal till</v>
      </c>
      <c r="K1433" s="1" t="str">
        <f t="shared" si="100"/>
        <v>&lt;63 micron</v>
      </c>
      <c r="L1433">
        <v>58</v>
      </c>
      <c r="M1433">
        <v>2.08</v>
      </c>
      <c r="N1433">
        <v>5.3</v>
      </c>
      <c r="O1433">
        <v>2.8</v>
      </c>
      <c r="P1433">
        <v>1</v>
      </c>
      <c r="Q1433">
        <v>24.2</v>
      </c>
      <c r="R1433">
        <v>3.16</v>
      </c>
      <c r="S1433">
        <v>0.02</v>
      </c>
      <c r="T1433">
        <v>0.3</v>
      </c>
      <c r="U1433">
        <v>5.7</v>
      </c>
      <c r="V1433">
        <v>11.6</v>
      </c>
      <c r="W1433">
        <v>14.26</v>
      </c>
      <c r="X1433">
        <v>2.09</v>
      </c>
      <c r="Y1433">
        <v>8.4</v>
      </c>
      <c r="Z1433">
        <v>41</v>
      </c>
      <c r="AA1433">
        <v>0.15</v>
      </c>
      <c r="AB1433">
        <v>41.2</v>
      </c>
      <c r="AC1433">
        <v>0.32</v>
      </c>
      <c r="AD1433">
        <v>906</v>
      </c>
      <c r="AE1433">
        <v>2.08</v>
      </c>
      <c r="AF1433">
        <v>0.01</v>
      </c>
      <c r="AG1433">
        <v>12.2</v>
      </c>
      <c r="AH1433">
        <v>2.4E-2</v>
      </c>
      <c r="AI1433">
        <v>85.33</v>
      </c>
      <c r="AJ1433">
        <v>5.0000000000000001E-3</v>
      </c>
      <c r="AK1433">
        <v>0.1</v>
      </c>
      <c r="AL1433">
        <v>4.7</v>
      </c>
      <c r="AM1433">
        <v>0.3</v>
      </c>
      <c r="AN1433">
        <v>2.2000000000000002</v>
      </c>
      <c r="AO1433">
        <v>0.01</v>
      </c>
      <c r="AP1433">
        <v>61.5</v>
      </c>
      <c r="AQ1433">
        <v>830</v>
      </c>
      <c r="AR1433">
        <v>0.48</v>
      </c>
      <c r="AS1433">
        <v>24.5</v>
      </c>
      <c r="AT1433">
        <v>17</v>
      </c>
      <c r="AU1433">
        <v>4</v>
      </c>
      <c r="AV1433">
        <v>142.5</v>
      </c>
      <c r="AW1433">
        <v>15</v>
      </c>
    </row>
    <row r="1434" spans="1:49" hidden="1" x14ac:dyDescent="0.3">
      <c r="A1434" t="s">
        <v>5534</v>
      </c>
      <c r="B1434" t="s">
        <v>5535</v>
      </c>
      <c r="C1434" s="1" t="str">
        <f t="shared" si="98"/>
        <v>13:0047</v>
      </c>
      <c r="D1434" s="1" t="str">
        <f t="shared" si="99"/>
        <v>13:0012</v>
      </c>
      <c r="E1434" t="s">
        <v>5536</v>
      </c>
      <c r="F1434" t="s">
        <v>5537</v>
      </c>
      <c r="H1434">
        <v>46.607492899999997</v>
      </c>
      <c r="I1434">
        <v>-66.801909300000005</v>
      </c>
      <c r="J1434" s="1" t="str">
        <f t="shared" si="97"/>
        <v>Basal till</v>
      </c>
      <c r="K1434" s="1" t="str">
        <f t="shared" si="100"/>
        <v>&lt;63 micron</v>
      </c>
      <c r="L1434">
        <v>19</v>
      </c>
      <c r="M1434">
        <v>2.64</v>
      </c>
      <c r="N1434">
        <v>5</v>
      </c>
      <c r="O1434">
        <v>0.1</v>
      </c>
      <c r="P1434">
        <v>1</v>
      </c>
      <c r="Q1434">
        <v>62.8</v>
      </c>
      <c r="R1434">
        <v>2.19</v>
      </c>
      <c r="S1434">
        <v>0.03</v>
      </c>
      <c r="T1434">
        <v>0.22</v>
      </c>
      <c r="U1434">
        <v>9.4</v>
      </c>
      <c r="V1434">
        <v>23.4</v>
      </c>
      <c r="W1434">
        <v>17.32</v>
      </c>
      <c r="X1434">
        <v>2.5299999999999998</v>
      </c>
      <c r="Y1434">
        <v>9.1</v>
      </c>
      <c r="Z1434">
        <v>16</v>
      </c>
      <c r="AA1434">
        <v>0.23</v>
      </c>
      <c r="AB1434">
        <v>31.8</v>
      </c>
      <c r="AC1434">
        <v>0.64</v>
      </c>
      <c r="AD1434">
        <v>668</v>
      </c>
      <c r="AE1434">
        <v>0.94</v>
      </c>
      <c r="AF1434">
        <v>6.0000000000000001E-3</v>
      </c>
      <c r="AG1434">
        <v>20.8</v>
      </c>
      <c r="AH1434">
        <v>0.03</v>
      </c>
      <c r="AI1434">
        <v>23.64</v>
      </c>
      <c r="AJ1434">
        <v>5.0000000000000001E-3</v>
      </c>
      <c r="AK1434">
        <v>0.17</v>
      </c>
      <c r="AL1434">
        <v>5.8</v>
      </c>
      <c r="AM1434">
        <v>0.2</v>
      </c>
      <c r="AN1434">
        <v>2.5</v>
      </c>
      <c r="AO1434">
        <v>0.01</v>
      </c>
      <c r="AP1434">
        <v>38.799999999999997</v>
      </c>
      <c r="AQ1434">
        <v>820</v>
      </c>
      <c r="AR1434">
        <v>0.42</v>
      </c>
      <c r="AS1434">
        <v>14.9</v>
      </c>
      <c r="AT1434">
        <v>33</v>
      </c>
      <c r="AU1434">
        <v>3.3</v>
      </c>
      <c r="AV1434">
        <v>64.2</v>
      </c>
      <c r="AW1434">
        <v>15</v>
      </c>
    </row>
    <row r="1435" spans="1:49" hidden="1" x14ac:dyDescent="0.3">
      <c r="A1435" t="s">
        <v>5538</v>
      </c>
      <c r="B1435" t="s">
        <v>5539</v>
      </c>
      <c r="C1435" s="1" t="str">
        <f t="shared" si="98"/>
        <v>13:0047</v>
      </c>
      <c r="D1435" s="1" t="str">
        <f t="shared" si="99"/>
        <v>13:0012</v>
      </c>
      <c r="E1435" t="s">
        <v>5540</v>
      </c>
      <c r="F1435" t="s">
        <v>5541</v>
      </c>
      <c r="H1435">
        <v>46.5867395</v>
      </c>
      <c r="I1435">
        <v>-66.808492900000005</v>
      </c>
      <c r="J1435" s="1" t="str">
        <f t="shared" si="97"/>
        <v>Basal till</v>
      </c>
      <c r="K1435" s="1" t="str">
        <f t="shared" si="100"/>
        <v>&lt;63 micron</v>
      </c>
      <c r="L1435">
        <v>301</v>
      </c>
      <c r="M1435">
        <v>4.03</v>
      </c>
      <c r="N1435">
        <v>25.4</v>
      </c>
      <c r="O1435">
        <v>3.3</v>
      </c>
      <c r="P1435">
        <v>1</v>
      </c>
      <c r="Q1435">
        <v>25.2</v>
      </c>
      <c r="R1435">
        <v>6.8</v>
      </c>
      <c r="S1435">
        <v>0.02</v>
      </c>
      <c r="T1435">
        <v>0.28999999999999998</v>
      </c>
      <c r="U1435">
        <v>6.9</v>
      </c>
      <c r="V1435">
        <v>33</v>
      </c>
      <c r="W1435">
        <v>27.42</v>
      </c>
      <c r="X1435">
        <v>4.7699999999999996</v>
      </c>
      <c r="Y1435">
        <v>7.6</v>
      </c>
      <c r="Z1435">
        <v>196</v>
      </c>
      <c r="AA1435">
        <v>0.08</v>
      </c>
      <c r="AB1435">
        <v>20.100000000000001</v>
      </c>
      <c r="AC1435">
        <v>0.24</v>
      </c>
      <c r="AD1435">
        <v>309</v>
      </c>
      <c r="AE1435">
        <v>2.1</v>
      </c>
      <c r="AF1435">
        <v>3.0000000000000001E-3</v>
      </c>
      <c r="AG1435">
        <v>15.5</v>
      </c>
      <c r="AH1435">
        <v>0.17399999999999999</v>
      </c>
      <c r="AI1435">
        <v>12.16</v>
      </c>
      <c r="AJ1435">
        <v>0.05</v>
      </c>
      <c r="AK1435">
        <v>0.17</v>
      </c>
      <c r="AL1435">
        <v>2.9</v>
      </c>
      <c r="AM1435">
        <v>1.6</v>
      </c>
      <c r="AN1435">
        <v>2.1</v>
      </c>
      <c r="AO1435">
        <v>0.05</v>
      </c>
      <c r="AP1435">
        <v>7.5</v>
      </c>
      <c r="AQ1435">
        <v>270</v>
      </c>
      <c r="AR1435">
        <v>0.45</v>
      </c>
      <c r="AS1435">
        <v>2.4</v>
      </c>
      <c r="AT1435">
        <v>42</v>
      </c>
      <c r="AU1435">
        <v>2</v>
      </c>
      <c r="AV1435">
        <v>88.6</v>
      </c>
      <c r="AW1435">
        <v>7.5</v>
      </c>
    </row>
    <row r="1436" spans="1:49" hidden="1" x14ac:dyDescent="0.3">
      <c r="A1436" t="s">
        <v>5542</v>
      </c>
      <c r="B1436" t="s">
        <v>5543</v>
      </c>
      <c r="C1436" s="1" t="str">
        <f t="shared" si="98"/>
        <v>13:0047</v>
      </c>
      <c r="D1436" s="1" t="str">
        <f t="shared" si="99"/>
        <v>13:0012</v>
      </c>
      <c r="E1436" t="s">
        <v>5544</v>
      </c>
      <c r="F1436" t="s">
        <v>5545</v>
      </c>
      <c r="H1436">
        <v>46.565773200000002</v>
      </c>
      <c r="I1436">
        <v>-66.803988399999994</v>
      </c>
      <c r="J1436" s="1" t="str">
        <f t="shared" si="97"/>
        <v>Basal till</v>
      </c>
      <c r="K1436" s="1" t="str">
        <f t="shared" si="100"/>
        <v>&lt;63 micron</v>
      </c>
      <c r="L1436">
        <v>41</v>
      </c>
      <c r="M1436">
        <v>2.08</v>
      </c>
      <c r="N1436">
        <v>205.3</v>
      </c>
      <c r="O1436">
        <v>1.7</v>
      </c>
      <c r="P1436">
        <v>2</v>
      </c>
      <c r="Q1436">
        <v>42.8</v>
      </c>
      <c r="R1436">
        <v>3.76</v>
      </c>
      <c r="S1436">
        <v>0.05</v>
      </c>
      <c r="T1436">
        <v>0.18</v>
      </c>
      <c r="U1436">
        <v>15.7</v>
      </c>
      <c r="V1436">
        <v>32.799999999999997</v>
      </c>
      <c r="W1436">
        <v>42.87</v>
      </c>
      <c r="X1436">
        <v>2.96</v>
      </c>
      <c r="Y1436">
        <v>6</v>
      </c>
      <c r="Z1436">
        <v>27</v>
      </c>
      <c r="AA1436">
        <v>0.14000000000000001</v>
      </c>
      <c r="AB1436">
        <v>34.9</v>
      </c>
      <c r="AC1436">
        <v>0.69</v>
      </c>
      <c r="AD1436">
        <v>657</v>
      </c>
      <c r="AE1436">
        <v>1.1599999999999999</v>
      </c>
      <c r="AF1436">
        <v>5.0000000000000001E-3</v>
      </c>
      <c r="AG1436">
        <v>32.1</v>
      </c>
      <c r="AH1436">
        <v>3.6999999999999998E-2</v>
      </c>
      <c r="AI1436">
        <v>35.14</v>
      </c>
      <c r="AJ1436">
        <v>5.0000000000000001E-3</v>
      </c>
      <c r="AK1436">
        <v>0.27</v>
      </c>
      <c r="AL1436">
        <v>3.6</v>
      </c>
      <c r="AM1436">
        <v>0.3</v>
      </c>
      <c r="AN1436">
        <v>4.0999999999999996</v>
      </c>
      <c r="AO1436">
        <v>0.02</v>
      </c>
      <c r="AP1436">
        <v>14.6</v>
      </c>
      <c r="AQ1436">
        <v>630</v>
      </c>
      <c r="AR1436">
        <v>0.28000000000000003</v>
      </c>
      <c r="AS1436">
        <v>2.6</v>
      </c>
      <c r="AT1436">
        <v>39</v>
      </c>
      <c r="AU1436">
        <v>3.7</v>
      </c>
      <c r="AV1436">
        <v>75.8</v>
      </c>
      <c r="AW1436">
        <v>15</v>
      </c>
    </row>
    <row r="1437" spans="1:49" hidden="1" x14ac:dyDescent="0.3">
      <c r="A1437" t="s">
        <v>5546</v>
      </c>
      <c r="B1437" t="s">
        <v>5547</v>
      </c>
      <c r="C1437" s="1" t="str">
        <f t="shared" si="98"/>
        <v>13:0047</v>
      </c>
      <c r="D1437" s="1" t="str">
        <f t="shared" si="99"/>
        <v>13:0012</v>
      </c>
      <c r="E1437" t="s">
        <v>5548</v>
      </c>
      <c r="F1437" t="s">
        <v>5549</v>
      </c>
      <c r="H1437">
        <v>46.546405800000002</v>
      </c>
      <c r="I1437">
        <v>-66.807770599999998</v>
      </c>
      <c r="J1437" s="1" t="str">
        <f t="shared" si="97"/>
        <v>Basal till</v>
      </c>
      <c r="K1437" s="1" t="str">
        <f t="shared" si="100"/>
        <v>&lt;63 micron</v>
      </c>
      <c r="L1437">
        <v>40</v>
      </c>
      <c r="M1437">
        <v>2.27</v>
      </c>
      <c r="N1437">
        <v>30.3</v>
      </c>
      <c r="O1437">
        <v>4.2</v>
      </c>
      <c r="P1437">
        <v>1</v>
      </c>
      <c r="Q1437">
        <v>44.1</v>
      </c>
      <c r="R1437">
        <v>0.74</v>
      </c>
      <c r="S1437">
        <v>0.08</v>
      </c>
      <c r="T1437">
        <v>0.14000000000000001</v>
      </c>
      <c r="U1437">
        <v>17.7</v>
      </c>
      <c r="V1437">
        <v>35.9</v>
      </c>
      <c r="W1437">
        <v>22.65</v>
      </c>
      <c r="X1437">
        <v>3.14</v>
      </c>
      <c r="Y1437">
        <v>5.7</v>
      </c>
      <c r="Z1437">
        <v>32</v>
      </c>
      <c r="AA1437">
        <v>0.15</v>
      </c>
      <c r="AB1437">
        <v>31.7</v>
      </c>
      <c r="AC1437">
        <v>0.75</v>
      </c>
      <c r="AD1437">
        <v>751</v>
      </c>
      <c r="AE1437">
        <v>0.43</v>
      </c>
      <c r="AF1437">
        <v>4.0000000000000001E-3</v>
      </c>
      <c r="AG1437">
        <v>33.6</v>
      </c>
      <c r="AH1437">
        <v>7.1999999999999995E-2</v>
      </c>
      <c r="AI1437">
        <v>27.69</v>
      </c>
      <c r="AJ1437">
        <v>5.0000000000000001E-3</v>
      </c>
      <c r="AK1437">
        <v>0.48</v>
      </c>
      <c r="AL1437">
        <v>3.4</v>
      </c>
      <c r="AM1437">
        <v>0.3</v>
      </c>
      <c r="AN1437">
        <v>4.2</v>
      </c>
      <c r="AO1437">
        <v>0.03</v>
      </c>
      <c r="AP1437">
        <v>10.4</v>
      </c>
      <c r="AQ1437">
        <v>690</v>
      </c>
      <c r="AR1437">
        <v>0.2</v>
      </c>
      <c r="AS1437">
        <v>1.4</v>
      </c>
      <c r="AT1437">
        <v>39</v>
      </c>
      <c r="AU1437">
        <v>1.4</v>
      </c>
      <c r="AV1437">
        <v>75.8</v>
      </c>
      <c r="AW1437">
        <v>15</v>
      </c>
    </row>
    <row r="1438" spans="1:49" hidden="1" x14ac:dyDescent="0.3">
      <c r="A1438" t="s">
        <v>5550</v>
      </c>
      <c r="B1438" t="s">
        <v>5551</v>
      </c>
      <c r="C1438" s="1" t="str">
        <f t="shared" si="98"/>
        <v>13:0047</v>
      </c>
      <c r="D1438" s="1" t="str">
        <f t="shared" si="99"/>
        <v>13:0012</v>
      </c>
      <c r="E1438" t="s">
        <v>5552</v>
      </c>
      <c r="F1438" t="s">
        <v>5553</v>
      </c>
      <c r="H1438">
        <v>46.529249</v>
      </c>
      <c r="I1438">
        <v>-66.809505000000001</v>
      </c>
      <c r="J1438" s="1" t="str">
        <f>HYPERLINK("http://geochem.nrcan.gc.ca/cdogs/content/kwd/kwd020049_e.htm", "Melt-out till")</f>
        <v>Melt-out till</v>
      </c>
      <c r="K1438" s="1" t="str">
        <f t="shared" si="100"/>
        <v>&lt;63 micron</v>
      </c>
      <c r="L1438">
        <v>25</v>
      </c>
      <c r="M1438">
        <v>2.16</v>
      </c>
      <c r="N1438">
        <v>8.9</v>
      </c>
      <c r="O1438">
        <v>0.3</v>
      </c>
      <c r="P1438">
        <v>1</v>
      </c>
      <c r="Q1438">
        <v>44.6</v>
      </c>
      <c r="R1438">
        <v>0.21</v>
      </c>
      <c r="S1438">
        <v>0.02</v>
      </c>
      <c r="T1438">
        <v>0.23</v>
      </c>
      <c r="U1438">
        <v>11.6</v>
      </c>
      <c r="V1438">
        <v>68.099999999999994</v>
      </c>
      <c r="W1438">
        <v>19.7</v>
      </c>
      <c r="X1438">
        <v>3.2</v>
      </c>
      <c r="Y1438">
        <v>6.1</v>
      </c>
      <c r="Z1438">
        <v>31</v>
      </c>
      <c r="AA1438">
        <v>0.04</v>
      </c>
      <c r="AB1438">
        <v>28.3</v>
      </c>
      <c r="AC1438">
        <v>0.8</v>
      </c>
      <c r="AD1438">
        <v>527</v>
      </c>
      <c r="AE1438">
        <v>0.92</v>
      </c>
      <c r="AF1438">
        <v>3.0000000000000001E-3</v>
      </c>
      <c r="AG1438">
        <v>42.3</v>
      </c>
      <c r="AH1438">
        <v>3.9E-2</v>
      </c>
      <c r="AI1438">
        <v>54.27</v>
      </c>
      <c r="AJ1438">
        <v>5.0000000000000001E-3</v>
      </c>
      <c r="AK1438">
        <v>0.76</v>
      </c>
      <c r="AL1438">
        <v>3.9</v>
      </c>
      <c r="AM1438">
        <v>0.4</v>
      </c>
      <c r="AN1438">
        <v>2.2999999999999998</v>
      </c>
      <c r="AO1438">
        <v>0.02</v>
      </c>
      <c r="AP1438">
        <v>5.6</v>
      </c>
      <c r="AQ1438">
        <v>340</v>
      </c>
      <c r="AR1438">
        <v>0.08</v>
      </c>
      <c r="AS1438">
        <v>1.1000000000000001</v>
      </c>
      <c r="AT1438">
        <v>58</v>
      </c>
      <c r="AU1438">
        <v>0.1</v>
      </c>
      <c r="AV1438">
        <v>102.5</v>
      </c>
      <c r="AW1438">
        <v>15</v>
      </c>
    </row>
    <row r="1439" spans="1:49" hidden="1" x14ac:dyDescent="0.3">
      <c r="A1439" t="s">
        <v>5554</v>
      </c>
      <c r="B1439" t="s">
        <v>5555</v>
      </c>
      <c r="C1439" s="1" t="str">
        <f t="shared" si="98"/>
        <v>13:0047</v>
      </c>
      <c r="D1439" s="1" t="str">
        <f t="shared" si="99"/>
        <v>13:0012</v>
      </c>
      <c r="E1439" t="s">
        <v>5552</v>
      </c>
      <c r="F1439" t="s">
        <v>5556</v>
      </c>
      <c r="H1439">
        <v>46.529249</v>
      </c>
      <c r="I1439">
        <v>-66.809505000000001</v>
      </c>
      <c r="J1439" s="1" t="str">
        <f>HYPERLINK("http://geochem.nrcan.gc.ca/cdogs/content/kwd/kwd020049_e.htm", "Melt-out till")</f>
        <v>Melt-out till</v>
      </c>
      <c r="K1439" s="1" t="str">
        <f t="shared" si="100"/>
        <v>&lt;63 micron</v>
      </c>
      <c r="L1439">
        <v>28</v>
      </c>
      <c r="M1439">
        <v>2.15</v>
      </c>
      <c r="N1439">
        <v>9.3000000000000007</v>
      </c>
      <c r="O1439">
        <v>0.5</v>
      </c>
      <c r="P1439">
        <v>1</v>
      </c>
      <c r="Q1439">
        <v>45.2</v>
      </c>
      <c r="R1439">
        <v>0.21</v>
      </c>
      <c r="S1439">
        <v>0.02</v>
      </c>
      <c r="T1439">
        <v>0.26</v>
      </c>
      <c r="U1439">
        <v>12.3</v>
      </c>
      <c r="V1439">
        <v>71.400000000000006</v>
      </c>
      <c r="W1439">
        <v>20.309999999999999</v>
      </c>
      <c r="X1439">
        <v>3.23</v>
      </c>
      <c r="Y1439">
        <v>6.3</v>
      </c>
      <c r="Z1439">
        <v>31</v>
      </c>
      <c r="AA1439">
        <v>0.05</v>
      </c>
      <c r="AB1439">
        <v>28.7</v>
      </c>
      <c r="AC1439">
        <v>0.8</v>
      </c>
      <c r="AD1439">
        <v>531</v>
      </c>
      <c r="AE1439">
        <v>0.97</v>
      </c>
      <c r="AF1439">
        <v>3.0000000000000001E-3</v>
      </c>
      <c r="AG1439">
        <v>43.6</v>
      </c>
      <c r="AH1439">
        <v>0.04</v>
      </c>
      <c r="AI1439">
        <v>54.91</v>
      </c>
      <c r="AJ1439">
        <v>5.0000000000000001E-3</v>
      </c>
      <c r="AK1439">
        <v>0.88</v>
      </c>
      <c r="AL1439">
        <v>4.0999999999999996</v>
      </c>
      <c r="AM1439">
        <v>0.4</v>
      </c>
      <c r="AN1439">
        <v>2.2999999999999998</v>
      </c>
      <c r="AO1439">
        <v>0.03</v>
      </c>
      <c r="AP1439">
        <v>6.1</v>
      </c>
      <c r="AQ1439">
        <v>350</v>
      </c>
      <c r="AR1439">
        <v>0.09</v>
      </c>
      <c r="AS1439">
        <v>1.1000000000000001</v>
      </c>
      <c r="AT1439">
        <v>58</v>
      </c>
      <c r="AU1439">
        <v>0.1</v>
      </c>
      <c r="AV1439">
        <v>105.7</v>
      </c>
      <c r="AW1439">
        <v>15</v>
      </c>
    </row>
    <row r="1440" spans="1:49" hidden="1" x14ac:dyDescent="0.3">
      <c r="A1440" t="s">
        <v>5557</v>
      </c>
      <c r="B1440" t="s">
        <v>5558</v>
      </c>
      <c r="C1440" s="1" t="str">
        <f t="shared" si="98"/>
        <v>13:0047</v>
      </c>
      <c r="D1440" s="1" t="str">
        <f t="shared" si="99"/>
        <v>13:0012</v>
      </c>
      <c r="E1440" t="s">
        <v>5559</v>
      </c>
      <c r="F1440" t="s">
        <v>5560</v>
      </c>
      <c r="H1440">
        <v>46.511609999999997</v>
      </c>
      <c r="I1440">
        <v>-66.809562900000003</v>
      </c>
      <c r="J1440" s="1" t="str">
        <f>HYPERLINK("http://geochem.nrcan.gc.ca/cdogs/content/kwd/kwd020045_e.htm", "Basal till")</f>
        <v>Basal till</v>
      </c>
      <c r="K1440" s="1" t="str">
        <f t="shared" si="100"/>
        <v>&lt;63 micron</v>
      </c>
      <c r="L1440">
        <v>8</v>
      </c>
      <c r="M1440">
        <v>2.08</v>
      </c>
      <c r="N1440">
        <v>20.399999999999999</v>
      </c>
      <c r="O1440">
        <v>3.5</v>
      </c>
      <c r="P1440">
        <v>1</v>
      </c>
      <c r="Q1440">
        <v>69</v>
      </c>
      <c r="R1440">
        <v>0.38</v>
      </c>
      <c r="S1440">
        <v>0.13</v>
      </c>
      <c r="T1440">
        <v>7.0000000000000007E-2</v>
      </c>
      <c r="U1440">
        <v>19.7</v>
      </c>
      <c r="V1440">
        <v>36.200000000000003</v>
      </c>
      <c r="W1440">
        <v>34.49</v>
      </c>
      <c r="X1440">
        <v>4.05</v>
      </c>
      <c r="Y1440">
        <v>5.9</v>
      </c>
      <c r="Z1440">
        <v>18</v>
      </c>
      <c r="AA1440">
        <v>0.13</v>
      </c>
      <c r="AB1440">
        <v>38.5</v>
      </c>
      <c r="AC1440">
        <v>0.88</v>
      </c>
      <c r="AD1440">
        <v>947</v>
      </c>
      <c r="AE1440">
        <v>1.8</v>
      </c>
      <c r="AF1440">
        <v>5.0000000000000001E-3</v>
      </c>
      <c r="AG1440">
        <v>42.5</v>
      </c>
      <c r="AH1440">
        <v>4.2999999999999997E-2</v>
      </c>
      <c r="AI1440">
        <v>21.13</v>
      </c>
      <c r="AJ1440">
        <v>5.0000000000000001E-3</v>
      </c>
      <c r="AK1440">
        <v>2.5499999999999998</v>
      </c>
      <c r="AL1440">
        <v>4.3</v>
      </c>
      <c r="AM1440">
        <v>0.2</v>
      </c>
      <c r="AN1440">
        <v>13.4</v>
      </c>
      <c r="AO1440">
        <v>0.04</v>
      </c>
      <c r="AP1440">
        <v>10</v>
      </c>
      <c r="AQ1440">
        <v>310</v>
      </c>
      <c r="AR1440">
        <v>0.11</v>
      </c>
      <c r="AS1440">
        <v>1.4</v>
      </c>
      <c r="AT1440">
        <v>40</v>
      </c>
      <c r="AU1440">
        <v>0.2</v>
      </c>
      <c r="AV1440">
        <v>66.2</v>
      </c>
      <c r="AW1440">
        <v>15</v>
      </c>
    </row>
    <row r="1441" spans="1:49" hidden="1" x14ac:dyDescent="0.3">
      <c r="A1441" t="s">
        <v>5561</v>
      </c>
      <c r="B1441" t="s">
        <v>5562</v>
      </c>
      <c r="C1441" s="1" t="str">
        <f t="shared" si="98"/>
        <v>13:0047</v>
      </c>
      <c r="D1441" s="1" t="str">
        <f t="shared" si="99"/>
        <v>13:0012</v>
      </c>
      <c r="E1441" t="s">
        <v>5563</v>
      </c>
      <c r="F1441" t="s">
        <v>5564</v>
      </c>
      <c r="H1441">
        <v>46.739892500000003</v>
      </c>
      <c r="I1441">
        <v>-66.7746681</v>
      </c>
      <c r="J1441" s="1" t="str">
        <f>HYPERLINK("http://geochem.nrcan.gc.ca/cdogs/content/kwd/kwd020046_e.htm", "Ablation till")</f>
        <v>Ablation till</v>
      </c>
      <c r="K1441" s="1" t="str">
        <f t="shared" si="100"/>
        <v>&lt;63 micron</v>
      </c>
      <c r="L1441">
        <v>185</v>
      </c>
      <c r="M1441">
        <v>2.39</v>
      </c>
      <c r="N1441">
        <v>1.4</v>
      </c>
      <c r="O1441">
        <v>0.6</v>
      </c>
      <c r="P1441">
        <v>0.5</v>
      </c>
      <c r="Q1441">
        <v>27.6</v>
      </c>
      <c r="R1441">
        <v>0.86</v>
      </c>
      <c r="S1441">
        <v>0.16</v>
      </c>
      <c r="T1441">
        <v>0.24</v>
      </c>
      <c r="U1441">
        <v>10.1</v>
      </c>
      <c r="V1441">
        <v>30.2</v>
      </c>
      <c r="W1441">
        <v>25.25</v>
      </c>
      <c r="X1441">
        <v>2.2599999999999998</v>
      </c>
      <c r="Y1441">
        <v>7.4</v>
      </c>
      <c r="Z1441">
        <v>44</v>
      </c>
      <c r="AA1441">
        <v>0.04</v>
      </c>
      <c r="AB1441">
        <v>22.6</v>
      </c>
      <c r="AC1441">
        <v>0.79</v>
      </c>
      <c r="AD1441">
        <v>464</v>
      </c>
      <c r="AE1441">
        <v>0.21</v>
      </c>
      <c r="AF1441">
        <v>5.0000000000000001E-3</v>
      </c>
      <c r="AG1441">
        <v>23.8</v>
      </c>
      <c r="AH1441">
        <v>3.5999999999999997E-2</v>
      </c>
      <c r="AI1441">
        <v>17.55</v>
      </c>
      <c r="AJ1441">
        <v>5.0000000000000001E-3</v>
      </c>
      <c r="AK1441">
        <v>0.06</v>
      </c>
      <c r="AL1441">
        <v>2.8</v>
      </c>
      <c r="AM1441">
        <v>0.3</v>
      </c>
      <c r="AN1441">
        <v>5.3</v>
      </c>
      <c r="AO1441">
        <v>0.01</v>
      </c>
      <c r="AP1441">
        <v>12.6</v>
      </c>
      <c r="AQ1441">
        <v>820</v>
      </c>
      <c r="AR1441">
        <v>0.09</v>
      </c>
      <c r="AS1441">
        <v>3.9</v>
      </c>
      <c r="AT1441">
        <v>30</v>
      </c>
      <c r="AU1441">
        <v>0.2</v>
      </c>
      <c r="AV1441">
        <v>69.900000000000006</v>
      </c>
      <c r="AW1441">
        <v>15</v>
      </c>
    </row>
    <row r="1442" spans="1:49" hidden="1" x14ac:dyDescent="0.3">
      <c r="A1442" t="s">
        <v>5565</v>
      </c>
      <c r="B1442" t="s">
        <v>5566</v>
      </c>
      <c r="C1442" s="1" t="str">
        <f t="shared" si="98"/>
        <v>13:0047</v>
      </c>
      <c r="D1442" s="1" t="str">
        <f t="shared" si="99"/>
        <v>13:0012</v>
      </c>
      <c r="E1442" t="s">
        <v>5567</v>
      </c>
      <c r="F1442" t="s">
        <v>5568</v>
      </c>
      <c r="H1442">
        <v>46.745345299999997</v>
      </c>
      <c r="I1442">
        <v>-66.7820368</v>
      </c>
      <c r="J1442" s="1" t="str">
        <f t="shared" ref="J1442:J1488" si="101">HYPERLINK("http://geochem.nrcan.gc.ca/cdogs/content/kwd/kwd020045_e.htm", "Basal till")</f>
        <v>Basal till</v>
      </c>
      <c r="K1442" s="1" t="str">
        <f t="shared" si="100"/>
        <v>&lt;63 micron</v>
      </c>
      <c r="L1442">
        <v>19</v>
      </c>
      <c r="M1442">
        <v>3.33</v>
      </c>
      <c r="N1442">
        <v>2</v>
      </c>
      <c r="O1442">
        <v>0.3</v>
      </c>
      <c r="P1442">
        <v>1</v>
      </c>
      <c r="Q1442">
        <v>53.9</v>
      </c>
      <c r="R1442">
        <v>0.73</v>
      </c>
      <c r="S1442">
        <v>0.26</v>
      </c>
      <c r="T1442">
        <v>0.22</v>
      </c>
      <c r="U1442">
        <v>17.5</v>
      </c>
      <c r="V1442">
        <v>54.8</v>
      </c>
      <c r="W1442">
        <v>33.01</v>
      </c>
      <c r="X1442">
        <v>3.82</v>
      </c>
      <c r="Y1442">
        <v>12.4</v>
      </c>
      <c r="Z1442">
        <v>18</v>
      </c>
      <c r="AA1442">
        <v>0.14000000000000001</v>
      </c>
      <c r="AB1442">
        <v>58</v>
      </c>
      <c r="AC1442">
        <v>1.19</v>
      </c>
      <c r="AD1442">
        <v>925</v>
      </c>
      <c r="AE1442">
        <v>0.45</v>
      </c>
      <c r="AF1442">
        <v>1.0999999999999999E-2</v>
      </c>
      <c r="AG1442">
        <v>31.4</v>
      </c>
      <c r="AH1442">
        <v>6.9000000000000006E-2</v>
      </c>
      <c r="AI1442">
        <v>28.71</v>
      </c>
      <c r="AJ1442">
        <v>5.0000000000000001E-3</v>
      </c>
      <c r="AK1442">
        <v>0.08</v>
      </c>
      <c r="AL1442">
        <v>7.4</v>
      </c>
      <c r="AM1442">
        <v>0.2</v>
      </c>
      <c r="AN1442">
        <v>13.1</v>
      </c>
      <c r="AO1442">
        <v>0.01</v>
      </c>
      <c r="AP1442">
        <v>27.8</v>
      </c>
      <c r="AQ1442">
        <v>2010</v>
      </c>
      <c r="AR1442">
        <v>0.18</v>
      </c>
      <c r="AS1442">
        <v>6.5</v>
      </c>
      <c r="AT1442">
        <v>69</v>
      </c>
      <c r="AU1442">
        <v>0.05</v>
      </c>
      <c r="AV1442">
        <v>80.2</v>
      </c>
      <c r="AW1442">
        <v>7.5</v>
      </c>
    </row>
    <row r="1443" spans="1:49" hidden="1" x14ac:dyDescent="0.3">
      <c r="A1443" t="s">
        <v>5569</v>
      </c>
      <c r="B1443" t="s">
        <v>5570</v>
      </c>
      <c r="C1443" s="1" t="str">
        <f t="shared" si="98"/>
        <v>13:0047</v>
      </c>
      <c r="D1443" s="1" t="str">
        <f t="shared" si="99"/>
        <v>13:0012</v>
      </c>
      <c r="E1443" t="s">
        <v>5571</v>
      </c>
      <c r="F1443" t="s">
        <v>5572</v>
      </c>
      <c r="H1443">
        <v>46.728726700000003</v>
      </c>
      <c r="I1443">
        <v>-66.774342399999995</v>
      </c>
      <c r="J1443" s="1" t="str">
        <f t="shared" si="101"/>
        <v>Basal till</v>
      </c>
      <c r="K1443" s="1" t="str">
        <f t="shared" si="100"/>
        <v>&lt;63 micron</v>
      </c>
      <c r="L1443">
        <v>11</v>
      </c>
      <c r="M1443">
        <v>2.48</v>
      </c>
      <c r="N1443">
        <v>2.8</v>
      </c>
      <c r="O1443">
        <v>0.1</v>
      </c>
      <c r="P1443">
        <v>1</v>
      </c>
      <c r="Q1443">
        <v>53.6</v>
      </c>
      <c r="R1443">
        <v>0.47</v>
      </c>
      <c r="S1443">
        <v>0.17</v>
      </c>
      <c r="T1443">
        <v>0.1</v>
      </c>
      <c r="U1443">
        <v>12.1</v>
      </c>
      <c r="V1443">
        <v>32.1</v>
      </c>
      <c r="W1443">
        <v>15.71</v>
      </c>
      <c r="X1443">
        <v>2.87</v>
      </c>
      <c r="Y1443">
        <v>8</v>
      </c>
      <c r="Z1443">
        <v>27</v>
      </c>
      <c r="AA1443">
        <v>0.19</v>
      </c>
      <c r="AB1443">
        <v>36.700000000000003</v>
      </c>
      <c r="AC1443">
        <v>0.81</v>
      </c>
      <c r="AD1443">
        <v>479</v>
      </c>
      <c r="AE1443">
        <v>0.35</v>
      </c>
      <c r="AF1443">
        <v>8.0000000000000002E-3</v>
      </c>
      <c r="AG1443">
        <v>23.8</v>
      </c>
      <c r="AH1443">
        <v>6.5000000000000002E-2</v>
      </c>
      <c r="AI1443">
        <v>12.01</v>
      </c>
      <c r="AJ1443">
        <v>5.0000000000000001E-3</v>
      </c>
      <c r="AK1443">
        <v>0.11</v>
      </c>
      <c r="AL1443">
        <v>4.3</v>
      </c>
      <c r="AM1443">
        <v>0.2</v>
      </c>
      <c r="AN1443">
        <v>5.5</v>
      </c>
      <c r="AO1443">
        <v>0.01</v>
      </c>
      <c r="AP1443">
        <v>17.399999999999999</v>
      </c>
      <c r="AQ1443">
        <v>1590</v>
      </c>
      <c r="AR1443">
        <v>0.21</v>
      </c>
      <c r="AS1443">
        <v>5.0999999999999996</v>
      </c>
      <c r="AT1443">
        <v>49</v>
      </c>
      <c r="AU1443">
        <v>0.4</v>
      </c>
      <c r="AV1443">
        <v>52.4</v>
      </c>
      <c r="AW1443">
        <v>15</v>
      </c>
    </row>
    <row r="1444" spans="1:49" hidden="1" x14ac:dyDescent="0.3">
      <c r="A1444" t="s">
        <v>5573</v>
      </c>
      <c r="B1444" t="s">
        <v>5574</v>
      </c>
      <c r="C1444" s="1" t="str">
        <f t="shared" si="98"/>
        <v>13:0047</v>
      </c>
      <c r="D1444" s="1" t="str">
        <f t="shared" si="99"/>
        <v>13:0012</v>
      </c>
      <c r="E1444" t="s">
        <v>5575</v>
      </c>
      <c r="F1444" t="s">
        <v>5576</v>
      </c>
      <c r="H1444">
        <v>46.709933399999997</v>
      </c>
      <c r="I1444">
        <v>-66.770536500000006</v>
      </c>
      <c r="J1444" s="1" t="str">
        <f t="shared" si="101"/>
        <v>Basal till</v>
      </c>
      <c r="K1444" s="1" t="str">
        <f t="shared" si="100"/>
        <v>&lt;63 micron</v>
      </c>
      <c r="L1444">
        <v>6</v>
      </c>
      <c r="M1444">
        <v>1.78</v>
      </c>
      <c r="N1444">
        <v>1.9</v>
      </c>
      <c r="O1444">
        <v>0.6</v>
      </c>
      <c r="P1444">
        <v>1</v>
      </c>
      <c r="Q1444">
        <v>23.3</v>
      </c>
      <c r="R1444">
        <v>0.79</v>
      </c>
      <c r="S1444">
        <v>7.0000000000000007E-2</v>
      </c>
      <c r="T1444">
        <v>0.08</v>
      </c>
      <c r="U1444">
        <v>6.9</v>
      </c>
      <c r="V1444">
        <v>16.3</v>
      </c>
      <c r="W1444">
        <v>4.62</v>
      </c>
      <c r="X1444">
        <v>1.71</v>
      </c>
      <c r="Y1444">
        <v>4.5999999999999996</v>
      </c>
      <c r="Z1444">
        <v>20</v>
      </c>
      <c r="AA1444">
        <v>0.11</v>
      </c>
      <c r="AB1444">
        <v>31.3</v>
      </c>
      <c r="AC1444">
        <v>0.42</v>
      </c>
      <c r="AD1444">
        <v>380</v>
      </c>
      <c r="AE1444">
        <v>0.28000000000000003</v>
      </c>
      <c r="AF1444">
        <v>6.0000000000000001E-3</v>
      </c>
      <c r="AG1444">
        <v>12</v>
      </c>
      <c r="AH1444">
        <v>4.2000000000000003E-2</v>
      </c>
      <c r="AI1444">
        <v>9.36</v>
      </c>
      <c r="AJ1444">
        <v>5.0000000000000001E-3</v>
      </c>
      <c r="AK1444">
        <v>0.08</v>
      </c>
      <c r="AL1444">
        <v>2.7</v>
      </c>
      <c r="AM1444">
        <v>0.3</v>
      </c>
      <c r="AN1444">
        <v>3.4</v>
      </c>
      <c r="AO1444">
        <v>0.01</v>
      </c>
      <c r="AP1444">
        <v>21.5</v>
      </c>
      <c r="AQ1444">
        <v>900</v>
      </c>
      <c r="AR1444">
        <v>0.14000000000000001</v>
      </c>
      <c r="AS1444">
        <v>3.3</v>
      </c>
      <c r="AT1444">
        <v>27</v>
      </c>
      <c r="AU1444">
        <v>2.1</v>
      </c>
      <c r="AV1444">
        <v>38.6</v>
      </c>
      <c r="AW1444">
        <v>15</v>
      </c>
    </row>
    <row r="1445" spans="1:49" hidden="1" x14ac:dyDescent="0.3">
      <c r="A1445" t="s">
        <v>5577</v>
      </c>
      <c r="B1445" t="s">
        <v>5578</v>
      </c>
      <c r="C1445" s="1" t="str">
        <f t="shared" si="98"/>
        <v>13:0047</v>
      </c>
      <c r="D1445" s="1" t="str">
        <f t="shared" si="99"/>
        <v>13:0012</v>
      </c>
      <c r="E1445" t="s">
        <v>5575</v>
      </c>
      <c r="F1445" t="s">
        <v>5579</v>
      </c>
      <c r="H1445">
        <v>46.709933399999997</v>
      </c>
      <c r="I1445">
        <v>-66.770536500000006</v>
      </c>
      <c r="J1445" s="1" t="str">
        <f t="shared" si="101"/>
        <v>Basal till</v>
      </c>
      <c r="K1445" s="1" t="str">
        <f t="shared" si="100"/>
        <v>&lt;63 micron</v>
      </c>
      <c r="L1445">
        <v>4</v>
      </c>
      <c r="M1445">
        <v>2.95</v>
      </c>
      <c r="N1445">
        <v>2.7</v>
      </c>
      <c r="O1445">
        <v>0.4</v>
      </c>
      <c r="P1445">
        <v>1</v>
      </c>
      <c r="Q1445">
        <v>69.3</v>
      </c>
      <c r="R1445">
        <v>1.64</v>
      </c>
      <c r="S1445">
        <v>7.0000000000000007E-2</v>
      </c>
      <c r="T1445">
        <v>0.16</v>
      </c>
      <c r="U1445">
        <v>12.9</v>
      </c>
      <c r="V1445">
        <v>39.200000000000003</v>
      </c>
      <c r="W1445">
        <v>12.05</v>
      </c>
      <c r="X1445">
        <v>2.9</v>
      </c>
      <c r="Y1445">
        <v>10</v>
      </c>
      <c r="Z1445">
        <v>23</v>
      </c>
      <c r="AA1445">
        <v>0.3</v>
      </c>
      <c r="AB1445">
        <v>49.6</v>
      </c>
      <c r="AC1445">
        <v>0.91</v>
      </c>
      <c r="AD1445">
        <v>476</v>
      </c>
      <c r="AE1445">
        <v>0.67</v>
      </c>
      <c r="AF1445">
        <v>1.0999999999999999E-2</v>
      </c>
      <c r="AG1445">
        <v>26.2</v>
      </c>
      <c r="AH1445">
        <v>4.1000000000000002E-2</v>
      </c>
      <c r="AI1445">
        <v>14.75</v>
      </c>
      <c r="AJ1445">
        <v>5.0000000000000001E-3</v>
      </c>
      <c r="AK1445">
        <v>0.1</v>
      </c>
      <c r="AL1445">
        <v>5.2</v>
      </c>
      <c r="AM1445">
        <v>0.3</v>
      </c>
      <c r="AN1445">
        <v>4.8</v>
      </c>
      <c r="AO1445">
        <v>0.01</v>
      </c>
      <c r="AP1445">
        <v>33.1</v>
      </c>
      <c r="AQ1445">
        <v>1920</v>
      </c>
      <c r="AR1445">
        <v>0.31</v>
      </c>
      <c r="AS1445">
        <v>6.6</v>
      </c>
      <c r="AT1445">
        <v>45</v>
      </c>
      <c r="AU1445">
        <v>2.6</v>
      </c>
      <c r="AV1445">
        <v>58.2</v>
      </c>
      <c r="AW1445">
        <v>15</v>
      </c>
    </row>
    <row r="1446" spans="1:49" hidden="1" x14ac:dyDescent="0.3">
      <c r="A1446" t="s">
        <v>5580</v>
      </c>
      <c r="B1446" t="s">
        <v>5581</v>
      </c>
      <c r="C1446" s="1" t="str">
        <f t="shared" si="98"/>
        <v>13:0047</v>
      </c>
      <c r="D1446" s="1" t="str">
        <f t="shared" si="99"/>
        <v>13:0012</v>
      </c>
      <c r="E1446" t="s">
        <v>5582</v>
      </c>
      <c r="F1446" t="s">
        <v>5583</v>
      </c>
      <c r="H1446">
        <v>46.695353699999998</v>
      </c>
      <c r="I1446">
        <v>-66.765905099999998</v>
      </c>
      <c r="J1446" s="1" t="str">
        <f t="shared" si="101"/>
        <v>Basal till</v>
      </c>
      <c r="K1446" s="1" t="str">
        <f t="shared" si="100"/>
        <v>&lt;63 micron</v>
      </c>
      <c r="L1446">
        <v>20</v>
      </c>
      <c r="M1446">
        <v>3.04</v>
      </c>
      <c r="N1446">
        <v>4.0999999999999996</v>
      </c>
      <c r="O1446">
        <v>0.1</v>
      </c>
      <c r="P1446">
        <v>1</v>
      </c>
      <c r="Q1446">
        <v>87.9</v>
      </c>
      <c r="R1446">
        <v>1.89</v>
      </c>
      <c r="S1446">
        <v>0.05</v>
      </c>
      <c r="T1446">
        <v>0.11</v>
      </c>
      <c r="U1446">
        <v>10.4</v>
      </c>
      <c r="V1446">
        <v>26</v>
      </c>
      <c r="W1446">
        <v>12.29</v>
      </c>
      <c r="X1446">
        <v>3.03</v>
      </c>
      <c r="Y1446">
        <v>10.9</v>
      </c>
      <c r="Z1446">
        <v>25</v>
      </c>
      <c r="AA1446">
        <v>0.21</v>
      </c>
      <c r="AB1446">
        <v>46.2</v>
      </c>
      <c r="AC1446">
        <v>0.67</v>
      </c>
      <c r="AD1446">
        <v>538</v>
      </c>
      <c r="AE1446">
        <v>0.77</v>
      </c>
      <c r="AF1446">
        <v>8.0000000000000002E-3</v>
      </c>
      <c r="AG1446">
        <v>20.6</v>
      </c>
      <c r="AH1446">
        <v>0.03</v>
      </c>
      <c r="AI1446">
        <v>22.6</v>
      </c>
      <c r="AJ1446">
        <v>5.0000000000000001E-3</v>
      </c>
      <c r="AK1446">
        <v>0.18</v>
      </c>
      <c r="AL1446">
        <v>6.3</v>
      </c>
      <c r="AM1446">
        <v>0.4</v>
      </c>
      <c r="AN1446">
        <v>4.0999999999999996</v>
      </c>
      <c r="AO1446">
        <v>0.02</v>
      </c>
      <c r="AP1446">
        <v>52.8</v>
      </c>
      <c r="AQ1446">
        <v>1440</v>
      </c>
      <c r="AR1446">
        <v>0.32</v>
      </c>
      <c r="AS1446">
        <v>9</v>
      </c>
      <c r="AT1446">
        <v>41</v>
      </c>
      <c r="AU1446">
        <v>1.9</v>
      </c>
      <c r="AV1446">
        <v>61.6</v>
      </c>
      <c r="AW1446">
        <v>15</v>
      </c>
    </row>
    <row r="1447" spans="1:49" hidden="1" x14ac:dyDescent="0.3">
      <c r="A1447" t="s">
        <v>5584</v>
      </c>
      <c r="B1447" t="s">
        <v>5585</v>
      </c>
      <c r="C1447" s="1" t="str">
        <f t="shared" si="98"/>
        <v>13:0047</v>
      </c>
      <c r="D1447" s="1" t="str">
        <f t="shared" si="99"/>
        <v>13:0012</v>
      </c>
      <c r="E1447" t="s">
        <v>5586</v>
      </c>
      <c r="F1447" t="s">
        <v>5587</v>
      </c>
      <c r="H1447">
        <v>46.6730491</v>
      </c>
      <c r="I1447">
        <v>-66.7712705</v>
      </c>
      <c r="J1447" s="1" t="str">
        <f t="shared" si="101"/>
        <v>Basal till</v>
      </c>
      <c r="K1447" s="1" t="str">
        <f t="shared" si="100"/>
        <v>&lt;63 micron</v>
      </c>
      <c r="L1447">
        <v>27</v>
      </c>
      <c r="M1447">
        <v>2.34</v>
      </c>
      <c r="N1447">
        <v>2.1</v>
      </c>
      <c r="O1447">
        <v>0.4</v>
      </c>
      <c r="P1447">
        <v>1</v>
      </c>
      <c r="Q1447">
        <v>56.7</v>
      </c>
      <c r="R1447">
        <v>0.63</v>
      </c>
      <c r="S1447">
        <v>0.05</v>
      </c>
      <c r="T1447">
        <v>0.16</v>
      </c>
      <c r="U1447">
        <v>7.7</v>
      </c>
      <c r="V1447">
        <v>23.4</v>
      </c>
      <c r="W1447">
        <v>8.31</v>
      </c>
      <c r="X1447">
        <v>2.13</v>
      </c>
      <c r="Y1447">
        <v>7</v>
      </c>
      <c r="Z1447">
        <v>59</v>
      </c>
      <c r="AA1447">
        <v>0.1</v>
      </c>
      <c r="AB1447">
        <v>37</v>
      </c>
      <c r="AC1447">
        <v>0.44</v>
      </c>
      <c r="AD1447">
        <v>275</v>
      </c>
      <c r="AE1447">
        <v>0.44</v>
      </c>
      <c r="AF1447">
        <v>8.0000000000000002E-3</v>
      </c>
      <c r="AG1447">
        <v>18.100000000000001</v>
      </c>
      <c r="AH1447">
        <v>2.4E-2</v>
      </c>
      <c r="AI1447">
        <v>14.39</v>
      </c>
      <c r="AJ1447">
        <v>5.0000000000000001E-3</v>
      </c>
      <c r="AK1447">
        <v>0.12</v>
      </c>
      <c r="AL1447">
        <v>3.3</v>
      </c>
      <c r="AM1447">
        <v>0.3</v>
      </c>
      <c r="AN1447">
        <v>4.2</v>
      </c>
      <c r="AO1447">
        <v>0.01</v>
      </c>
      <c r="AP1447">
        <v>33.1</v>
      </c>
      <c r="AQ1447">
        <v>750</v>
      </c>
      <c r="AR1447">
        <v>0.21</v>
      </c>
      <c r="AS1447">
        <v>6.1</v>
      </c>
      <c r="AT1447">
        <v>27</v>
      </c>
      <c r="AU1447">
        <v>0.5</v>
      </c>
      <c r="AV1447">
        <v>42.4</v>
      </c>
      <c r="AW1447">
        <v>15</v>
      </c>
    </row>
    <row r="1448" spans="1:49" hidden="1" x14ac:dyDescent="0.3">
      <c r="A1448" t="s">
        <v>5588</v>
      </c>
      <c r="B1448" t="s">
        <v>5589</v>
      </c>
      <c r="C1448" s="1" t="str">
        <f t="shared" si="98"/>
        <v>13:0047</v>
      </c>
      <c r="D1448" s="1" t="str">
        <f t="shared" si="99"/>
        <v>13:0012</v>
      </c>
      <c r="E1448" t="s">
        <v>5586</v>
      </c>
      <c r="F1448" t="s">
        <v>5590</v>
      </c>
      <c r="H1448">
        <v>46.6730491</v>
      </c>
      <c r="I1448">
        <v>-66.7712705</v>
      </c>
      <c r="J1448" s="1" t="str">
        <f t="shared" si="101"/>
        <v>Basal till</v>
      </c>
      <c r="K1448" s="1" t="str">
        <f t="shared" si="100"/>
        <v>&lt;63 micron</v>
      </c>
      <c r="L1448">
        <v>15</v>
      </c>
      <c r="M1448">
        <v>2.36</v>
      </c>
      <c r="N1448">
        <v>2.4</v>
      </c>
      <c r="O1448">
        <v>0.1</v>
      </c>
      <c r="P1448">
        <v>1</v>
      </c>
      <c r="Q1448">
        <v>37</v>
      </c>
      <c r="R1448">
        <v>0.7</v>
      </c>
      <c r="S1448">
        <v>0.04</v>
      </c>
      <c r="T1448">
        <v>0.12</v>
      </c>
      <c r="U1448">
        <v>5.9</v>
      </c>
      <c r="V1448">
        <v>15.7</v>
      </c>
      <c r="W1448">
        <v>5.71</v>
      </c>
      <c r="X1448">
        <v>1.82</v>
      </c>
      <c r="Y1448">
        <v>6.2</v>
      </c>
      <c r="Z1448">
        <v>27</v>
      </c>
      <c r="AA1448">
        <v>0.08</v>
      </c>
      <c r="AB1448">
        <v>29.5</v>
      </c>
      <c r="AC1448">
        <v>0.31</v>
      </c>
      <c r="AD1448">
        <v>258</v>
      </c>
      <c r="AE1448">
        <v>0.34</v>
      </c>
      <c r="AF1448">
        <v>5.0000000000000001E-3</v>
      </c>
      <c r="AG1448">
        <v>12.9</v>
      </c>
      <c r="AH1448">
        <v>3.5999999999999997E-2</v>
      </c>
      <c r="AI1448">
        <v>13.68</v>
      </c>
      <c r="AJ1448">
        <v>5.0000000000000001E-3</v>
      </c>
      <c r="AK1448">
        <v>0.12</v>
      </c>
      <c r="AL1448">
        <v>3</v>
      </c>
      <c r="AM1448">
        <v>0.3</v>
      </c>
      <c r="AN1448">
        <v>2.2000000000000002</v>
      </c>
      <c r="AO1448">
        <v>0.01</v>
      </c>
      <c r="AP1448">
        <v>27.3</v>
      </c>
      <c r="AQ1448">
        <v>600</v>
      </c>
      <c r="AR1448">
        <v>0.17</v>
      </c>
      <c r="AS1448">
        <v>6</v>
      </c>
      <c r="AT1448">
        <v>23</v>
      </c>
      <c r="AU1448">
        <v>0.6</v>
      </c>
      <c r="AV1448">
        <v>34.9</v>
      </c>
      <c r="AW1448">
        <v>15</v>
      </c>
    </row>
    <row r="1449" spans="1:49" hidden="1" x14ac:dyDescent="0.3">
      <c r="A1449" t="s">
        <v>5591</v>
      </c>
      <c r="B1449" t="s">
        <v>5592</v>
      </c>
      <c r="C1449" s="1" t="str">
        <f t="shared" si="98"/>
        <v>13:0047</v>
      </c>
      <c r="D1449" s="1" t="str">
        <f t="shared" si="99"/>
        <v>13:0012</v>
      </c>
      <c r="E1449" t="s">
        <v>5593</v>
      </c>
      <c r="F1449" t="s">
        <v>5594</v>
      </c>
      <c r="H1449">
        <v>46.651417700000003</v>
      </c>
      <c r="I1449">
        <v>-66.783530499999998</v>
      </c>
      <c r="J1449" s="1" t="str">
        <f t="shared" si="101"/>
        <v>Basal till</v>
      </c>
      <c r="K1449" s="1" t="str">
        <f t="shared" si="100"/>
        <v>&lt;63 micron</v>
      </c>
      <c r="L1449">
        <v>25</v>
      </c>
      <c r="M1449">
        <v>1.78</v>
      </c>
      <c r="N1449">
        <v>5.4</v>
      </c>
      <c r="O1449">
        <v>0.8</v>
      </c>
      <c r="P1449">
        <v>0.5</v>
      </c>
      <c r="Q1449">
        <v>27.8</v>
      </c>
      <c r="R1449">
        <v>5.01</v>
      </c>
      <c r="S1449">
        <v>0.02</v>
      </c>
      <c r="T1449">
        <v>0.15</v>
      </c>
      <c r="U1449">
        <v>4</v>
      </c>
      <c r="V1449">
        <v>7.8</v>
      </c>
      <c r="W1449">
        <v>19.55</v>
      </c>
      <c r="X1449">
        <v>1.64</v>
      </c>
      <c r="Y1449">
        <v>7.1</v>
      </c>
      <c r="Z1449">
        <v>51</v>
      </c>
      <c r="AA1449">
        <v>0.09</v>
      </c>
      <c r="AB1449">
        <v>34.700000000000003</v>
      </c>
      <c r="AC1449">
        <v>0.23</v>
      </c>
      <c r="AD1449">
        <v>576</v>
      </c>
      <c r="AE1449">
        <v>1.42</v>
      </c>
      <c r="AF1449">
        <v>7.0000000000000001E-3</v>
      </c>
      <c r="AG1449">
        <v>5.9</v>
      </c>
      <c r="AH1449">
        <v>2.5000000000000001E-2</v>
      </c>
      <c r="AI1449">
        <v>24.09</v>
      </c>
      <c r="AJ1449">
        <v>5.0000000000000001E-3</v>
      </c>
      <c r="AK1449">
        <v>0.1</v>
      </c>
      <c r="AL1449">
        <v>3.9</v>
      </c>
      <c r="AM1449">
        <v>0.3</v>
      </c>
      <c r="AN1449">
        <v>1.4</v>
      </c>
      <c r="AO1449">
        <v>0.01</v>
      </c>
      <c r="AP1449">
        <v>58.5</v>
      </c>
      <c r="AQ1449">
        <v>730</v>
      </c>
      <c r="AR1449">
        <v>0.28000000000000003</v>
      </c>
      <c r="AS1449">
        <v>21.6</v>
      </c>
      <c r="AT1449">
        <v>17</v>
      </c>
      <c r="AU1449">
        <v>3.8</v>
      </c>
      <c r="AV1449">
        <v>57.6</v>
      </c>
      <c r="AW1449">
        <v>15</v>
      </c>
    </row>
    <row r="1450" spans="1:49" hidden="1" x14ac:dyDescent="0.3">
      <c r="A1450" t="s">
        <v>5595</v>
      </c>
      <c r="B1450" t="s">
        <v>5596</v>
      </c>
      <c r="C1450" s="1" t="str">
        <f t="shared" si="98"/>
        <v>13:0047</v>
      </c>
      <c r="D1450" s="1" t="str">
        <f t="shared" si="99"/>
        <v>13:0012</v>
      </c>
      <c r="E1450" t="s">
        <v>5597</v>
      </c>
      <c r="F1450" t="s">
        <v>5598</v>
      </c>
      <c r="H1450">
        <v>46.635629799999997</v>
      </c>
      <c r="I1450">
        <v>-66.781562699999995</v>
      </c>
      <c r="J1450" s="1" t="str">
        <f t="shared" si="101"/>
        <v>Basal till</v>
      </c>
      <c r="K1450" s="1" t="str">
        <f t="shared" si="100"/>
        <v>&lt;63 micron</v>
      </c>
      <c r="L1450">
        <v>78</v>
      </c>
      <c r="M1450">
        <v>2.84</v>
      </c>
      <c r="N1450">
        <v>4.2</v>
      </c>
      <c r="O1450">
        <v>0.1</v>
      </c>
      <c r="P1450">
        <v>0.5</v>
      </c>
      <c r="Q1450">
        <v>35.4</v>
      </c>
      <c r="R1450">
        <v>3.4</v>
      </c>
      <c r="S1450">
        <v>0.02</v>
      </c>
      <c r="T1450">
        <v>0.19</v>
      </c>
      <c r="U1450">
        <v>4.0999999999999996</v>
      </c>
      <c r="V1450">
        <v>10.199999999999999</v>
      </c>
      <c r="W1450">
        <v>9.35</v>
      </c>
      <c r="X1450">
        <v>2.11</v>
      </c>
      <c r="Y1450">
        <v>10.4</v>
      </c>
      <c r="Z1450">
        <v>70</v>
      </c>
      <c r="AA1450">
        <v>0.17</v>
      </c>
      <c r="AB1450">
        <v>39.4</v>
      </c>
      <c r="AC1450">
        <v>0.27</v>
      </c>
      <c r="AD1450">
        <v>579</v>
      </c>
      <c r="AE1450">
        <v>1.1200000000000001</v>
      </c>
      <c r="AF1450">
        <v>8.9999999999999993E-3</v>
      </c>
      <c r="AG1450">
        <v>8.6999999999999993</v>
      </c>
      <c r="AH1450">
        <v>3.4000000000000002E-2</v>
      </c>
      <c r="AI1450">
        <v>38.979999999999997</v>
      </c>
      <c r="AJ1450">
        <v>5.0000000000000001E-3</v>
      </c>
      <c r="AK1450">
        <v>0.08</v>
      </c>
      <c r="AL1450">
        <v>5</v>
      </c>
      <c r="AM1450">
        <v>0.5</v>
      </c>
      <c r="AN1450">
        <v>2.2000000000000002</v>
      </c>
      <c r="AO1450">
        <v>0.01</v>
      </c>
      <c r="AP1450">
        <v>67.7</v>
      </c>
      <c r="AQ1450">
        <v>840</v>
      </c>
      <c r="AR1450">
        <v>0.42</v>
      </c>
      <c r="AS1450">
        <v>18.600000000000001</v>
      </c>
      <c r="AT1450">
        <v>19</v>
      </c>
      <c r="AU1450">
        <v>5.4</v>
      </c>
      <c r="AV1450">
        <v>83.9</v>
      </c>
      <c r="AW1450">
        <v>15</v>
      </c>
    </row>
    <row r="1451" spans="1:49" hidden="1" x14ac:dyDescent="0.3">
      <c r="A1451" t="s">
        <v>5599</v>
      </c>
      <c r="B1451" t="s">
        <v>5600</v>
      </c>
      <c r="C1451" s="1" t="str">
        <f t="shared" si="98"/>
        <v>13:0047</v>
      </c>
      <c r="D1451" s="1" t="str">
        <f t="shared" si="99"/>
        <v>13:0012</v>
      </c>
      <c r="E1451" t="s">
        <v>5601</v>
      </c>
      <c r="F1451" t="s">
        <v>5602</v>
      </c>
      <c r="H1451">
        <v>46.622391499999999</v>
      </c>
      <c r="I1451">
        <v>-66.776487299999999</v>
      </c>
      <c r="J1451" s="1" t="str">
        <f t="shared" si="101"/>
        <v>Basal till</v>
      </c>
      <c r="K1451" s="1" t="str">
        <f t="shared" si="100"/>
        <v>&lt;63 micron</v>
      </c>
      <c r="L1451">
        <v>9</v>
      </c>
      <c r="M1451">
        <v>1.63</v>
      </c>
      <c r="N1451">
        <v>2.9</v>
      </c>
      <c r="O1451">
        <v>0.3</v>
      </c>
      <c r="P1451">
        <v>1</v>
      </c>
      <c r="Q1451">
        <v>22.9</v>
      </c>
      <c r="R1451">
        <v>1.95</v>
      </c>
      <c r="S1451">
        <v>0.02</v>
      </c>
      <c r="T1451">
        <v>0.13</v>
      </c>
      <c r="U1451">
        <v>5.6</v>
      </c>
      <c r="V1451">
        <v>9.9</v>
      </c>
      <c r="W1451">
        <v>9.15</v>
      </c>
      <c r="X1451">
        <v>1.51</v>
      </c>
      <c r="Y1451">
        <v>5.7</v>
      </c>
      <c r="Z1451">
        <v>22</v>
      </c>
      <c r="AA1451">
        <v>0.11</v>
      </c>
      <c r="AB1451">
        <v>31.5</v>
      </c>
      <c r="AC1451">
        <v>0.26</v>
      </c>
      <c r="AD1451">
        <v>709</v>
      </c>
      <c r="AE1451">
        <v>3.24</v>
      </c>
      <c r="AF1451">
        <v>6.0000000000000001E-3</v>
      </c>
      <c r="AG1451">
        <v>9.5</v>
      </c>
      <c r="AH1451">
        <v>1.9E-2</v>
      </c>
      <c r="AI1451">
        <v>30.65</v>
      </c>
      <c r="AJ1451">
        <v>5.0000000000000001E-3</v>
      </c>
      <c r="AK1451">
        <v>0.1</v>
      </c>
      <c r="AL1451">
        <v>3.2</v>
      </c>
      <c r="AM1451">
        <v>0.2</v>
      </c>
      <c r="AN1451">
        <v>1.6</v>
      </c>
      <c r="AO1451">
        <v>0.01</v>
      </c>
      <c r="AP1451">
        <v>43.3</v>
      </c>
      <c r="AQ1451">
        <v>550</v>
      </c>
      <c r="AR1451">
        <v>0.36</v>
      </c>
      <c r="AS1451">
        <v>11.9</v>
      </c>
      <c r="AT1451">
        <v>15</v>
      </c>
      <c r="AU1451">
        <v>2.9</v>
      </c>
      <c r="AV1451">
        <v>55.1</v>
      </c>
      <c r="AW1451">
        <v>15</v>
      </c>
    </row>
    <row r="1452" spans="1:49" hidden="1" x14ac:dyDescent="0.3">
      <c r="A1452" t="s">
        <v>5603</v>
      </c>
      <c r="B1452" t="s">
        <v>5604</v>
      </c>
      <c r="C1452" s="1" t="str">
        <f t="shared" si="98"/>
        <v>13:0047</v>
      </c>
      <c r="D1452" s="1" t="str">
        <f t="shared" si="99"/>
        <v>13:0012</v>
      </c>
      <c r="E1452" t="s">
        <v>5605</v>
      </c>
      <c r="F1452" t="s">
        <v>5606</v>
      </c>
      <c r="H1452">
        <v>46.601376299999998</v>
      </c>
      <c r="I1452">
        <v>-66.778784400000006</v>
      </c>
      <c r="J1452" s="1" t="str">
        <f t="shared" si="101"/>
        <v>Basal till</v>
      </c>
      <c r="K1452" s="1" t="str">
        <f t="shared" si="100"/>
        <v>&lt;63 micron</v>
      </c>
      <c r="L1452">
        <v>19</v>
      </c>
      <c r="M1452">
        <v>2.37</v>
      </c>
      <c r="N1452">
        <v>11.9</v>
      </c>
      <c r="O1452">
        <v>0.6</v>
      </c>
      <c r="P1452">
        <v>1</v>
      </c>
      <c r="Q1452">
        <v>46</v>
      </c>
      <c r="R1452">
        <v>3.59</v>
      </c>
      <c r="S1452">
        <v>0.02</v>
      </c>
      <c r="T1452">
        <v>0.21</v>
      </c>
      <c r="U1452">
        <v>12.9</v>
      </c>
      <c r="V1452">
        <v>21.9</v>
      </c>
      <c r="W1452">
        <v>20.079999999999998</v>
      </c>
      <c r="X1452">
        <v>2.52</v>
      </c>
      <c r="Y1452">
        <v>7.1</v>
      </c>
      <c r="Z1452">
        <v>21</v>
      </c>
      <c r="AA1452">
        <v>0.19</v>
      </c>
      <c r="AB1452">
        <v>32.700000000000003</v>
      </c>
      <c r="AC1452">
        <v>0.46</v>
      </c>
      <c r="AD1452">
        <v>647</v>
      </c>
      <c r="AE1452">
        <v>1.65</v>
      </c>
      <c r="AF1452">
        <v>7.0000000000000001E-3</v>
      </c>
      <c r="AG1452">
        <v>23.9</v>
      </c>
      <c r="AH1452">
        <v>2.9000000000000001E-2</v>
      </c>
      <c r="AI1452">
        <v>33.65</v>
      </c>
      <c r="AJ1452">
        <v>5.0000000000000001E-3</v>
      </c>
      <c r="AK1452">
        <v>0.16</v>
      </c>
      <c r="AL1452">
        <v>3.6</v>
      </c>
      <c r="AM1452">
        <v>0.3</v>
      </c>
      <c r="AN1452">
        <v>2.2000000000000002</v>
      </c>
      <c r="AO1452">
        <v>0.02</v>
      </c>
      <c r="AP1452">
        <v>28.5</v>
      </c>
      <c r="AQ1452">
        <v>700</v>
      </c>
      <c r="AR1452">
        <v>0.33</v>
      </c>
      <c r="AS1452">
        <v>8.9</v>
      </c>
      <c r="AT1452">
        <v>29</v>
      </c>
      <c r="AU1452">
        <v>3.4</v>
      </c>
      <c r="AV1452">
        <v>102.7</v>
      </c>
      <c r="AW1452">
        <v>15</v>
      </c>
    </row>
    <row r="1453" spans="1:49" hidden="1" x14ac:dyDescent="0.3">
      <c r="A1453" t="s">
        <v>5607</v>
      </c>
      <c r="B1453" t="s">
        <v>5608</v>
      </c>
      <c r="C1453" s="1" t="str">
        <f t="shared" si="98"/>
        <v>13:0047</v>
      </c>
      <c r="D1453" s="1" t="str">
        <f t="shared" si="99"/>
        <v>13:0012</v>
      </c>
      <c r="E1453" t="s">
        <v>5609</v>
      </c>
      <c r="F1453" t="s">
        <v>5610</v>
      </c>
      <c r="H1453">
        <v>46.587623600000001</v>
      </c>
      <c r="I1453">
        <v>-66.784307299999995</v>
      </c>
      <c r="J1453" s="1" t="str">
        <f t="shared" si="101"/>
        <v>Basal till</v>
      </c>
      <c r="K1453" s="1" t="str">
        <f t="shared" si="100"/>
        <v>&lt;63 micron</v>
      </c>
      <c r="L1453">
        <v>57</v>
      </c>
      <c r="M1453">
        <v>1.99</v>
      </c>
      <c r="N1453">
        <v>26.5</v>
      </c>
      <c r="O1453">
        <v>2.2999999999999998</v>
      </c>
      <c r="P1453">
        <v>0.5</v>
      </c>
      <c r="Q1453">
        <v>22.2</v>
      </c>
      <c r="R1453">
        <v>10.050000000000001</v>
      </c>
      <c r="S1453">
        <v>0.01</v>
      </c>
      <c r="T1453">
        <v>0.12</v>
      </c>
      <c r="U1453">
        <v>4.3</v>
      </c>
      <c r="V1453">
        <v>23.4</v>
      </c>
      <c r="W1453">
        <v>22.39</v>
      </c>
      <c r="X1453">
        <v>3.41</v>
      </c>
      <c r="Y1453">
        <v>7.5</v>
      </c>
      <c r="Z1453">
        <v>77</v>
      </c>
      <c r="AA1453">
        <v>0.05</v>
      </c>
      <c r="AB1453">
        <v>26.4</v>
      </c>
      <c r="AC1453">
        <v>0.18</v>
      </c>
      <c r="AD1453">
        <v>261</v>
      </c>
      <c r="AE1453">
        <v>1.52</v>
      </c>
      <c r="AF1453">
        <v>2E-3</v>
      </c>
      <c r="AG1453">
        <v>12.2</v>
      </c>
      <c r="AH1453">
        <v>7.3999999999999996E-2</v>
      </c>
      <c r="AI1453">
        <v>9.6</v>
      </c>
      <c r="AJ1453">
        <v>5.0000000000000001E-3</v>
      </c>
      <c r="AK1453">
        <v>0.19</v>
      </c>
      <c r="AL1453">
        <v>1.7</v>
      </c>
      <c r="AM1453">
        <v>0.8</v>
      </c>
      <c r="AN1453">
        <v>1.9</v>
      </c>
      <c r="AO1453">
        <v>0.09</v>
      </c>
      <c r="AP1453">
        <v>6.6</v>
      </c>
      <c r="AQ1453">
        <v>120</v>
      </c>
      <c r="AR1453">
        <v>0.32</v>
      </c>
      <c r="AS1453">
        <v>1.7</v>
      </c>
      <c r="AT1453">
        <v>38</v>
      </c>
      <c r="AU1453">
        <v>13.6</v>
      </c>
      <c r="AV1453">
        <v>72.2</v>
      </c>
      <c r="AW1453">
        <v>15</v>
      </c>
    </row>
    <row r="1454" spans="1:49" hidden="1" x14ac:dyDescent="0.3">
      <c r="A1454" t="s">
        <v>5611</v>
      </c>
      <c r="B1454" t="s">
        <v>5612</v>
      </c>
      <c r="C1454" s="1" t="str">
        <f t="shared" si="98"/>
        <v>13:0047</v>
      </c>
      <c r="D1454" s="1" t="str">
        <f t="shared" si="99"/>
        <v>13:0012</v>
      </c>
      <c r="E1454" t="s">
        <v>5609</v>
      </c>
      <c r="F1454" t="s">
        <v>5613</v>
      </c>
      <c r="H1454">
        <v>46.587623600000001</v>
      </c>
      <c r="I1454">
        <v>-66.784307299999995</v>
      </c>
      <c r="J1454" s="1" t="str">
        <f t="shared" si="101"/>
        <v>Basal till</v>
      </c>
      <c r="K1454" s="1" t="str">
        <f t="shared" si="100"/>
        <v>&lt;63 micron</v>
      </c>
      <c r="L1454">
        <v>65</v>
      </c>
      <c r="M1454">
        <v>2.09</v>
      </c>
      <c r="N1454">
        <v>27.5</v>
      </c>
      <c r="O1454">
        <v>1.8</v>
      </c>
      <c r="P1454">
        <v>0.5</v>
      </c>
      <c r="Q1454">
        <v>24</v>
      </c>
      <c r="R1454">
        <v>9.52</v>
      </c>
      <c r="S1454">
        <v>0.02</v>
      </c>
      <c r="T1454">
        <v>0.11</v>
      </c>
      <c r="U1454">
        <v>4.7</v>
      </c>
      <c r="V1454">
        <v>25.1</v>
      </c>
      <c r="W1454">
        <v>24.14</v>
      </c>
      <c r="X1454">
        <v>3.51</v>
      </c>
      <c r="Y1454">
        <v>7.6</v>
      </c>
      <c r="Z1454">
        <v>67</v>
      </c>
      <c r="AA1454">
        <v>0.04</v>
      </c>
      <c r="AB1454">
        <v>25</v>
      </c>
      <c r="AC1454">
        <v>0.19</v>
      </c>
      <c r="AD1454">
        <v>268</v>
      </c>
      <c r="AE1454">
        <v>1.63</v>
      </c>
      <c r="AF1454">
        <v>2E-3</v>
      </c>
      <c r="AG1454">
        <v>13.5</v>
      </c>
      <c r="AH1454">
        <v>7.9000000000000001E-2</v>
      </c>
      <c r="AI1454">
        <v>10.16</v>
      </c>
      <c r="AJ1454">
        <v>0.03</v>
      </c>
      <c r="AK1454">
        <v>0.18</v>
      </c>
      <c r="AL1454">
        <v>2</v>
      </c>
      <c r="AM1454">
        <v>1</v>
      </c>
      <c r="AN1454">
        <v>2.2999999999999998</v>
      </c>
      <c r="AO1454">
        <v>0.09</v>
      </c>
      <c r="AP1454">
        <v>6.2</v>
      </c>
      <c r="AQ1454">
        <v>120</v>
      </c>
      <c r="AR1454">
        <v>0.36</v>
      </c>
      <c r="AS1454">
        <v>1.8</v>
      </c>
      <c r="AT1454">
        <v>38</v>
      </c>
      <c r="AU1454">
        <v>15.1</v>
      </c>
      <c r="AV1454">
        <v>82.8</v>
      </c>
      <c r="AW1454">
        <v>15</v>
      </c>
    </row>
    <row r="1455" spans="1:49" hidden="1" x14ac:dyDescent="0.3">
      <c r="A1455" t="s">
        <v>5614</v>
      </c>
      <c r="B1455" t="s">
        <v>5615</v>
      </c>
      <c r="C1455" s="1" t="str">
        <f t="shared" si="98"/>
        <v>13:0047</v>
      </c>
      <c r="D1455" s="1" t="str">
        <f t="shared" si="99"/>
        <v>13:0012</v>
      </c>
      <c r="E1455" t="s">
        <v>5616</v>
      </c>
      <c r="F1455" t="s">
        <v>5617</v>
      </c>
      <c r="H1455">
        <v>46.564430999999999</v>
      </c>
      <c r="I1455">
        <v>-66.781077300000007</v>
      </c>
      <c r="J1455" s="1" t="str">
        <f t="shared" si="101"/>
        <v>Basal till</v>
      </c>
      <c r="K1455" s="1" t="str">
        <f t="shared" si="100"/>
        <v>&lt;63 micron</v>
      </c>
      <c r="L1455">
        <v>8</v>
      </c>
      <c r="M1455">
        <v>2.13</v>
      </c>
      <c r="N1455">
        <v>66.099999999999994</v>
      </c>
      <c r="O1455">
        <v>0.8</v>
      </c>
      <c r="P1455">
        <v>1</v>
      </c>
      <c r="Q1455">
        <v>57.9</v>
      </c>
      <c r="R1455">
        <v>2.09</v>
      </c>
      <c r="S1455">
        <v>0.05</v>
      </c>
      <c r="T1455">
        <v>0.13</v>
      </c>
      <c r="U1455">
        <v>10.6</v>
      </c>
      <c r="V1455">
        <v>35.799999999999997</v>
      </c>
      <c r="W1455">
        <v>25.85</v>
      </c>
      <c r="X1455">
        <v>3.23</v>
      </c>
      <c r="Y1455">
        <v>6.9</v>
      </c>
      <c r="Z1455">
        <v>18</v>
      </c>
      <c r="AA1455">
        <v>0.2</v>
      </c>
      <c r="AB1455">
        <v>32.6</v>
      </c>
      <c r="AC1455">
        <v>0.78</v>
      </c>
      <c r="AD1455">
        <v>522</v>
      </c>
      <c r="AE1455">
        <v>0.9</v>
      </c>
      <c r="AF1455">
        <v>6.0000000000000001E-3</v>
      </c>
      <c r="AG1455">
        <v>32.4</v>
      </c>
      <c r="AH1455">
        <v>3.4000000000000002E-2</v>
      </c>
      <c r="AI1455">
        <v>20.95</v>
      </c>
      <c r="AJ1455">
        <v>5.0000000000000001E-3</v>
      </c>
      <c r="AK1455">
        <v>0.33</v>
      </c>
      <c r="AL1455">
        <v>4.5</v>
      </c>
      <c r="AM1455">
        <v>0.2</v>
      </c>
      <c r="AN1455">
        <v>5.8</v>
      </c>
      <c r="AO1455">
        <v>0.02</v>
      </c>
      <c r="AP1455">
        <v>14.3</v>
      </c>
      <c r="AQ1455">
        <v>720</v>
      </c>
      <c r="AR1455">
        <v>0.24</v>
      </c>
      <c r="AS1455">
        <v>1.9</v>
      </c>
      <c r="AT1455">
        <v>42</v>
      </c>
      <c r="AU1455">
        <v>1.8</v>
      </c>
      <c r="AV1455">
        <v>72.400000000000006</v>
      </c>
      <c r="AW1455">
        <v>7.5</v>
      </c>
    </row>
    <row r="1456" spans="1:49" hidden="1" x14ac:dyDescent="0.3">
      <c r="A1456" t="s">
        <v>5618</v>
      </c>
      <c r="B1456" t="s">
        <v>5619</v>
      </c>
      <c r="C1456" s="1" t="str">
        <f t="shared" si="98"/>
        <v>13:0047</v>
      </c>
      <c r="D1456" s="1" t="str">
        <f t="shared" si="99"/>
        <v>13:0012</v>
      </c>
      <c r="E1456" t="s">
        <v>5620</v>
      </c>
      <c r="F1456" t="s">
        <v>5621</v>
      </c>
      <c r="H1456">
        <v>46.548603499999999</v>
      </c>
      <c r="I1456">
        <v>-66.781723099999994</v>
      </c>
      <c r="J1456" s="1" t="str">
        <f t="shared" si="101"/>
        <v>Basal till</v>
      </c>
      <c r="K1456" s="1" t="str">
        <f t="shared" si="100"/>
        <v>&lt;63 micron</v>
      </c>
      <c r="L1456">
        <v>10</v>
      </c>
      <c r="M1456">
        <v>2.06</v>
      </c>
      <c r="N1456">
        <v>20.6</v>
      </c>
      <c r="O1456">
        <v>0.5</v>
      </c>
      <c r="P1456">
        <v>1</v>
      </c>
      <c r="Q1456">
        <v>53.3</v>
      </c>
      <c r="R1456">
        <v>0.65</v>
      </c>
      <c r="S1456">
        <v>0.13</v>
      </c>
      <c r="T1456">
        <v>0.08</v>
      </c>
      <c r="U1456">
        <v>11.4</v>
      </c>
      <c r="V1456">
        <v>34.799999999999997</v>
      </c>
      <c r="W1456">
        <v>25.04</v>
      </c>
      <c r="X1456">
        <v>3.34</v>
      </c>
      <c r="Y1456">
        <v>6.6</v>
      </c>
      <c r="Z1456">
        <v>14</v>
      </c>
      <c r="AA1456">
        <v>0.19</v>
      </c>
      <c r="AB1456">
        <v>39.799999999999997</v>
      </c>
      <c r="AC1456">
        <v>0.85</v>
      </c>
      <c r="AD1456">
        <v>473</v>
      </c>
      <c r="AE1456">
        <v>0.44</v>
      </c>
      <c r="AF1456">
        <v>5.0000000000000001E-3</v>
      </c>
      <c r="AG1456">
        <v>28.5</v>
      </c>
      <c r="AH1456">
        <v>2.1000000000000001E-2</v>
      </c>
      <c r="AI1456">
        <v>16.28</v>
      </c>
      <c r="AJ1456">
        <v>5.0000000000000001E-3</v>
      </c>
      <c r="AK1456">
        <v>0.6</v>
      </c>
      <c r="AL1456">
        <v>4</v>
      </c>
      <c r="AM1456">
        <v>0.2</v>
      </c>
      <c r="AN1456">
        <v>8.9</v>
      </c>
      <c r="AO1456">
        <v>0.03</v>
      </c>
      <c r="AP1456">
        <v>11.1</v>
      </c>
      <c r="AQ1456">
        <v>980</v>
      </c>
      <c r="AR1456">
        <v>0.26</v>
      </c>
      <c r="AS1456">
        <v>1.7</v>
      </c>
      <c r="AT1456">
        <v>44</v>
      </c>
      <c r="AU1456">
        <v>0.5</v>
      </c>
      <c r="AV1456">
        <v>64.5</v>
      </c>
      <c r="AW1456">
        <v>15</v>
      </c>
    </row>
    <row r="1457" spans="1:49" hidden="1" x14ac:dyDescent="0.3">
      <c r="A1457" t="s">
        <v>5622</v>
      </c>
      <c r="B1457" t="s">
        <v>5623</v>
      </c>
      <c r="C1457" s="1" t="str">
        <f t="shared" si="98"/>
        <v>13:0047</v>
      </c>
      <c r="D1457" s="1" t="str">
        <f t="shared" si="99"/>
        <v>13:0012</v>
      </c>
      <c r="E1457" t="s">
        <v>5624</v>
      </c>
      <c r="F1457" t="s">
        <v>5625</v>
      </c>
      <c r="H1457">
        <v>46.529178799999997</v>
      </c>
      <c r="I1457">
        <v>-66.782514899999995</v>
      </c>
      <c r="J1457" s="1" t="str">
        <f t="shared" si="101"/>
        <v>Basal till</v>
      </c>
      <c r="K1457" s="1" t="str">
        <f t="shared" si="100"/>
        <v>&lt;63 micron</v>
      </c>
      <c r="L1457">
        <v>7</v>
      </c>
      <c r="M1457">
        <v>1.97</v>
      </c>
      <c r="N1457">
        <v>10.1</v>
      </c>
      <c r="O1457">
        <v>2</v>
      </c>
      <c r="P1457">
        <v>1</v>
      </c>
      <c r="Q1457">
        <v>46.1</v>
      </c>
      <c r="R1457">
        <v>0.49</v>
      </c>
      <c r="S1457">
        <v>0.03</v>
      </c>
      <c r="T1457">
        <v>0.06</v>
      </c>
      <c r="U1457">
        <v>11.6</v>
      </c>
      <c r="V1457">
        <v>34.5</v>
      </c>
      <c r="W1457">
        <v>17.079999999999998</v>
      </c>
      <c r="X1457">
        <v>2.79</v>
      </c>
      <c r="Y1457">
        <v>5.5</v>
      </c>
      <c r="Z1457">
        <v>18</v>
      </c>
      <c r="AA1457">
        <v>0.15</v>
      </c>
      <c r="AB1457">
        <v>32.700000000000003</v>
      </c>
      <c r="AC1457">
        <v>0.75</v>
      </c>
      <c r="AD1457">
        <v>579</v>
      </c>
      <c r="AE1457">
        <v>0.39</v>
      </c>
      <c r="AF1457">
        <v>5.0000000000000001E-3</v>
      </c>
      <c r="AG1457">
        <v>32.700000000000003</v>
      </c>
      <c r="AH1457">
        <v>2.1000000000000001E-2</v>
      </c>
      <c r="AI1457">
        <v>11.97</v>
      </c>
      <c r="AJ1457">
        <v>5.0000000000000001E-3</v>
      </c>
      <c r="AK1457">
        <v>0.77</v>
      </c>
      <c r="AL1457">
        <v>3.6</v>
      </c>
      <c r="AM1457">
        <v>0.2</v>
      </c>
      <c r="AN1457">
        <v>3.6</v>
      </c>
      <c r="AO1457">
        <v>0.01</v>
      </c>
      <c r="AP1457">
        <v>10.8</v>
      </c>
      <c r="AQ1457">
        <v>510</v>
      </c>
      <c r="AR1457">
        <v>0.14000000000000001</v>
      </c>
      <c r="AS1457">
        <v>1.2</v>
      </c>
      <c r="AT1457">
        <v>34</v>
      </c>
      <c r="AU1457">
        <v>0.3</v>
      </c>
      <c r="AV1457">
        <v>51.3</v>
      </c>
      <c r="AW1457">
        <v>7.5</v>
      </c>
    </row>
    <row r="1458" spans="1:49" hidden="1" x14ac:dyDescent="0.3">
      <c r="A1458" t="s">
        <v>5626</v>
      </c>
      <c r="B1458" t="s">
        <v>5627</v>
      </c>
      <c r="C1458" s="1" t="str">
        <f t="shared" si="98"/>
        <v>13:0047</v>
      </c>
      <c r="D1458" s="1" t="str">
        <f t="shared" si="99"/>
        <v>13:0012</v>
      </c>
      <c r="E1458" t="s">
        <v>5628</v>
      </c>
      <c r="F1458" t="s">
        <v>5629</v>
      </c>
      <c r="H1458">
        <v>46.511917400000002</v>
      </c>
      <c r="I1458">
        <v>-66.783478599999995</v>
      </c>
      <c r="J1458" s="1" t="str">
        <f t="shared" si="101"/>
        <v>Basal till</v>
      </c>
      <c r="K1458" s="1" t="str">
        <f t="shared" si="100"/>
        <v>&lt;63 micron</v>
      </c>
      <c r="L1458">
        <v>28</v>
      </c>
      <c r="M1458">
        <v>1.83</v>
      </c>
      <c r="N1458">
        <v>17.7</v>
      </c>
      <c r="O1458">
        <v>1.8</v>
      </c>
      <c r="P1458">
        <v>2</v>
      </c>
      <c r="Q1458">
        <v>91.2</v>
      </c>
      <c r="R1458">
        <v>0.73</v>
      </c>
      <c r="S1458">
        <v>0.35</v>
      </c>
      <c r="T1458">
        <v>0.16</v>
      </c>
      <c r="U1458">
        <v>14.9</v>
      </c>
      <c r="V1458">
        <v>31.6</v>
      </c>
      <c r="W1458">
        <v>25.58</v>
      </c>
      <c r="X1458">
        <v>3.27</v>
      </c>
      <c r="Y1458">
        <v>5.9</v>
      </c>
      <c r="Z1458">
        <v>15</v>
      </c>
      <c r="AA1458">
        <v>0.21</v>
      </c>
      <c r="AB1458">
        <v>35.700000000000003</v>
      </c>
      <c r="AC1458">
        <v>0.77</v>
      </c>
      <c r="AD1458">
        <v>819</v>
      </c>
      <c r="AE1458">
        <v>0.96</v>
      </c>
      <c r="AF1458">
        <v>7.0000000000000001E-3</v>
      </c>
      <c r="AG1458">
        <v>38</v>
      </c>
      <c r="AH1458">
        <v>5.6000000000000001E-2</v>
      </c>
      <c r="AI1458">
        <v>15.04</v>
      </c>
      <c r="AJ1458">
        <v>5.0000000000000001E-3</v>
      </c>
      <c r="AK1458">
        <v>1.29</v>
      </c>
      <c r="AL1458">
        <v>5</v>
      </c>
      <c r="AM1458">
        <v>0.1</v>
      </c>
      <c r="AN1458">
        <v>23.1</v>
      </c>
      <c r="AO1458">
        <v>0.03</v>
      </c>
      <c r="AP1458">
        <v>11.8</v>
      </c>
      <c r="AQ1458">
        <v>540</v>
      </c>
      <c r="AR1458">
        <v>0.16</v>
      </c>
      <c r="AS1458">
        <v>1.7</v>
      </c>
      <c r="AT1458">
        <v>40</v>
      </c>
      <c r="AU1458">
        <v>0.5</v>
      </c>
      <c r="AV1458">
        <v>66</v>
      </c>
      <c r="AW1458">
        <v>15</v>
      </c>
    </row>
    <row r="1459" spans="1:49" hidden="1" x14ac:dyDescent="0.3">
      <c r="A1459" t="s">
        <v>5630</v>
      </c>
      <c r="B1459" t="s">
        <v>5631</v>
      </c>
      <c r="C1459" s="1" t="str">
        <f t="shared" si="98"/>
        <v>13:0047</v>
      </c>
      <c r="D1459" s="1" t="str">
        <f t="shared" si="99"/>
        <v>13:0012</v>
      </c>
      <c r="E1459" t="s">
        <v>5632</v>
      </c>
      <c r="F1459" t="s">
        <v>5633</v>
      </c>
      <c r="H1459">
        <v>46.6272935</v>
      </c>
      <c r="I1459">
        <v>-66.764790399999995</v>
      </c>
      <c r="J1459" s="1" t="str">
        <f t="shared" si="101"/>
        <v>Basal till</v>
      </c>
      <c r="K1459" s="1" t="str">
        <f t="shared" si="100"/>
        <v>&lt;63 micron</v>
      </c>
      <c r="L1459">
        <v>9</v>
      </c>
      <c r="M1459">
        <v>2.5299999999999998</v>
      </c>
      <c r="N1459">
        <v>3.4</v>
      </c>
      <c r="O1459">
        <v>0.1</v>
      </c>
      <c r="P1459">
        <v>0.5</v>
      </c>
      <c r="Q1459">
        <v>64.2</v>
      </c>
      <c r="R1459">
        <v>2.4500000000000002</v>
      </c>
      <c r="S1459">
        <v>0.04</v>
      </c>
      <c r="T1459">
        <v>0.19</v>
      </c>
      <c r="U1459">
        <v>7.1</v>
      </c>
      <c r="V1459">
        <v>16.399999999999999</v>
      </c>
      <c r="W1459">
        <v>13.78</v>
      </c>
      <c r="X1459">
        <v>2.2799999999999998</v>
      </c>
      <c r="Y1459">
        <v>9.9</v>
      </c>
      <c r="Z1459">
        <v>18</v>
      </c>
      <c r="AA1459">
        <v>0.22</v>
      </c>
      <c r="AB1459">
        <v>48.5</v>
      </c>
      <c r="AC1459">
        <v>0.41</v>
      </c>
      <c r="AD1459">
        <v>828</v>
      </c>
      <c r="AE1459">
        <v>1.21</v>
      </c>
      <c r="AF1459">
        <v>8.9999999999999993E-3</v>
      </c>
      <c r="AG1459">
        <v>15.6</v>
      </c>
      <c r="AH1459">
        <v>2.4E-2</v>
      </c>
      <c r="AI1459">
        <v>27.53</v>
      </c>
      <c r="AJ1459">
        <v>5.0000000000000001E-3</v>
      </c>
      <c r="AK1459">
        <v>0.11</v>
      </c>
      <c r="AL1459">
        <v>5.9</v>
      </c>
      <c r="AM1459">
        <v>0.2</v>
      </c>
      <c r="AN1459">
        <v>3.3</v>
      </c>
      <c r="AO1459">
        <v>0.01</v>
      </c>
      <c r="AP1459">
        <v>54.1</v>
      </c>
      <c r="AQ1459">
        <v>1000</v>
      </c>
      <c r="AR1459">
        <v>0.42</v>
      </c>
      <c r="AS1459">
        <v>22.4</v>
      </c>
      <c r="AT1459">
        <v>24</v>
      </c>
      <c r="AU1459">
        <v>3.5</v>
      </c>
      <c r="AV1459">
        <v>61.8</v>
      </c>
      <c r="AW1459">
        <v>15</v>
      </c>
    </row>
    <row r="1460" spans="1:49" hidden="1" x14ac:dyDescent="0.3">
      <c r="A1460" t="s">
        <v>5634</v>
      </c>
      <c r="B1460" t="s">
        <v>5635</v>
      </c>
      <c r="C1460" s="1" t="str">
        <f t="shared" si="98"/>
        <v>13:0047</v>
      </c>
      <c r="D1460" s="1" t="str">
        <f t="shared" si="99"/>
        <v>13:0012</v>
      </c>
      <c r="E1460" t="s">
        <v>5632</v>
      </c>
      <c r="F1460" t="s">
        <v>5636</v>
      </c>
      <c r="H1460">
        <v>46.6272935</v>
      </c>
      <c r="I1460">
        <v>-66.764790399999995</v>
      </c>
      <c r="J1460" s="1" t="str">
        <f t="shared" si="101"/>
        <v>Basal till</v>
      </c>
      <c r="K1460" s="1" t="str">
        <f t="shared" si="100"/>
        <v>&lt;63 micron</v>
      </c>
      <c r="L1460">
        <v>5</v>
      </c>
      <c r="M1460">
        <v>2.38</v>
      </c>
      <c r="N1460">
        <v>3.2</v>
      </c>
      <c r="O1460">
        <v>1</v>
      </c>
      <c r="P1460">
        <v>0.5</v>
      </c>
      <c r="Q1460">
        <v>55.2</v>
      </c>
      <c r="R1460">
        <v>2.2400000000000002</v>
      </c>
      <c r="S1460">
        <v>0.03</v>
      </c>
      <c r="T1460">
        <v>0.15</v>
      </c>
      <c r="U1460">
        <v>6.5</v>
      </c>
      <c r="V1460">
        <v>17.2</v>
      </c>
      <c r="W1460">
        <v>12.28</v>
      </c>
      <c r="X1460">
        <v>2.1</v>
      </c>
      <c r="Y1460">
        <v>9</v>
      </c>
      <c r="Z1460">
        <v>24</v>
      </c>
      <c r="AA1460">
        <v>0.19</v>
      </c>
      <c r="AB1460">
        <v>43.7</v>
      </c>
      <c r="AC1460">
        <v>0.37</v>
      </c>
      <c r="AD1460">
        <v>720</v>
      </c>
      <c r="AE1460">
        <v>1.2</v>
      </c>
      <c r="AF1460">
        <v>8.9999999999999993E-3</v>
      </c>
      <c r="AG1460">
        <v>15</v>
      </c>
      <c r="AH1460">
        <v>2.4E-2</v>
      </c>
      <c r="AI1460">
        <v>25.6</v>
      </c>
      <c r="AJ1460">
        <v>5.0000000000000001E-3</v>
      </c>
      <c r="AK1460">
        <v>0.09</v>
      </c>
      <c r="AL1460">
        <v>4.7</v>
      </c>
      <c r="AM1460">
        <v>0.2</v>
      </c>
      <c r="AN1460">
        <v>2.8</v>
      </c>
      <c r="AO1460">
        <v>0.02</v>
      </c>
      <c r="AP1460">
        <v>51.9</v>
      </c>
      <c r="AQ1460">
        <v>900</v>
      </c>
      <c r="AR1460">
        <v>0.38</v>
      </c>
      <c r="AS1460">
        <v>18.600000000000001</v>
      </c>
      <c r="AT1460">
        <v>23</v>
      </c>
      <c r="AU1460">
        <v>3.4</v>
      </c>
      <c r="AV1460">
        <v>57.9</v>
      </c>
      <c r="AW1460">
        <v>15</v>
      </c>
    </row>
    <row r="1461" spans="1:49" hidden="1" x14ac:dyDescent="0.3">
      <c r="A1461" t="s">
        <v>5637</v>
      </c>
      <c r="B1461" t="s">
        <v>5638</v>
      </c>
      <c r="C1461" s="1" t="str">
        <f t="shared" si="98"/>
        <v>13:0047</v>
      </c>
      <c r="D1461" s="1" t="str">
        <f t="shared" si="99"/>
        <v>13:0012</v>
      </c>
      <c r="E1461" t="s">
        <v>5639</v>
      </c>
      <c r="F1461" t="s">
        <v>5640</v>
      </c>
      <c r="H1461">
        <v>46.7448275</v>
      </c>
      <c r="I1461">
        <v>-66.746317300000001</v>
      </c>
      <c r="J1461" s="1" t="str">
        <f t="shared" si="101"/>
        <v>Basal till</v>
      </c>
      <c r="K1461" s="1" t="str">
        <f t="shared" si="100"/>
        <v>&lt;63 micron</v>
      </c>
      <c r="L1461">
        <v>49</v>
      </c>
      <c r="M1461">
        <v>2.61</v>
      </c>
      <c r="N1461">
        <v>2.2999999999999998</v>
      </c>
      <c r="O1461">
        <v>0.5</v>
      </c>
      <c r="P1461">
        <v>0.5</v>
      </c>
      <c r="Q1461">
        <v>43.2</v>
      </c>
      <c r="R1461">
        <v>0.49</v>
      </c>
      <c r="S1461">
        <v>0.15</v>
      </c>
      <c r="T1461">
        <v>0.23</v>
      </c>
      <c r="U1461">
        <v>13.6</v>
      </c>
      <c r="V1461">
        <v>42.7</v>
      </c>
      <c r="W1461">
        <v>22.8</v>
      </c>
      <c r="X1461">
        <v>2.92</v>
      </c>
      <c r="Y1461">
        <v>8.5</v>
      </c>
      <c r="Z1461">
        <v>53</v>
      </c>
      <c r="AA1461">
        <v>0.08</v>
      </c>
      <c r="AB1461">
        <v>30.2</v>
      </c>
      <c r="AC1461">
        <v>0.87</v>
      </c>
      <c r="AD1461">
        <v>431</v>
      </c>
      <c r="AE1461">
        <v>0.33</v>
      </c>
      <c r="AF1461">
        <v>8.0000000000000002E-3</v>
      </c>
      <c r="AG1461">
        <v>26.5</v>
      </c>
      <c r="AH1461">
        <v>4.8000000000000001E-2</v>
      </c>
      <c r="AI1461">
        <v>14.4</v>
      </c>
      <c r="AJ1461">
        <v>5.0000000000000001E-3</v>
      </c>
      <c r="AK1461">
        <v>0.1</v>
      </c>
      <c r="AL1461">
        <v>4.8</v>
      </c>
      <c r="AM1461">
        <v>0.3</v>
      </c>
      <c r="AN1461">
        <v>6.4</v>
      </c>
      <c r="AO1461">
        <v>0.01</v>
      </c>
      <c r="AP1461">
        <v>14.3</v>
      </c>
      <c r="AQ1461">
        <v>1390</v>
      </c>
      <c r="AR1461">
        <v>0.11</v>
      </c>
      <c r="AS1461">
        <v>3.9</v>
      </c>
      <c r="AT1461">
        <v>57</v>
      </c>
      <c r="AU1461">
        <v>0.2</v>
      </c>
      <c r="AV1461">
        <v>60.8</v>
      </c>
      <c r="AW1461">
        <v>15</v>
      </c>
    </row>
    <row r="1462" spans="1:49" hidden="1" x14ac:dyDescent="0.3">
      <c r="A1462" t="s">
        <v>5641</v>
      </c>
      <c r="B1462" t="s">
        <v>5642</v>
      </c>
      <c r="C1462" s="1" t="str">
        <f t="shared" si="98"/>
        <v>13:0047</v>
      </c>
      <c r="D1462" s="1" t="str">
        <f t="shared" si="99"/>
        <v>13:0012</v>
      </c>
      <c r="E1462" t="s">
        <v>5643</v>
      </c>
      <c r="F1462" t="s">
        <v>5644</v>
      </c>
      <c r="H1462">
        <v>46.727060899999998</v>
      </c>
      <c r="I1462">
        <v>-66.739859699999997</v>
      </c>
      <c r="J1462" s="1" t="str">
        <f t="shared" si="101"/>
        <v>Basal till</v>
      </c>
      <c r="K1462" s="1" t="str">
        <f t="shared" si="100"/>
        <v>&lt;63 micron</v>
      </c>
      <c r="L1462">
        <v>21</v>
      </c>
      <c r="M1462">
        <v>3.01</v>
      </c>
      <c r="N1462">
        <v>2.8</v>
      </c>
      <c r="O1462">
        <v>0.1</v>
      </c>
      <c r="P1462">
        <v>1</v>
      </c>
      <c r="Q1462">
        <v>46.6</v>
      </c>
      <c r="R1462">
        <v>0.76</v>
      </c>
      <c r="S1462">
        <v>0.08</v>
      </c>
      <c r="T1462">
        <v>0.15</v>
      </c>
      <c r="U1462">
        <v>11.7</v>
      </c>
      <c r="V1462">
        <v>35</v>
      </c>
      <c r="W1462">
        <v>12.63</v>
      </c>
      <c r="X1462">
        <v>2.88</v>
      </c>
      <c r="Y1462">
        <v>8.6</v>
      </c>
      <c r="Z1462">
        <v>42</v>
      </c>
      <c r="AA1462">
        <v>0.12</v>
      </c>
      <c r="AB1462">
        <v>29.8</v>
      </c>
      <c r="AC1462">
        <v>0.72</v>
      </c>
      <c r="AD1462">
        <v>357</v>
      </c>
      <c r="AE1462">
        <v>0.43</v>
      </c>
      <c r="AF1462">
        <v>8.0000000000000002E-3</v>
      </c>
      <c r="AG1462">
        <v>23.5</v>
      </c>
      <c r="AH1462">
        <v>5.5E-2</v>
      </c>
      <c r="AI1462">
        <v>13.13</v>
      </c>
      <c r="AJ1462">
        <v>5.0000000000000001E-3</v>
      </c>
      <c r="AK1462">
        <v>0.1</v>
      </c>
      <c r="AL1462">
        <v>6</v>
      </c>
      <c r="AM1462">
        <v>0.4</v>
      </c>
      <c r="AN1462">
        <v>4.8</v>
      </c>
      <c r="AO1462">
        <v>0.01</v>
      </c>
      <c r="AP1462">
        <v>16.8</v>
      </c>
      <c r="AQ1462">
        <v>1530</v>
      </c>
      <c r="AR1462">
        <v>0.18</v>
      </c>
      <c r="AS1462">
        <v>4.7</v>
      </c>
      <c r="AT1462">
        <v>50</v>
      </c>
      <c r="AU1462">
        <v>0.5</v>
      </c>
      <c r="AV1462">
        <v>53.3</v>
      </c>
      <c r="AW1462">
        <v>15</v>
      </c>
    </row>
    <row r="1463" spans="1:49" hidden="1" x14ac:dyDescent="0.3">
      <c r="A1463" t="s">
        <v>5645</v>
      </c>
      <c r="B1463" t="s">
        <v>5646</v>
      </c>
      <c r="C1463" s="1" t="str">
        <f t="shared" si="98"/>
        <v>13:0047</v>
      </c>
      <c r="D1463" s="1" t="str">
        <f t="shared" si="99"/>
        <v>13:0012</v>
      </c>
      <c r="E1463" t="s">
        <v>5647</v>
      </c>
      <c r="F1463" t="s">
        <v>5648</v>
      </c>
      <c r="H1463">
        <v>46.713048999999998</v>
      </c>
      <c r="I1463">
        <v>-66.750389200000001</v>
      </c>
      <c r="J1463" s="1" t="str">
        <f t="shared" si="101"/>
        <v>Basal till</v>
      </c>
      <c r="K1463" s="1" t="str">
        <f t="shared" si="100"/>
        <v>&lt;63 micron</v>
      </c>
      <c r="L1463">
        <v>20</v>
      </c>
      <c r="M1463">
        <v>2.94</v>
      </c>
      <c r="N1463">
        <v>3.2</v>
      </c>
      <c r="O1463">
        <v>0.9</v>
      </c>
      <c r="P1463">
        <v>1</v>
      </c>
      <c r="Q1463">
        <v>52.5</v>
      </c>
      <c r="R1463">
        <v>0.86</v>
      </c>
      <c r="S1463">
        <v>7.0000000000000007E-2</v>
      </c>
      <c r="T1463">
        <v>0.13</v>
      </c>
      <c r="U1463">
        <v>10.6</v>
      </c>
      <c r="V1463">
        <v>40</v>
      </c>
      <c r="W1463">
        <v>10.66</v>
      </c>
      <c r="X1463">
        <v>2.72</v>
      </c>
      <c r="Y1463">
        <v>8.6999999999999993</v>
      </c>
      <c r="Z1463">
        <v>67</v>
      </c>
      <c r="AA1463">
        <v>0.19</v>
      </c>
      <c r="AB1463">
        <v>36.1</v>
      </c>
      <c r="AC1463">
        <v>0.82</v>
      </c>
      <c r="AD1463">
        <v>381</v>
      </c>
      <c r="AE1463">
        <v>0.71</v>
      </c>
      <c r="AF1463">
        <v>7.0000000000000001E-3</v>
      </c>
      <c r="AG1463">
        <v>28.1</v>
      </c>
      <c r="AH1463">
        <v>4.1000000000000002E-2</v>
      </c>
      <c r="AI1463">
        <v>16.77</v>
      </c>
      <c r="AJ1463">
        <v>5.0000000000000001E-3</v>
      </c>
      <c r="AK1463">
        <v>0.13</v>
      </c>
      <c r="AL1463">
        <v>4.0999999999999996</v>
      </c>
      <c r="AM1463">
        <v>0.5</v>
      </c>
      <c r="AN1463">
        <v>4.5999999999999996</v>
      </c>
      <c r="AO1463">
        <v>0.01</v>
      </c>
      <c r="AP1463">
        <v>21.8</v>
      </c>
      <c r="AQ1463">
        <v>1310</v>
      </c>
      <c r="AR1463">
        <v>0.23</v>
      </c>
      <c r="AS1463">
        <v>4.2</v>
      </c>
      <c r="AT1463">
        <v>42</v>
      </c>
      <c r="AU1463">
        <v>1</v>
      </c>
      <c r="AV1463">
        <v>52.5</v>
      </c>
      <c r="AW1463">
        <v>15</v>
      </c>
    </row>
    <row r="1464" spans="1:49" hidden="1" x14ac:dyDescent="0.3">
      <c r="A1464" t="s">
        <v>5649</v>
      </c>
      <c r="B1464" t="s">
        <v>5650</v>
      </c>
      <c r="C1464" s="1" t="str">
        <f t="shared" si="98"/>
        <v>13:0047</v>
      </c>
      <c r="D1464" s="1" t="str">
        <f t="shared" si="99"/>
        <v>13:0012</v>
      </c>
      <c r="E1464" t="s">
        <v>5651</v>
      </c>
      <c r="F1464" t="s">
        <v>5652</v>
      </c>
      <c r="H1464">
        <v>46.690002999999997</v>
      </c>
      <c r="I1464">
        <v>-66.745461599999999</v>
      </c>
      <c r="J1464" s="1" t="str">
        <f t="shared" si="101"/>
        <v>Basal till</v>
      </c>
      <c r="K1464" s="1" t="str">
        <f t="shared" si="100"/>
        <v>&lt;63 micron</v>
      </c>
      <c r="L1464">
        <v>19</v>
      </c>
      <c r="M1464">
        <v>2.38</v>
      </c>
      <c r="N1464">
        <v>3.8</v>
      </c>
      <c r="O1464">
        <v>0.9</v>
      </c>
      <c r="P1464">
        <v>1</v>
      </c>
      <c r="Q1464">
        <v>29</v>
      </c>
      <c r="R1464">
        <v>0.41</v>
      </c>
      <c r="S1464">
        <v>0.05</v>
      </c>
      <c r="T1464">
        <v>0.09</v>
      </c>
      <c r="U1464">
        <v>9.9</v>
      </c>
      <c r="V1464">
        <v>26.8</v>
      </c>
      <c r="W1464">
        <v>9.14</v>
      </c>
      <c r="X1464">
        <v>2.44</v>
      </c>
      <c r="Y1464">
        <v>6.3</v>
      </c>
      <c r="Z1464">
        <v>36</v>
      </c>
      <c r="AA1464">
        <v>0.09</v>
      </c>
      <c r="AB1464">
        <v>29.2</v>
      </c>
      <c r="AC1464">
        <v>0.61</v>
      </c>
      <c r="AD1464">
        <v>330</v>
      </c>
      <c r="AE1464">
        <v>0.35</v>
      </c>
      <c r="AF1464">
        <v>5.0000000000000001E-3</v>
      </c>
      <c r="AG1464">
        <v>25.2</v>
      </c>
      <c r="AH1464">
        <v>3.9E-2</v>
      </c>
      <c r="AI1464">
        <v>12.29</v>
      </c>
      <c r="AJ1464">
        <v>5.0000000000000001E-3</v>
      </c>
      <c r="AK1464">
        <v>0.14000000000000001</v>
      </c>
      <c r="AL1464">
        <v>2.7</v>
      </c>
      <c r="AM1464">
        <v>0.3</v>
      </c>
      <c r="AN1464">
        <v>3.3</v>
      </c>
      <c r="AO1464">
        <v>0.01</v>
      </c>
      <c r="AP1464">
        <v>11.7</v>
      </c>
      <c r="AQ1464">
        <v>620</v>
      </c>
      <c r="AR1464">
        <v>0.14000000000000001</v>
      </c>
      <c r="AS1464">
        <v>2.4</v>
      </c>
      <c r="AT1464">
        <v>32</v>
      </c>
      <c r="AU1464">
        <v>0.2</v>
      </c>
      <c r="AV1464">
        <v>53.1</v>
      </c>
      <c r="AW1464">
        <v>15</v>
      </c>
    </row>
    <row r="1465" spans="1:49" hidden="1" x14ac:dyDescent="0.3">
      <c r="A1465" t="s">
        <v>5653</v>
      </c>
      <c r="B1465" t="s">
        <v>5654</v>
      </c>
      <c r="C1465" s="1" t="str">
        <f t="shared" si="98"/>
        <v>13:0047</v>
      </c>
      <c r="D1465" s="1" t="str">
        <f t="shared" si="99"/>
        <v>13:0012</v>
      </c>
      <c r="E1465" t="s">
        <v>5655</v>
      </c>
      <c r="F1465" t="s">
        <v>5656</v>
      </c>
      <c r="H1465">
        <v>46.674680199999997</v>
      </c>
      <c r="I1465">
        <v>-66.748845200000005</v>
      </c>
      <c r="J1465" s="1" t="str">
        <f t="shared" si="101"/>
        <v>Basal till</v>
      </c>
      <c r="K1465" s="1" t="str">
        <f t="shared" si="100"/>
        <v>&lt;63 micron</v>
      </c>
      <c r="L1465">
        <v>17</v>
      </c>
      <c r="M1465">
        <v>2.79</v>
      </c>
      <c r="N1465">
        <v>4.0999999999999996</v>
      </c>
      <c r="O1465">
        <v>0.2</v>
      </c>
      <c r="P1465">
        <v>0.5</v>
      </c>
      <c r="Q1465">
        <v>62.7</v>
      </c>
      <c r="R1465">
        <v>0.65</v>
      </c>
      <c r="S1465">
        <v>0.06</v>
      </c>
      <c r="T1465">
        <v>0.11</v>
      </c>
      <c r="U1465">
        <v>10.6</v>
      </c>
      <c r="V1465">
        <v>62.6</v>
      </c>
      <c r="W1465">
        <v>14.39</v>
      </c>
      <c r="X1465">
        <v>2.54</v>
      </c>
      <c r="Y1465">
        <v>8.6999999999999993</v>
      </c>
      <c r="Z1465">
        <v>13</v>
      </c>
      <c r="AA1465">
        <v>0.26</v>
      </c>
      <c r="AB1465">
        <v>37.4</v>
      </c>
      <c r="AC1465">
        <v>0.79</v>
      </c>
      <c r="AD1465">
        <v>492</v>
      </c>
      <c r="AE1465">
        <v>0.56999999999999995</v>
      </c>
      <c r="AF1465">
        <v>1.0999999999999999E-2</v>
      </c>
      <c r="AG1465">
        <v>30.6</v>
      </c>
      <c r="AH1465">
        <v>3.7999999999999999E-2</v>
      </c>
      <c r="AI1465">
        <v>18.3</v>
      </c>
      <c r="AJ1465">
        <v>0.02</v>
      </c>
      <c r="AK1465">
        <v>0.15</v>
      </c>
      <c r="AL1465">
        <v>6.8</v>
      </c>
      <c r="AM1465">
        <v>0.4</v>
      </c>
      <c r="AN1465">
        <v>5.5</v>
      </c>
      <c r="AO1465">
        <v>0.01</v>
      </c>
      <c r="AP1465">
        <v>33.799999999999997</v>
      </c>
      <c r="AQ1465">
        <v>1450</v>
      </c>
      <c r="AR1465">
        <v>0.34</v>
      </c>
      <c r="AS1465">
        <v>8.1999999999999993</v>
      </c>
      <c r="AT1465">
        <v>49</v>
      </c>
      <c r="AU1465">
        <v>0.9</v>
      </c>
      <c r="AV1465">
        <v>74.8</v>
      </c>
      <c r="AW1465">
        <v>15</v>
      </c>
    </row>
    <row r="1466" spans="1:49" hidden="1" x14ac:dyDescent="0.3">
      <c r="A1466" t="s">
        <v>5657</v>
      </c>
      <c r="B1466" t="s">
        <v>5658</v>
      </c>
      <c r="C1466" s="1" t="str">
        <f t="shared" si="98"/>
        <v>13:0047</v>
      </c>
      <c r="D1466" s="1" t="str">
        <f t="shared" si="99"/>
        <v>13:0012</v>
      </c>
      <c r="E1466" t="s">
        <v>5659</v>
      </c>
      <c r="F1466" t="s">
        <v>5660</v>
      </c>
      <c r="H1466">
        <v>46.652738399999997</v>
      </c>
      <c r="I1466">
        <v>-66.754330999999993</v>
      </c>
      <c r="J1466" s="1" t="str">
        <f t="shared" si="101"/>
        <v>Basal till</v>
      </c>
      <c r="K1466" s="1" t="str">
        <f t="shared" si="100"/>
        <v>&lt;63 micron</v>
      </c>
      <c r="L1466">
        <v>25</v>
      </c>
      <c r="M1466">
        <v>1.89</v>
      </c>
      <c r="N1466">
        <v>3.2</v>
      </c>
      <c r="O1466">
        <v>0.4</v>
      </c>
      <c r="P1466">
        <v>1</v>
      </c>
      <c r="Q1466">
        <v>33</v>
      </c>
      <c r="R1466">
        <v>0.84</v>
      </c>
      <c r="S1466">
        <v>0.05</v>
      </c>
      <c r="T1466">
        <v>0.13</v>
      </c>
      <c r="U1466">
        <v>7.8</v>
      </c>
      <c r="V1466">
        <v>21.4</v>
      </c>
      <c r="W1466">
        <v>9.61</v>
      </c>
      <c r="X1466">
        <v>2.0299999999999998</v>
      </c>
      <c r="Y1466">
        <v>7</v>
      </c>
      <c r="Z1466">
        <v>24</v>
      </c>
      <c r="AA1466">
        <v>0.13</v>
      </c>
      <c r="AB1466">
        <v>34.200000000000003</v>
      </c>
      <c r="AC1466">
        <v>0.5</v>
      </c>
      <c r="AD1466">
        <v>517</v>
      </c>
      <c r="AE1466">
        <v>0.8</v>
      </c>
      <c r="AF1466">
        <v>6.0000000000000001E-3</v>
      </c>
      <c r="AG1466">
        <v>19.7</v>
      </c>
      <c r="AH1466">
        <v>0.03</v>
      </c>
      <c r="AI1466">
        <v>17.16</v>
      </c>
      <c r="AJ1466">
        <v>5.0000000000000001E-3</v>
      </c>
      <c r="AK1466">
        <v>0.13</v>
      </c>
      <c r="AL1466">
        <v>3.8</v>
      </c>
      <c r="AM1466">
        <v>0.2</v>
      </c>
      <c r="AN1466">
        <v>3.5</v>
      </c>
      <c r="AO1466">
        <v>0.01</v>
      </c>
      <c r="AP1466">
        <v>33.299999999999997</v>
      </c>
      <c r="AQ1466">
        <v>830</v>
      </c>
      <c r="AR1466">
        <v>0.21</v>
      </c>
      <c r="AS1466">
        <v>9.3000000000000007</v>
      </c>
      <c r="AT1466">
        <v>26</v>
      </c>
      <c r="AU1466">
        <v>1.1000000000000001</v>
      </c>
      <c r="AV1466">
        <v>59.1</v>
      </c>
      <c r="AW1466">
        <v>15</v>
      </c>
    </row>
    <row r="1467" spans="1:49" hidden="1" x14ac:dyDescent="0.3">
      <c r="A1467" t="s">
        <v>5661</v>
      </c>
      <c r="B1467" t="s">
        <v>5662</v>
      </c>
      <c r="C1467" s="1" t="str">
        <f t="shared" si="98"/>
        <v>13:0047</v>
      </c>
      <c r="D1467" s="1" t="str">
        <f t="shared" si="99"/>
        <v>13:0012</v>
      </c>
      <c r="E1467" t="s">
        <v>5663</v>
      </c>
      <c r="F1467" t="s">
        <v>5664</v>
      </c>
      <c r="H1467">
        <v>46.638355400000002</v>
      </c>
      <c r="I1467">
        <v>-66.741468499999996</v>
      </c>
      <c r="J1467" s="1" t="str">
        <f t="shared" si="101"/>
        <v>Basal till</v>
      </c>
      <c r="K1467" s="1" t="str">
        <f t="shared" si="100"/>
        <v>&lt;63 micron</v>
      </c>
      <c r="L1467">
        <v>61</v>
      </c>
      <c r="M1467">
        <v>2.61</v>
      </c>
      <c r="N1467">
        <v>22.1</v>
      </c>
      <c r="O1467">
        <v>1.5</v>
      </c>
      <c r="P1467">
        <v>1</v>
      </c>
      <c r="Q1467">
        <v>44.5</v>
      </c>
      <c r="R1467">
        <v>1.86</v>
      </c>
      <c r="S1467">
        <v>0.03</v>
      </c>
      <c r="T1467">
        <v>0.1</v>
      </c>
      <c r="U1467">
        <v>9.5</v>
      </c>
      <c r="V1467">
        <v>22.1</v>
      </c>
      <c r="W1467">
        <v>18.010000000000002</v>
      </c>
      <c r="X1467">
        <v>2.46</v>
      </c>
      <c r="Y1467">
        <v>7.4</v>
      </c>
      <c r="Z1467">
        <v>51</v>
      </c>
      <c r="AA1467">
        <v>0.19</v>
      </c>
      <c r="AB1467">
        <v>29</v>
      </c>
      <c r="AC1467">
        <v>0.48</v>
      </c>
      <c r="AD1467">
        <v>421</v>
      </c>
      <c r="AE1467">
        <v>0.85</v>
      </c>
      <c r="AF1467">
        <v>6.0000000000000001E-3</v>
      </c>
      <c r="AG1467">
        <v>23.3</v>
      </c>
      <c r="AH1467">
        <v>3.6999999999999998E-2</v>
      </c>
      <c r="AI1467">
        <v>19.97</v>
      </c>
      <c r="AJ1467">
        <v>0.02</v>
      </c>
      <c r="AK1467">
        <v>0.16</v>
      </c>
      <c r="AL1467">
        <v>3.8</v>
      </c>
      <c r="AM1467">
        <v>0.5</v>
      </c>
      <c r="AN1467">
        <v>3</v>
      </c>
      <c r="AO1467">
        <v>0.02</v>
      </c>
      <c r="AP1467">
        <v>23.7</v>
      </c>
      <c r="AQ1467">
        <v>660</v>
      </c>
      <c r="AR1467">
        <v>0.35</v>
      </c>
      <c r="AS1467">
        <v>6.7</v>
      </c>
      <c r="AT1467">
        <v>28</v>
      </c>
      <c r="AU1467">
        <v>2.4</v>
      </c>
      <c r="AV1467">
        <v>67.400000000000006</v>
      </c>
      <c r="AW1467">
        <v>15</v>
      </c>
    </row>
    <row r="1468" spans="1:49" hidden="1" x14ac:dyDescent="0.3">
      <c r="A1468" t="s">
        <v>5665</v>
      </c>
      <c r="B1468" t="s">
        <v>5666</v>
      </c>
      <c r="C1468" s="1" t="str">
        <f t="shared" si="98"/>
        <v>13:0047</v>
      </c>
      <c r="D1468" s="1" t="str">
        <f t="shared" si="99"/>
        <v>13:0012</v>
      </c>
      <c r="E1468" t="s">
        <v>5667</v>
      </c>
      <c r="F1468" t="s">
        <v>5668</v>
      </c>
      <c r="H1468">
        <v>46.613785100000001</v>
      </c>
      <c r="I1468">
        <v>-66.755159800000001</v>
      </c>
      <c r="J1468" s="1" t="str">
        <f t="shared" si="101"/>
        <v>Basal till</v>
      </c>
      <c r="K1468" s="1" t="str">
        <f t="shared" si="100"/>
        <v>&lt;63 micron</v>
      </c>
      <c r="L1468">
        <v>37</v>
      </c>
      <c r="M1468">
        <v>2.52</v>
      </c>
      <c r="N1468">
        <v>49</v>
      </c>
      <c r="O1468">
        <v>1.7</v>
      </c>
      <c r="P1468">
        <v>1</v>
      </c>
      <c r="Q1468">
        <v>41.8</v>
      </c>
      <c r="R1468">
        <v>1.7</v>
      </c>
      <c r="S1468">
        <v>0.02</v>
      </c>
      <c r="T1468">
        <v>0.1</v>
      </c>
      <c r="U1468">
        <v>17.2</v>
      </c>
      <c r="V1468">
        <v>26.2</v>
      </c>
      <c r="W1468">
        <v>40.47</v>
      </c>
      <c r="X1468">
        <v>3.14</v>
      </c>
      <c r="Y1468">
        <v>6.1</v>
      </c>
      <c r="Z1468">
        <v>53</v>
      </c>
      <c r="AA1468">
        <v>0.18</v>
      </c>
      <c r="AB1468">
        <v>35.4</v>
      </c>
      <c r="AC1468">
        <v>0.54</v>
      </c>
      <c r="AD1468">
        <v>350</v>
      </c>
      <c r="AE1468">
        <v>1.08</v>
      </c>
      <c r="AF1468">
        <v>5.0000000000000001E-3</v>
      </c>
      <c r="AG1468">
        <v>32.9</v>
      </c>
      <c r="AH1468">
        <v>0.03</v>
      </c>
      <c r="AI1468">
        <v>17.36</v>
      </c>
      <c r="AJ1468">
        <v>0.01</v>
      </c>
      <c r="AK1468">
        <v>0.63</v>
      </c>
      <c r="AL1468">
        <v>3.2</v>
      </c>
      <c r="AM1468">
        <v>0.5</v>
      </c>
      <c r="AN1468">
        <v>2.4</v>
      </c>
      <c r="AO1468">
        <v>0.01</v>
      </c>
      <c r="AP1468">
        <v>19.2</v>
      </c>
      <c r="AQ1468">
        <v>690</v>
      </c>
      <c r="AR1468">
        <v>0.32</v>
      </c>
      <c r="AS1468">
        <v>4.2</v>
      </c>
      <c r="AT1468">
        <v>31</v>
      </c>
      <c r="AU1468">
        <v>1.8</v>
      </c>
      <c r="AV1468">
        <v>90.1</v>
      </c>
      <c r="AW1468">
        <v>15</v>
      </c>
    </row>
    <row r="1469" spans="1:49" hidden="1" x14ac:dyDescent="0.3">
      <c r="A1469" t="s">
        <v>5669</v>
      </c>
      <c r="B1469" t="s">
        <v>5670</v>
      </c>
      <c r="C1469" s="1" t="str">
        <f t="shared" si="98"/>
        <v>13:0047</v>
      </c>
      <c r="D1469" s="1" t="str">
        <f t="shared" si="99"/>
        <v>13:0012</v>
      </c>
      <c r="E1469" t="s">
        <v>5671</v>
      </c>
      <c r="F1469" t="s">
        <v>5672</v>
      </c>
      <c r="H1469">
        <v>46.591853499999999</v>
      </c>
      <c r="I1469">
        <v>-66.752019399999995</v>
      </c>
      <c r="J1469" s="1" t="str">
        <f t="shared" si="101"/>
        <v>Basal till</v>
      </c>
      <c r="K1469" s="1" t="str">
        <f t="shared" si="100"/>
        <v>&lt;63 micron</v>
      </c>
      <c r="L1469">
        <v>416</v>
      </c>
      <c r="M1469">
        <v>3.89</v>
      </c>
      <c r="N1469">
        <v>125.5</v>
      </c>
      <c r="O1469">
        <v>1</v>
      </c>
      <c r="P1469">
        <v>0.5</v>
      </c>
      <c r="Q1469">
        <v>141.69999999999999</v>
      </c>
      <c r="R1469">
        <v>3.2</v>
      </c>
      <c r="S1469">
        <v>0.03</v>
      </c>
      <c r="T1469">
        <v>0.21</v>
      </c>
      <c r="U1469">
        <v>13.3</v>
      </c>
      <c r="V1469">
        <v>85.4</v>
      </c>
      <c r="W1469">
        <v>45.6</v>
      </c>
      <c r="X1469">
        <v>3.97</v>
      </c>
      <c r="Y1469">
        <v>10</v>
      </c>
      <c r="Z1469">
        <v>89</v>
      </c>
      <c r="AA1469">
        <v>0.33</v>
      </c>
      <c r="AB1469">
        <v>26.9</v>
      </c>
      <c r="AC1469">
        <v>1.01</v>
      </c>
      <c r="AD1469">
        <v>438</v>
      </c>
      <c r="AE1469">
        <v>5.43</v>
      </c>
      <c r="AF1469">
        <v>5.0000000000000001E-3</v>
      </c>
      <c r="AG1469">
        <v>63.7</v>
      </c>
      <c r="AH1469">
        <v>4.9000000000000002E-2</v>
      </c>
      <c r="AI1469">
        <v>20.53</v>
      </c>
      <c r="AJ1469">
        <v>0.03</v>
      </c>
      <c r="AK1469">
        <v>0.51</v>
      </c>
      <c r="AL1469">
        <v>8.6999999999999993</v>
      </c>
      <c r="AM1469">
        <v>1</v>
      </c>
      <c r="AN1469">
        <v>5.2</v>
      </c>
      <c r="AO1469">
        <v>0.06</v>
      </c>
      <c r="AP1469">
        <v>9.6</v>
      </c>
      <c r="AQ1469">
        <v>1290</v>
      </c>
      <c r="AR1469">
        <v>0.51</v>
      </c>
      <c r="AS1469">
        <v>3.8</v>
      </c>
      <c r="AT1469">
        <v>78</v>
      </c>
      <c r="AU1469">
        <v>3.1</v>
      </c>
      <c r="AV1469">
        <v>143.6</v>
      </c>
      <c r="AW1469">
        <v>15</v>
      </c>
    </row>
    <row r="1470" spans="1:49" hidden="1" x14ac:dyDescent="0.3">
      <c r="A1470" t="s">
        <v>5673</v>
      </c>
      <c r="B1470" t="s">
        <v>5674</v>
      </c>
      <c r="C1470" s="1" t="str">
        <f t="shared" si="98"/>
        <v>13:0047</v>
      </c>
      <c r="D1470" s="1" t="str">
        <f t="shared" si="99"/>
        <v>13:0012</v>
      </c>
      <c r="E1470" t="s">
        <v>5675</v>
      </c>
      <c r="F1470" t="s">
        <v>5676</v>
      </c>
      <c r="H1470">
        <v>46.5786753</v>
      </c>
      <c r="I1470">
        <v>-66.754652899999996</v>
      </c>
      <c r="J1470" s="1" t="str">
        <f t="shared" si="101"/>
        <v>Basal till</v>
      </c>
      <c r="K1470" s="1" t="str">
        <f t="shared" si="100"/>
        <v>&lt;63 micron</v>
      </c>
      <c r="L1470">
        <v>37</v>
      </c>
      <c r="M1470">
        <v>3.48</v>
      </c>
      <c r="N1470">
        <v>40.9</v>
      </c>
      <c r="O1470">
        <v>2.8</v>
      </c>
      <c r="P1470">
        <v>1</v>
      </c>
      <c r="Q1470">
        <v>62</v>
      </c>
      <c r="R1470">
        <v>2.16</v>
      </c>
      <c r="S1470">
        <v>0.04</v>
      </c>
      <c r="T1470">
        <v>0.09</v>
      </c>
      <c r="U1470">
        <v>14.4</v>
      </c>
      <c r="V1470">
        <v>52.6</v>
      </c>
      <c r="W1470">
        <v>32.729999999999997</v>
      </c>
      <c r="X1470">
        <v>2.82</v>
      </c>
      <c r="Y1470">
        <v>5.6</v>
      </c>
      <c r="Z1470">
        <v>68</v>
      </c>
      <c r="AA1470">
        <v>0.19</v>
      </c>
      <c r="AB1470">
        <v>20.9</v>
      </c>
      <c r="AC1470">
        <v>0.67</v>
      </c>
      <c r="AD1470">
        <v>346</v>
      </c>
      <c r="AE1470">
        <v>2.42</v>
      </c>
      <c r="AF1470">
        <v>6.0000000000000001E-3</v>
      </c>
      <c r="AG1470">
        <v>45.8</v>
      </c>
      <c r="AH1470">
        <v>4.5999999999999999E-2</v>
      </c>
      <c r="AI1470">
        <v>17.29</v>
      </c>
      <c r="AJ1470">
        <v>0.03</v>
      </c>
      <c r="AK1470">
        <v>0.5</v>
      </c>
      <c r="AL1470">
        <v>6.3</v>
      </c>
      <c r="AM1470">
        <v>0.8</v>
      </c>
      <c r="AN1470">
        <v>4.4000000000000004</v>
      </c>
      <c r="AO1470">
        <v>0.02</v>
      </c>
      <c r="AP1470">
        <v>9.9</v>
      </c>
      <c r="AQ1470">
        <v>940</v>
      </c>
      <c r="AR1470">
        <v>0.22</v>
      </c>
      <c r="AS1470">
        <v>2.2000000000000002</v>
      </c>
      <c r="AT1470">
        <v>48</v>
      </c>
      <c r="AU1470">
        <v>5.0999999999999996</v>
      </c>
      <c r="AV1470">
        <v>71.7</v>
      </c>
      <c r="AW1470">
        <v>15</v>
      </c>
    </row>
    <row r="1471" spans="1:49" hidden="1" x14ac:dyDescent="0.3">
      <c r="A1471" t="s">
        <v>5677</v>
      </c>
      <c r="B1471" t="s">
        <v>5678</v>
      </c>
      <c r="C1471" s="1" t="str">
        <f t="shared" si="98"/>
        <v>13:0047</v>
      </c>
      <c r="D1471" s="1" t="str">
        <f t="shared" si="99"/>
        <v>13:0012</v>
      </c>
      <c r="E1471" t="s">
        <v>5679</v>
      </c>
      <c r="F1471" t="s">
        <v>5680</v>
      </c>
      <c r="H1471">
        <v>46.564112299999998</v>
      </c>
      <c r="I1471">
        <v>-66.755515500000001</v>
      </c>
      <c r="J1471" s="1" t="str">
        <f t="shared" si="101"/>
        <v>Basal till</v>
      </c>
      <c r="K1471" s="1" t="str">
        <f t="shared" si="100"/>
        <v>&lt;63 micron</v>
      </c>
      <c r="L1471">
        <v>12</v>
      </c>
      <c r="M1471">
        <v>2.09</v>
      </c>
      <c r="N1471">
        <v>42.9</v>
      </c>
      <c r="O1471">
        <v>0.6</v>
      </c>
      <c r="P1471">
        <v>1</v>
      </c>
      <c r="Q1471">
        <v>65.2</v>
      </c>
      <c r="R1471">
        <v>1.33</v>
      </c>
      <c r="S1471">
        <v>0.08</v>
      </c>
      <c r="T1471">
        <v>0.17</v>
      </c>
      <c r="U1471">
        <v>14.8</v>
      </c>
      <c r="V1471">
        <v>40.9</v>
      </c>
      <c r="W1471">
        <v>27.45</v>
      </c>
      <c r="X1471">
        <v>3.1</v>
      </c>
      <c r="Y1471">
        <v>6.5</v>
      </c>
      <c r="Z1471">
        <v>11</v>
      </c>
      <c r="AA1471">
        <v>0.18</v>
      </c>
      <c r="AB1471">
        <v>33</v>
      </c>
      <c r="AC1471">
        <v>0.89</v>
      </c>
      <c r="AD1471">
        <v>710</v>
      </c>
      <c r="AE1471">
        <v>0.81</v>
      </c>
      <c r="AF1471">
        <v>6.0000000000000001E-3</v>
      </c>
      <c r="AG1471">
        <v>35.5</v>
      </c>
      <c r="AH1471">
        <v>3.4000000000000002E-2</v>
      </c>
      <c r="AI1471">
        <v>25.52</v>
      </c>
      <c r="AJ1471">
        <v>0.01</v>
      </c>
      <c r="AK1471">
        <v>0.5</v>
      </c>
      <c r="AL1471">
        <v>5.5</v>
      </c>
      <c r="AM1471">
        <v>0.1</v>
      </c>
      <c r="AN1471">
        <v>9.6</v>
      </c>
      <c r="AO1471">
        <v>0.01</v>
      </c>
      <c r="AP1471">
        <v>12.4</v>
      </c>
      <c r="AQ1471">
        <v>800</v>
      </c>
      <c r="AR1471">
        <v>0.23</v>
      </c>
      <c r="AS1471">
        <v>2.1</v>
      </c>
      <c r="AT1471">
        <v>43</v>
      </c>
      <c r="AU1471">
        <v>1.2</v>
      </c>
      <c r="AV1471">
        <v>85</v>
      </c>
      <c r="AW1471">
        <v>15</v>
      </c>
    </row>
    <row r="1472" spans="1:49" hidden="1" x14ac:dyDescent="0.3">
      <c r="A1472" t="s">
        <v>5681</v>
      </c>
      <c r="B1472" t="s">
        <v>5682</v>
      </c>
      <c r="C1472" s="1" t="str">
        <f t="shared" si="98"/>
        <v>13:0047</v>
      </c>
      <c r="D1472" s="1" t="str">
        <f t="shared" si="99"/>
        <v>13:0012</v>
      </c>
      <c r="E1472" t="s">
        <v>5683</v>
      </c>
      <c r="F1472" t="s">
        <v>5684</v>
      </c>
      <c r="H1472">
        <v>46.564127599999999</v>
      </c>
      <c r="I1472">
        <v>-66.756297700000005</v>
      </c>
      <c r="J1472" s="1" t="str">
        <f t="shared" si="101"/>
        <v>Basal till</v>
      </c>
      <c r="K1472" s="1" t="str">
        <f t="shared" si="100"/>
        <v>&lt;63 micron</v>
      </c>
      <c r="L1472">
        <v>422</v>
      </c>
      <c r="M1472">
        <v>4.63</v>
      </c>
      <c r="N1472">
        <v>168.6</v>
      </c>
      <c r="O1472">
        <v>3.3</v>
      </c>
      <c r="P1472">
        <v>0.5</v>
      </c>
      <c r="Q1472">
        <v>116.2</v>
      </c>
      <c r="R1472">
        <v>2.25</v>
      </c>
      <c r="S1472">
        <v>0.05</v>
      </c>
      <c r="T1472">
        <v>0.14000000000000001</v>
      </c>
      <c r="U1472">
        <v>17.899999999999999</v>
      </c>
      <c r="V1472">
        <v>95.8</v>
      </c>
      <c r="W1472">
        <v>67.48</v>
      </c>
      <c r="X1472">
        <v>5.37</v>
      </c>
      <c r="Y1472">
        <v>10.9</v>
      </c>
      <c r="Z1472">
        <v>37</v>
      </c>
      <c r="AA1472">
        <v>0.37</v>
      </c>
      <c r="AB1472">
        <v>24.6</v>
      </c>
      <c r="AC1472">
        <v>1.87</v>
      </c>
      <c r="AD1472">
        <v>526</v>
      </c>
      <c r="AE1472">
        <v>1.88</v>
      </c>
      <c r="AF1472">
        <v>6.0000000000000001E-3</v>
      </c>
      <c r="AG1472">
        <v>120.8</v>
      </c>
      <c r="AH1472">
        <v>5.8999999999999997E-2</v>
      </c>
      <c r="AI1472">
        <v>47.01</v>
      </c>
      <c r="AJ1472">
        <v>0.01</v>
      </c>
      <c r="AK1472">
        <v>2.0499999999999998</v>
      </c>
      <c r="AL1472">
        <v>8.3000000000000007</v>
      </c>
      <c r="AM1472">
        <v>0.7</v>
      </c>
      <c r="AN1472">
        <v>10</v>
      </c>
      <c r="AO1472">
        <v>0.03</v>
      </c>
      <c r="AP1472">
        <v>9.6</v>
      </c>
      <c r="AQ1472">
        <v>1700</v>
      </c>
      <c r="AR1472">
        <v>0.36</v>
      </c>
      <c r="AS1472">
        <v>4</v>
      </c>
      <c r="AT1472">
        <v>83</v>
      </c>
      <c r="AU1472">
        <v>0.7</v>
      </c>
      <c r="AV1472">
        <v>163.6</v>
      </c>
      <c r="AW1472">
        <v>7.5</v>
      </c>
    </row>
    <row r="1473" spans="1:49" hidden="1" x14ac:dyDescent="0.3">
      <c r="A1473" t="s">
        <v>5685</v>
      </c>
      <c r="B1473" t="s">
        <v>5686</v>
      </c>
      <c r="C1473" s="1" t="str">
        <f t="shared" si="98"/>
        <v>13:0047</v>
      </c>
      <c r="D1473" s="1" t="str">
        <f t="shared" si="99"/>
        <v>13:0012</v>
      </c>
      <c r="E1473" t="s">
        <v>5687</v>
      </c>
      <c r="F1473" t="s">
        <v>5688</v>
      </c>
      <c r="H1473">
        <v>46.544688000000001</v>
      </c>
      <c r="I1473">
        <v>-66.756316999999996</v>
      </c>
      <c r="J1473" s="1" t="str">
        <f t="shared" si="101"/>
        <v>Basal till</v>
      </c>
      <c r="K1473" s="1" t="str">
        <f t="shared" si="100"/>
        <v>&lt;63 micron</v>
      </c>
      <c r="L1473">
        <v>15</v>
      </c>
      <c r="M1473">
        <v>2.48</v>
      </c>
      <c r="N1473">
        <v>22.4</v>
      </c>
      <c r="O1473">
        <v>1.1000000000000001</v>
      </c>
      <c r="P1473">
        <v>1</v>
      </c>
      <c r="Q1473">
        <v>69.900000000000006</v>
      </c>
      <c r="R1473">
        <v>0.76</v>
      </c>
      <c r="S1473">
        <v>0.04</v>
      </c>
      <c r="T1473">
        <v>0.2</v>
      </c>
      <c r="U1473">
        <v>17.7</v>
      </c>
      <c r="V1473">
        <v>53.9</v>
      </c>
      <c r="W1473">
        <v>24.01</v>
      </c>
      <c r="X1473">
        <v>3.2</v>
      </c>
      <c r="Y1473">
        <v>7</v>
      </c>
      <c r="Z1473">
        <v>17</v>
      </c>
      <c r="AA1473">
        <v>0.2</v>
      </c>
      <c r="AB1473">
        <v>27.3</v>
      </c>
      <c r="AC1473">
        <v>0.98</v>
      </c>
      <c r="AD1473">
        <v>842</v>
      </c>
      <c r="AE1473">
        <v>0.66</v>
      </c>
      <c r="AF1473">
        <v>5.0000000000000001E-3</v>
      </c>
      <c r="AG1473">
        <v>47.3</v>
      </c>
      <c r="AH1473">
        <v>3.2000000000000001E-2</v>
      </c>
      <c r="AI1473">
        <v>20.94</v>
      </c>
      <c r="AJ1473">
        <v>5.0000000000000001E-3</v>
      </c>
      <c r="AK1473">
        <v>1.05</v>
      </c>
      <c r="AL1473">
        <v>5.4</v>
      </c>
      <c r="AM1473">
        <v>0.2</v>
      </c>
      <c r="AN1473">
        <v>4.4000000000000004</v>
      </c>
      <c r="AO1473">
        <v>0.02</v>
      </c>
      <c r="AP1473">
        <v>10.9</v>
      </c>
      <c r="AQ1473">
        <v>1080</v>
      </c>
      <c r="AR1473">
        <v>0.21</v>
      </c>
      <c r="AS1473">
        <v>1.6</v>
      </c>
      <c r="AT1473">
        <v>51</v>
      </c>
      <c r="AU1473">
        <v>0.6</v>
      </c>
      <c r="AV1473">
        <v>76.2</v>
      </c>
      <c r="AW1473">
        <v>15</v>
      </c>
    </row>
    <row r="1474" spans="1:49" hidden="1" x14ac:dyDescent="0.3">
      <c r="A1474" t="s">
        <v>5689</v>
      </c>
      <c r="B1474" t="s">
        <v>5690</v>
      </c>
      <c r="C1474" s="1" t="str">
        <f t="shared" si="98"/>
        <v>13:0047</v>
      </c>
      <c r="D1474" s="1" t="str">
        <f t="shared" si="99"/>
        <v>13:0012</v>
      </c>
      <c r="E1474" t="s">
        <v>5691</v>
      </c>
      <c r="F1474" t="s">
        <v>5692</v>
      </c>
      <c r="H1474">
        <v>46.528523999999997</v>
      </c>
      <c r="I1474">
        <v>-66.758156900000003</v>
      </c>
      <c r="J1474" s="1" t="str">
        <f t="shared" si="101"/>
        <v>Basal till</v>
      </c>
      <c r="K1474" s="1" t="str">
        <f t="shared" si="100"/>
        <v>&lt;63 micron</v>
      </c>
      <c r="L1474">
        <v>12</v>
      </c>
      <c r="M1474">
        <v>2.02</v>
      </c>
      <c r="N1474">
        <v>13.2</v>
      </c>
      <c r="O1474">
        <v>3</v>
      </c>
      <c r="P1474">
        <v>1</v>
      </c>
      <c r="Q1474">
        <v>38.5</v>
      </c>
      <c r="R1474">
        <v>0.45</v>
      </c>
      <c r="S1474">
        <v>0.04</v>
      </c>
      <c r="T1474">
        <v>0.13</v>
      </c>
      <c r="U1474">
        <v>12.7</v>
      </c>
      <c r="V1474">
        <v>34.200000000000003</v>
      </c>
      <c r="W1474">
        <v>16.07</v>
      </c>
      <c r="X1474">
        <v>2.4300000000000002</v>
      </c>
      <c r="Y1474">
        <v>5.4</v>
      </c>
      <c r="Z1474">
        <v>16</v>
      </c>
      <c r="AA1474">
        <v>0.11</v>
      </c>
      <c r="AB1474">
        <v>28</v>
      </c>
      <c r="AC1474">
        <v>0.75</v>
      </c>
      <c r="AD1474">
        <v>485</v>
      </c>
      <c r="AE1474">
        <v>0.49</v>
      </c>
      <c r="AF1474">
        <v>4.0000000000000001E-3</v>
      </c>
      <c r="AG1474">
        <v>34.4</v>
      </c>
      <c r="AH1474">
        <v>2.5000000000000001E-2</v>
      </c>
      <c r="AI1474">
        <v>14.75</v>
      </c>
      <c r="AJ1474">
        <v>0.01</v>
      </c>
      <c r="AK1474">
        <v>0.94</v>
      </c>
      <c r="AL1474">
        <v>3.7</v>
      </c>
      <c r="AM1474">
        <v>0.2</v>
      </c>
      <c r="AN1474">
        <v>4.3</v>
      </c>
      <c r="AO1474">
        <v>0.03</v>
      </c>
      <c r="AP1474">
        <v>9.6</v>
      </c>
      <c r="AQ1474">
        <v>540</v>
      </c>
      <c r="AR1474">
        <v>0.14000000000000001</v>
      </c>
      <c r="AS1474">
        <v>1.6</v>
      </c>
      <c r="AT1474">
        <v>34</v>
      </c>
      <c r="AU1474">
        <v>0.3</v>
      </c>
      <c r="AV1474">
        <v>55.8</v>
      </c>
      <c r="AW1474">
        <v>15</v>
      </c>
    </row>
    <row r="1475" spans="1:49" hidden="1" x14ac:dyDescent="0.3">
      <c r="A1475" t="s">
        <v>5693</v>
      </c>
      <c r="B1475" t="s">
        <v>5694</v>
      </c>
      <c r="C1475" s="1" t="str">
        <f t="shared" si="98"/>
        <v>13:0047</v>
      </c>
      <c r="D1475" s="1" t="str">
        <f t="shared" si="99"/>
        <v>13:0012</v>
      </c>
      <c r="E1475" t="s">
        <v>5695</v>
      </c>
      <c r="F1475" t="s">
        <v>5696</v>
      </c>
      <c r="H1475">
        <v>46.521145199999999</v>
      </c>
      <c r="I1475">
        <v>-66.753636700000001</v>
      </c>
      <c r="J1475" s="1" t="str">
        <f t="shared" si="101"/>
        <v>Basal till</v>
      </c>
      <c r="K1475" s="1" t="str">
        <f t="shared" si="100"/>
        <v>&lt;63 micron</v>
      </c>
      <c r="L1475">
        <v>12</v>
      </c>
      <c r="M1475">
        <v>2.14</v>
      </c>
      <c r="N1475">
        <v>20.100000000000001</v>
      </c>
      <c r="O1475">
        <v>0.9</v>
      </c>
      <c r="P1475">
        <v>0.5</v>
      </c>
      <c r="Q1475">
        <v>39.700000000000003</v>
      </c>
      <c r="R1475">
        <v>0.36</v>
      </c>
      <c r="S1475">
        <v>0.02</v>
      </c>
      <c r="T1475">
        <v>0.12</v>
      </c>
      <c r="U1475">
        <v>16.5</v>
      </c>
      <c r="V1475">
        <v>38.1</v>
      </c>
      <c r="W1475">
        <v>32.450000000000003</v>
      </c>
      <c r="X1475">
        <v>3.6</v>
      </c>
      <c r="Y1475">
        <v>5.6</v>
      </c>
      <c r="Z1475">
        <v>20</v>
      </c>
      <c r="AA1475">
        <v>0.1</v>
      </c>
      <c r="AB1475">
        <v>31.9</v>
      </c>
      <c r="AC1475">
        <v>0.96</v>
      </c>
      <c r="AD1475">
        <v>702</v>
      </c>
      <c r="AE1475">
        <v>1.61</v>
      </c>
      <c r="AF1475">
        <v>3.0000000000000001E-3</v>
      </c>
      <c r="AG1475">
        <v>36.1</v>
      </c>
      <c r="AH1475">
        <v>3.6999999999999998E-2</v>
      </c>
      <c r="AI1475">
        <v>14.85</v>
      </c>
      <c r="AJ1475">
        <v>0.01</v>
      </c>
      <c r="AK1475">
        <v>1.89</v>
      </c>
      <c r="AL1475">
        <v>3.4</v>
      </c>
      <c r="AM1475">
        <v>0.4</v>
      </c>
      <c r="AN1475">
        <v>4.0999999999999996</v>
      </c>
      <c r="AO1475">
        <v>0.03</v>
      </c>
      <c r="AP1475">
        <v>8.6999999999999993</v>
      </c>
      <c r="AQ1475">
        <v>400</v>
      </c>
      <c r="AR1475">
        <v>0.09</v>
      </c>
      <c r="AS1475">
        <v>1.5</v>
      </c>
      <c r="AT1475">
        <v>35</v>
      </c>
      <c r="AU1475">
        <v>0.3</v>
      </c>
      <c r="AV1475">
        <v>61.4</v>
      </c>
      <c r="AW1475">
        <v>15</v>
      </c>
    </row>
    <row r="1476" spans="1:49" hidden="1" x14ac:dyDescent="0.3">
      <c r="A1476" t="s">
        <v>5697</v>
      </c>
      <c r="B1476" t="s">
        <v>5698</v>
      </c>
      <c r="C1476" s="1" t="str">
        <f t="shared" si="98"/>
        <v>13:0047</v>
      </c>
      <c r="D1476" s="1" t="str">
        <f t="shared" si="99"/>
        <v>13:0012</v>
      </c>
      <c r="E1476" t="s">
        <v>5699</v>
      </c>
      <c r="F1476" t="s">
        <v>5700</v>
      </c>
      <c r="H1476">
        <v>46.501242599999998</v>
      </c>
      <c r="I1476">
        <v>-66.757585399999996</v>
      </c>
      <c r="J1476" s="1" t="str">
        <f t="shared" si="101"/>
        <v>Basal till</v>
      </c>
      <c r="K1476" s="1" t="str">
        <f t="shared" si="100"/>
        <v>&lt;63 micron</v>
      </c>
      <c r="L1476">
        <v>8</v>
      </c>
      <c r="M1476">
        <v>1.84</v>
      </c>
      <c r="N1476">
        <v>14</v>
      </c>
      <c r="O1476">
        <v>2.1</v>
      </c>
      <c r="P1476">
        <v>1</v>
      </c>
      <c r="Q1476">
        <v>49</v>
      </c>
      <c r="R1476">
        <v>0.32</v>
      </c>
      <c r="S1476">
        <v>0.04</v>
      </c>
      <c r="T1476">
        <v>0.13</v>
      </c>
      <c r="U1476">
        <v>14.5</v>
      </c>
      <c r="V1476">
        <v>33.299999999999997</v>
      </c>
      <c r="W1476">
        <v>21.86</v>
      </c>
      <c r="X1476">
        <v>2.98</v>
      </c>
      <c r="Y1476">
        <v>5.4</v>
      </c>
      <c r="Z1476">
        <v>18</v>
      </c>
      <c r="AA1476">
        <v>0.12</v>
      </c>
      <c r="AB1476">
        <v>30.5</v>
      </c>
      <c r="AC1476">
        <v>0.77</v>
      </c>
      <c r="AD1476">
        <v>677</v>
      </c>
      <c r="AE1476">
        <v>0.68</v>
      </c>
      <c r="AF1476">
        <v>4.0000000000000001E-3</v>
      </c>
      <c r="AG1476">
        <v>32.799999999999997</v>
      </c>
      <c r="AH1476">
        <v>3.2000000000000001E-2</v>
      </c>
      <c r="AI1476">
        <v>13.64</v>
      </c>
      <c r="AJ1476">
        <v>5.0000000000000001E-3</v>
      </c>
      <c r="AK1476">
        <v>1.28</v>
      </c>
      <c r="AL1476">
        <v>4.3</v>
      </c>
      <c r="AM1476">
        <v>0.1</v>
      </c>
      <c r="AN1476">
        <v>4.9000000000000004</v>
      </c>
      <c r="AO1476">
        <v>0.02</v>
      </c>
      <c r="AP1476">
        <v>9.4</v>
      </c>
      <c r="AQ1476">
        <v>550</v>
      </c>
      <c r="AR1476">
        <v>0.11</v>
      </c>
      <c r="AS1476">
        <v>1.2</v>
      </c>
      <c r="AT1476">
        <v>38</v>
      </c>
      <c r="AU1476">
        <v>0.2</v>
      </c>
      <c r="AV1476">
        <v>63.3</v>
      </c>
      <c r="AW1476">
        <v>15</v>
      </c>
    </row>
    <row r="1477" spans="1:49" hidden="1" x14ac:dyDescent="0.3">
      <c r="A1477" t="s">
        <v>5701</v>
      </c>
      <c r="B1477" t="s">
        <v>5702</v>
      </c>
      <c r="C1477" s="1" t="str">
        <f t="shared" si="98"/>
        <v>13:0047</v>
      </c>
      <c r="D1477" s="1" t="str">
        <f t="shared" si="99"/>
        <v>13:0012</v>
      </c>
      <c r="E1477" t="s">
        <v>5703</v>
      </c>
      <c r="F1477" t="s">
        <v>5704</v>
      </c>
      <c r="H1477">
        <v>46.744247999999999</v>
      </c>
      <c r="I1477">
        <v>-66.721598</v>
      </c>
      <c r="J1477" s="1" t="str">
        <f t="shared" si="101"/>
        <v>Basal till</v>
      </c>
      <c r="K1477" s="1" t="str">
        <f t="shared" si="100"/>
        <v>&lt;63 micron</v>
      </c>
      <c r="L1477">
        <v>19</v>
      </c>
      <c r="M1477">
        <v>1.91</v>
      </c>
      <c r="N1477">
        <v>1.1000000000000001</v>
      </c>
      <c r="O1477">
        <v>0.2</v>
      </c>
      <c r="P1477">
        <v>0.5</v>
      </c>
      <c r="Q1477">
        <v>16.899999999999999</v>
      </c>
      <c r="R1477">
        <v>0.52</v>
      </c>
      <c r="S1477">
        <v>0.21</v>
      </c>
      <c r="T1477">
        <v>0.16</v>
      </c>
      <c r="U1477">
        <v>7.2</v>
      </c>
      <c r="V1477">
        <v>18.3</v>
      </c>
      <c r="W1477">
        <v>10.33</v>
      </c>
      <c r="X1477">
        <v>1.87</v>
      </c>
      <c r="Y1477">
        <v>5.4</v>
      </c>
      <c r="Z1477">
        <v>18</v>
      </c>
      <c r="AA1477">
        <v>0.04</v>
      </c>
      <c r="AB1477">
        <v>26.4</v>
      </c>
      <c r="AC1477">
        <v>0.49</v>
      </c>
      <c r="AD1477">
        <v>359</v>
      </c>
      <c r="AE1477">
        <v>0.21</v>
      </c>
      <c r="AF1477">
        <v>6.0000000000000001E-3</v>
      </c>
      <c r="AG1477">
        <v>12</v>
      </c>
      <c r="AH1477">
        <v>5.6000000000000001E-2</v>
      </c>
      <c r="AI1477">
        <v>13.06</v>
      </c>
      <c r="AJ1477">
        <v>5.0000000000000001E-3</v>
      </c>
      <c r="AK1477">
        <v>0.05</v>
      </c>
      <c r="AL1477">
        <v>3.4</v>
      </c>
      <c r="AM1477">
        <v>0.4</v>
      </c>
      <c r="AN1477">
        <v>6.7</v>
      </c>
      <c r="AO1477">
        <v>0.01</v>
      </c>
      <c r="AP1477">
        <v>12.5</v>
      </c>
      <c r="AQ1477">
        <v>900</v>
      </c>
      <c r="AR1477">
        <v>7.0000000000000007E-2</v>
      </c>
      <c r="AS1477">
        <v>3.2</v>
      </c>
      <c r="AT1477">
        <v>26</v>
      </c>
      <c r="AU1477">
        <v>0.5</v>
      </c>
      <c r="AV1477">
        <v>52.2</v>
      </c>
      <c r="AW1477">
        <v>15</v>
      </c>
    </row>
    <row r="1478" spans="1:49" hidden="1" x14ac:dyDescent="0.3">
      <c r="A1478" t="s">
        <v>5705</v>
      </c>
      <c r="B1478" t="s">
        <v>5706</v>
      </c>
      <c r="C1478" s="1" t="str">
        <f t="shared" si="98"/>
        <v>13:0047</v>
      </c>
      <c r="D1478" s="1" t="str">
        <f t="shared" si="99"/>
        <v>13:0012</v>
      </c>
      <c r="E1478" t="s">
        <v>5707</v>
      </c>
      <c r="F1478" t="s">
        <v>5708</v>
      </c>
      <c r="H1478">
        <v>46.725094900000002</v>
      </c>
      <c r="I1478">
        <v>-66.722405199999997</v>
      </c>
      <c r="J1478" s="1" t="str">
        <f t="shared" si="101"/>
        <v>Basal till</v>
      </c>
      <c r="K1478" s="1" t="str">
        <f t="shared" si="100"/>
        <v>&lt;63 micron</v>
      </c>
      <c r="L1478">
        <v>8</v>
      </c>
      <c r="M1478">
        <v>2.76</v>
      </c>
      <c r="N1478">
        <v>3.1</v>
      </c>
      <c r="O1478">
        <v>0.6</v>
      </c>
      <c r="P1478">
        <v>1</v>
      </c>
      <c r="Q1478">
        <v>66.599999999999994</v>
      </c>
      <c r="R1478">
        <v>0.59</v>
      </c>
      <c r="S1478">
        <v>0.13</v>
      </c>
      <c r="T1478">
        <v>0.13</v>
      </c>
      <c r="U1478">
        <v>13.4</v>
      </c>
      <c r="V1478">
        <v>39.9</v>
      </c>
      <c r="W1478">
        <v>15.67</v>
      </c>
      <c r="X1478">
        <v>2.84</v>
      </c>
      <c r="Y1478">
        <v>8.9</v>
      </c>
      <c r="Z1478">
        <v>7</v>
      </c>
      <c r="AA1478">
        <v>0.15</v>
      </c>
      <c r="AB1478">
        <v>39.700000000000003</v>
      </c>
      <c r="AC1478">
        <v>0.86</v>
      </c>
      <c r="AD1478">
        <v>535</v>
      </c>
      <c r="AE1478">
        <v>0.37</v>
      </c>
      <c r="AF1478">
        <v>8.0000000000000002E-3</v>
      </c>
      <c r="AG1478">
        <v>27</v>
      </c>
      <c r="AH1478">
        <v>4.7E-2</v>
      </c>
      <c r="AI1478">
        <v>13.17</v>
      </c>
      <c r="AJ1478">
        <v>5.0000000000000001E-3</v>
      </c>
      <c r="AK1478">
        <v>0.14000000000000001</v>
      </c>
      <c r="AL1478">
        <v>6.5</v>
      </c>
      <c r="AM1478">
        <v>0.3</v>
      </c>
      <c r="AN1478">
        <v>7.4</v>
      </c>
      <c r="AO1478">
        <v>0.01</v>
      </c>
      <c r="AP1478">
        <v>17.7</v>
      </c>
      <c r="AQ1478">
        <v>1590</v>
      </c>
      <c r="AR1478">
        <v>0.24</v>
      </c>
      <c r="AS1478">
        <v>5.6</v>
      </c>
      <c r="AT1478">
        <v>49</v>
      </c>
      <c r="AU1478">
        <v>0.5</v>
      </c>
      <c r="AV1478">
        <v>56.6</v>
      </c>
      <c r="AW1478">
        <v>15</v>
      </c>
    </row>
    <row r="1479" spans="1:49" hidden="1" x14ac:dyDescent="0.3">
      <c r="A1479" t="s">
        <v>5709</v>
      </c>
      <c r="B1479" t="s">
        <v>5710</v>
      </c>
      <c r="C1479" s="1" t="str">
        <f t="shared" si="98"/>
        <v>13:0047</v>
      </c>
      <c r="D1479" s="1" t="str">
        <f t="shared" si="99"/>
        <v>13:0012</v>
      </c>
      <c r="E1479" t="s">
        <v>5711</v>
      </c>
      <c r="F1479" t="s">
        <v>5712</v>
      </c>
      <c r="H1479">
        <v>46.708187199999998</v>
      </c>
      <c r="I1479">
        <v>-66.722986199999994</v>
      </c>
      <c r="J1479" s="1" t="str">
        <f t="shared" si="101"/>
        <v>Basal till</v>
      </c>
      <c r="K1479" s="1" t="str">
        <f t="shared" si="100"/>
        <v>&lt;63 micron</v>
      </c>
      <c r="L1479">
        <v>24</v>
      </c>
      <c r="M1479">
        <v>2.09</v>
      </c>
      <c r="N1479">
        <v>2.1</v>
      </c>
      <c r="O1479">
        <v>0.3</v>
      </c>
      <c r="P1479">
        <v>0.5</v>
      </c>
      <c r="Q1479">
        <v>19.600000000000001</v>
      </c>
      <c r="R1479">
        <v>0.53</v>
      </c>
      <c r="S1479">
        <v>0.06</v>
      </c>
      <c r="T1479">
        <v>7.0000000000000007E-2</v>
      </c>
      <c r="U1479">
        <v>4.8</v>
      </c>
      <c r="V1479">
        <v>17.2</v>
      </c>
      <c r="W1479">
        <v>4.99</v>
      </c>
      <c r="X1479">
        <v>1.84</v>
      </c>
      <c r="Y1479">
        <v>4.8</v>
      </c>
      <c r="Z1479">
        <v>49</v>
      </c>
      <c r="AA1479">
        <v>7.0000000000000007E-2</v>
      </c>
      <c r="AB1479">
        <v>21.4</v>
      </c>
      <c r="AC1479">
        <v>0.45</v>
      </c>
      <c r="AD1479">
        <v>173</v>
      </c>
      <c r="AE1479">
        <v>0.34</v>
      </c>
      <c r="AF1479">
        <v>5.0000000000000001E-3</v>
      </c>
      <c r="AG1479">
        <v>12.6</v>
      </c>
      <c r="AH1479">
        <v>4.2999999999999997E-2</v>
      </c>
      <c r="AI1479">
        <v>7.92</v>
      </c>
      <c r="AJ1479">
        <v>5.0000000000000001E-3</v>
      </c>
      <c r="AK1479">
        <v>0.09</v>
      </c>
      <c r="AL1479">
        <v>2.9</v>
      </c>
      <c r="AM1479">
        <v>0.5</v>
      </c>
      <c r="AN1479">
        <v>3.3</v>
      </c>
      <c r="AO1479">
        <v>0.01</v>
      </c>
      <c r="AP1479">
        <v>10.5</v>
      </c>
      <c r="AQ1479">
        <v>790</v>
      </c>
      <c r="AR1479">
        <v>0.1</v>
      </c>
      <c r="AS1479">
        <v>2.5</v>
      </c>
      <c r="AT1479">
        <v>28</v>
      </c>
      <c r="AU1479">
        <v>1</v>
      </c>
      <c r="AV1479">
        <v>36.700000000000003</v>
      </c>
      <c r="AW1479">
        <v>15</v>
      </c>
    </row>
    <row r="1480" spans="1:49" hidden="1" x14ac:dyDescent="0.3">
      <c r="A1480" t="s">
        <v>5713</v>
      </c>
      <c r="B1480" t="s">
        <v>5714</v>
      </c>
      <c r="C1480" s="1" t="str">
        <f t="shared" si="98"/>
        <v>13:0047</v>
      </c>
      <c r="D1480" s="1" t="str">
        <f t="shared" si="99"/>
        <v>13:0012</v>
      </c>
      <c r="E1480" t="s">
        <v>5715</v>
      </c>
      <c r="F1480" t="s">
        <v>5716</v>
      </c>
      <c r="H1480">
        <v>46.690290300000001</v>
      </c>
      <c r="I1480">
        <v>-66.723608200000001</v>
      </c>
      <c r="J1480" s="1" t="str">
        <f t="shared" si="101"/>
        <v>Basal till</v>
      </c>
      <c r="K1480" s="1" t="str">
        <f t="shared" si="100"/>
        <v>&lt;63 micron</v>
      </c>
      <c r="L1480">
        <v>218</v>
      </c>
      <c r="M1480">
        <v>3.72</v>
      </c>
      <c r="N1480">
        <v>17.899999999999999</v>
      </c>
      <c r="O1480">
        <v>0.1</v>
      </c>
      <c r="P1480">
        <v>0.5</v>
      </c>
      <c r="Q1480">
        <v>49.9</v>
      </c>
      <c r="R1480">
        <v>0.56999999999999995</v>
      </c>
      <c r="S1480">
        <v>0.04</v>
      </c>
      <c r="T1480">
        <v>0.28000000000000003</v>
      </c>
      <c r="U1480">
        <v>9.9</v>
      </c>
      <c r="V1480">
        <v>33.299999999999997</v>
      </c>
      <c r="W1480">
        <v>11.75</v>
      </c>
      <c r="X1480">
        <v>2.5499999999999998</v>
      </c>
      <c r="Y1480">
        <v>6.9</v>
      </c>
      <c r="Z1480">
        <v>91</v>
      </c>
      <c r="AA1480">
        <v>0.12</v>
      </c>
      <c r="AB1480">
        <v>24.4</v>
      </c>
      <c r="AC1480">
        <v>0.48</v>
      </c>
      <c r="AD1480">
        <v>288</v>
      </c>
      <c r="AE1480">
        <v>0.94</v>
      </c>
      <c r="AF1480">
        <v>4.0000000000000001E-3</v>
      </c>
      <c r="AG1480">
        <v>26.1</v>
      </c>
      <c r="AH1480">
        <v>7.0000000000000007E-2</v>
      </c>
      <c r="AI1480">
        <v>18.920000000000002</v>
      </c>
      <c r="AJ1480">
        <v>0.01</v>
      </c>
      <c r="AK1480">
        <v>0.3</v>
      </c>
      <c r="AL1480">
        <v>3.8</v>
      </c>
      <c r="AM1480">
        <v>0.8</v>
      </c>
      <c r="AN1480">
        <v>3</v>
      </c>
      <c r="AO1480">
        <v>0.03</v>
      </c>
      <c r="AP1480">
        <v>15.7</v>
      </c>
      <c r="AQ1480">
        <v>630</v>
      </c>
      <c r="AR1480">
        <v>0.21</v>
      </c>
      <c r="AS1480">
        <v>4</v>
      </c>
      <c r="AT1480">
        <v>36</v>
      </c>
      <c r="AU1480">
        <v>0.4</v>
      </c>
      <c r="AV1480">
        <v>71.7</v>
      </c>
      <c r="AW1480">
        <v>7.5</v>
      </c>
    </row>
    <row r="1481" spans="1:49" hidden="1" x14ac:dyDescent="0.3">
      <c r="A1481" t="s">
        <v>5717</v>
      </c>
      <c r="B1481" t="s">
        <v>5718</v>
      </c>
      <c r="C1481" s="1" t="str">
        <f t="shared" si="98"/>
        <v>13:0047</v>
      </c>
      <c r="D1481" s="1" t="str">
        <f t="shared" si="99"/>
        <v>13:0012</v>
      </c>
      <c r="E1481" t="s">
        <v>5719</v>
      </c>
      <c r="F1481" t="s">
        <v>5720</v>
      </c>
      <c r="H1481">
        <v>46.6816484</v>
      </c>
      <c r="I1481">
        <v>-66.728025200000005</v>
      </c>
      <c r="J1481" s="1" t="str">
        <f t="shared" si="101"/>
        <v>Basal till</v>
      </c>
      <c r="K1481" s="1" t="str">
        <f t="shared" si="100"/>
        <v>&lt;63 micron</v>
      </c>
      <c r="L1481">
        <v>8</v>
      </c>
      <c r="M1481">
        <v>2.14</v>
      </c>
      <c r="N1481">
        <v>3.7</v>
      </c>
      <c r="O1481">
        <v>0.4</v>
      </c>
      <c r="P1481">
        <v>0.5</v>
      </c>
      <c r="Q1481">
        <v>42.1</v>
      </c>
      <c r="R1481">
        <v>0.51</v>
      </c>
      <c r="S1481">
        <v>0.05</v>
      </c>
      <c r="T1481">
        <v>0.08</v>
      </c>
      <c r="U1481">
        <v>7.3</v>
      </c>
      <c r="V1481">
        <v>22.8</v>
      </c>
      <c r="W1481">
        <v>7.07</v>
      </c>
      <c r="X1481">
        <v>2.0699999999999998</v>
      </c>
      <c r="Y1481">
        <v>6.9</v>
      </c>
      <c r="Z1481">
        <v>18</v>
      </c>
      <c r="AA1481">
        <v>0.16</v>
      </c>
      <c r="AB1481">
        <v>39.5</v>
      </c>
      <c r="AC1481">
        <v>0.45</v>
      </c>
      <c r="AD1481">
        <v>563</v>
      </c>
      <c r="AE1481">
        <v>0.44</v>
      </c>
      <c r="AF1481">
        <v>7.0000000000000001E-3</v>
      </c>
      <c r="AG1481">
        <v>15.9</v>
      </c>
      <c r="AH1481">
        <v>4.1000000000000002E-2</v>
      </c>
      <c r="AI1481">
        <v>16.61</v>
      </c>
      <c r="AJ1481">
        <v>5.0000000000000001E-3</v>
      </c>
      <c r="AK1481">
        <v>0.13</v>
      </c>
      <c r="AL1481">
        <v>5</v>
      </c>
      <c r="AM1481">
        <v>0.4</v>
      </c>
      <c r="AN1481">
        <v>3.3</v>
      </c>
      <c r="AO1481">
        <v>0.01</v>
      </c>
      <c r="AP1481">
        <v>41.4</v>
      </c>
      <c r="AQ1481">
        <v>920</v>
      </c>
      <c r="AR1481">
        <v>0.24</v>
      </c>
      <c r="AS1481">
        <v>8.1999999999999993</v>
      </c>
      <c r="AT1481">
        <v>27</v>
      </c>
      <c r="AU1481">
        <v>0.8</v>
      </c>
      <c r="AV1481">
        <v>60.9</v>
      </c>
      <c r="AW1481">
        <v>15</v>
      </c>
    </row>
    <row r="1482" spans="1:49" hidden="1" x14ac:dyDescent="0.3">
      <c r="A1482" t="s">
        <v>5721</v>
      </c>
      <c r="B1482" t="s">
        <v>5722</v>
      </c>
      <c r="C1482" s="1" t="str">
        <f t="shared" si="98"/>
        <v>13:0047</v>
      </c>
      <c r="D1482" s="1" t="str">
        <f t="shared" si="99"/>
        <v>13:0012</v>
      </c>
      <c r="E1482" t="s">
        <v>5723</v>
      </c>
      <c r="F1482" t="s">
        <v>5724</v>
      </c>
      <c r="H1482">
        <v>46.671679099999999</v>
      </c>
      <c r="I1482">
        <v>-66.724521100000004</v>
      </c>
      <c r="J1482" s="1" t="str">
        <f t="shared" si="101"/>
        <v>Basal till</v>
      </c>
      <c r="K1482" s="1" t="str">
        <f t="shared" si="100"/>
        <v>&lt;63 micron</v>
      </c>
      <c r="L1482">
        <v>21</v>
      </c>
      <c r="M1482">
        <v>2.67</v>
      </c>
      <c r="N1482">
        <v>10.5</v>
      </c>
      <c r="O1482">
        <v>0.4</v>
      </c>
      <c r="P1482">
        <v>1</v>
      </c>
      <c r="Q1482">
        <v>52.4</v>
      </c>
      <c r="R1482">
        <v>0.85</v>
      </c>
      <c r="S1482">
        <v>0.03</v>
      </c>
      <c r="T1482">
        <v>0.1</v>
      </c>
      <c r="U1482">
        <v>14.9</v>
      </c>
      <c r="V1482">
        <v>44.3</v>
      </c>
      <c r="W1482">
        <v>25.84</v>
      </c>
      <c r="X1482">
        <v>3.28</v>
      </c>
      <c r="Y1482">
        <v>7.3</v>
      </c>
      <c r="Z1482">
        <v>29</v>
      </c>
      <c r="AA1482">
        <v>0.19</v>
      </c>
      <c r="AB1482">
        <v>31.9</v>
      </c>
      <c r="AC1482">
        <v>0.81</v>
      </c>
      <c r="AD1482">
        <v>394</v>
      </c>
      <c r="AE1482">
        <v>0.85</v>
      </c>
      <c r="AF1482">
        <v>5.0000000000000001E-3</v>
      </c>
      <c r="AG1482">
        <v>33.9</v>
      </c>
      <c r="AH1482">
        <v>3.3000000000000002E-2</v>
      </c>
      <c r="AI1482">
        <v>10.95</v>
      </c>
      <c r="AJ1482">
        <v>5.0000000000000001E-3</v>
      </c>
      <c r="AK1482">
        <v>0.21</v>
      </c>
      <c r="AL1482">
        <v>4.4000000000000004</v>
      </c>
      <c r="AM1482">
        <v>0.5</v>
      </c>
      <c r="AN1482">
        <v>3.6</v>
      </c>
      <c r="AO1482">
        <v>0.02</v>
      </c>
      <c r="AP1482">
        <v>12.5</v>
      </c>
      <c r="AQ1482">
        <v>830</v>
      </c>
      <c r="AR1482">
        <v>0.27</v>
      </c>
      <c r="AS1482">
        <v>3.2</v>
      </c>
      <c r="AT1482">
        <v>43</v>
      </c>
      <c r="AU1482">
        <v>0.8</v>
      </c>
      <c r="AV1482">
        <v>62.6</v>
      </c>
      <c r="AW1482">
        <v>15</v>
      </c>
    </row>
    <row r="1483" spans="1:49" hidden="1" x14ac:dyDescent="0.3">
      <c r="A1483" t="s">
        <v>5725</v>
      </c>
      <c r="B1483" t="s">
        <v>5726</v>
      </c>
      <c r="C1483" s="1" t="str">
        <f t="shared" si="98"/>
        <v>13:0047</v>
      </c>
      <c r="D1483" s="1" t="str">
        <f t="shared" si="99"/>
        <v>13:0012</v>
      </c>
      <c r="E1483" t="s">
        <v>5727</v>
      </c>
      <c r="F1483" t="s">
        <v>5728</v>
      </c>
      <c r="H1483">
        <v>46.6477906</v>
      </c>
      <c r="I1483">
        <v>-66.727092099999993</v>
      </c>
      <c r="J1483" s="1" t="str">
        <f t="shared" si="101"/>
        <v>Basal till</v>
      </c>
      <c r="K1483" s="1" t="str">
        <f t="shared" si="100"/>
        <v>&lt;63 micron</v>
      </c>
      <c r="L1483">
        <v>33</v>
      </c>
      <c r="M1483">
        <v>3.09</v>
      </c>
      <c r="N1483">
        <v>7</v>
      </c>
      <c r="O1483">
        <v>0.4</v>
      </c>
      <c r="P1483">
        <v>1</v>
      </c>
      <c r="Q1483">
        <v>49</v>
      </c>
      <c r="R1483">
        <v>1.07</v>
      </c>
      <c r="S1483">
        <v>0.04</v>
      </c>
      <c r="T1483">
        <v>0.1</v>
      </c>
      <c r="U1483">
        <v>6.5</v>
      </c>
      <c r="V1483">
        <v>39.799999999999997</v>
      </c>
      <c r="W1483">
        <v>15.58</v>
      </c>
      <c r="X1483">
        <v>2.37</v>
      </c>
      <c r="Y1483">
        <v>8.1999999999999993</v>
      </c>
      <c r="Z1483">
        <v>67</v>
      </c>
      <c r="AA1483">
        <v>0.18</v>
      </c>
      <c r="AB1483">
        <v>27.3</v>
      </c>
      <c r="AC1483">
        <v>0.56999999999999995</v>
      </c>
      <c r="AD1483">
        <v>414</v>
      </c>
      <c r="AE1483">
        <v>1.87</v>
      </c>
      <c r="AF1483">
        <v>7.0000000000000001E-3</v>
      </c>
      <c r="AG1483">
        <v>22</v>
      </c>
      <c r="AH1483">
        <v>4.3999999999999997E-2</v>
      </c>
      <c r="AI1483">
        <v>14.51</v>
      </c>
      <c r="AJ1483">
        <v>0.02</v>
      </c>
      <c r="AK1483">
        <v>0.17</v>
      </c>
      <c r="AL1483">
        <v>6</v>
      </c>
      <c r="AM1483">
        <v>1</v>
      </c>
      <c r="AN1483">
        <v>2.8</v>
      </c>
      <c r="AO1483">
        <v>0.01</v>
      </c>
      <c r="AP1483">
        <v>16.600000000000001</v>
      </c>
      <c r="AQ1483">
        <v>880</v>
      </c>
      <c r="AR1483">
        <v>0.32</v>
      </c>
      <c r="AS1483">
        <v>6.2</v>
      </c>
      <c r="AT1483">
        <v>48</v>
      </c>
      <c r="AU1483">
        <v>1.1000000000000001</v>
      </c>
      <c r="AV1483">
        <v>75.2</v>
      </c>
      <c r="AW1483">
        <v>15</v>
      </c>
    </row>
    <row r="1484" spans="1:49" hidden="1" x14ac:dyDescent="0.3">
      <c r="A1484" t="s">
        <v>5729</v>
      </c>
      <c r="B1484" t="s">
        <v>5730</v>
      </c>
      <c r="C1484" s="1" t="str">
        <f t="shared" si="98"/>
        <v>13:0047</v>
      </c>
      <c r="D1484" s="1" t="str">
        <f t="shared" si="99"/>
        <v>13:0012</v>
      </c>
      <c r="E1484" t="s">
        <v>5731</v>
      </c>
      <c r="F1484" t="s">
        <v>5732</v>
      </c>
      <c r="H1484">
        <v>46.635085799999999</v>
      </c>
      <c r="I1484">
        <v>-66.717302900000007</v>
      </c>
      <c r="J1484" s="1" t="str">
        <f t="shared" si="101"/>
        <v>Basal till</v>
      </c>
      <c r="K1484" s="1" t="str">
        <f t="shared" si="100"/>
        <v>&lt;63 micron</v>
      </c>
      <c r="L1484">
        <v>400</v>
      </c>
      <c r="M1484">
        <v>2.7</v>
      </c>
      <c r="N1484">
        <v>6.6</v>
      </c>
      <c r="O1484">
        <v>1.9</v>
      </c>
      <c r="P1484">
        <v>1</v>
      </c>
      <c r="Q1484">
        <v>32.9</v>
      </c>
      <c r="R1484">
        <v>2.68</v>
      </c>
      <c r="S1484">
        <v>0.02</v>
      </c>
      <c r="T1484">
        <v>0.11</v>
      </c>
      <c r="U1484">
        <v>11.6</v>
      </c>
      <c r="V1484">
        <v>31.3</v>
      </c>
      <c r="W1484">
        <v>34.82</v>
      </c>
      <c r="X1484">
        <v>2.92</v>
      </c>
      <c r="Y1484">
        <v>6.6</v>
      </c>
      <c r="Z1484">
        <v>77</v>
      </c>
      <c r="AA1484">
        <v>7.0000000000000007E-2</v>
      </c>
      <c r="AB1484">
        <v>23.9</v>
      </c>
      <c r="AC1484">
        <v>0.5</v>
      </c>
      <c r="AD1484">
        <v>302</v>
      </c>
      <c r="AE1484">
        <v>0.72</v>
      </c>
      <c r="AF1484">
        <v>3.0000000000000001E-3</v>
      </c>
      <c r="AG1484">
        <v>34.299999999999997</v>
      </c>
      <c r="AH1484">
        <v>4.7E-2</v>
      </c>
      <c r="AI1484">
        <v>16.23</v>
      </c>
      <c r="AJ1484">
        <v>0.02</v>
      </c>
      <c r="AK1484">
        <v>0.12</v>
      </c>
      <c r="AL1484">
        <v>2.5</v>
      </c>
      <c r="AM1484">
        <v>0.9</v>
      </c>
      <c r="AN1484">
        <v>2.2000000000000002</v>
      </c>
      <c r="AO1484">
        <v>0.01</v>
      </c>
      <c r="AP1484">
        <v>7.5</v>
      </c>
      <c r="AQ1484">
        <v>310</v>
      </c>
      <c r="AR1484">
        <v>0.34</v>
      </c>
      <c r="AS1484">
        <v>2.6</v>
      </c>
      <c r="AT1484">
        <v>30</v>
      </c>
      <c r="AU1484">
        <v>0.9</v>
      </c>
      <c r="AV1484">
        <v>80.2</v>
      </c>
      <c r="AW1484">
        <v>15</v>
      </c>
    </row>
    <row r="1485" spans="1:49" hidden="1" x14ac:dyDescent="0.3">
      <c r="A1485" t="s">
        <v>5733</v>
      </c>
      <c r="B1485" t="s">
        <v>5734</v>
      </c>
      <c r="C1485" s="1" t="str">
        <f t="shared" si="98"/>
        <v>13:0047</v>
      </c>
      <c r="D1485" s="1" t="str">
        <f t="shared" si="99"/>
        <v>13:0012</v>
      </c>
      <c r="E1485" t="s">
        <v>5735</v>
      </c>
      <c r="F1485" t="s">
        <v>5736</v>
      </c>
      <c r="H1485">
        <v>46.618072900000001</v>
      </c>
      <c r="I1485">
        <v>-66.7352597</v>
      </c>
      <c r="J1485" s="1" t="str">
        <f t="shared" si="101"/>
        <v>Basal till</v>
      </c>
      <c r="K1485" s="1" t="str">
        <f t="shared" si="100"/>
        <v>&lt;63 micron</v>
      </c>
      <c r="L1485">
        <v>316</v>
      </c>
      <c r="M1485">
        <v>3.78</v>
      </c>
      <c r="N1485">
        <v>18.399999999999999</v>
      </c>
      <c r="O1485">
        <v>1.5</v>
      </c>
      <c r="P1485">
        <v>0.5</v>
      </c>
      <c r="Q1485">
        <v>127</v>
      </c>
      <c r="R1485">
        <v>2.2799999999999998</v>
      </c>
      <c r="S1485">
        <v>0.04</v>
      </c>
      <c r="T1485">
        <v>0.13</v>
      </c>
      <c r="U1485">
        <v>8.3000000000000007</v>
      </c>
      <c r="V1485">
        <v>30.8</v>
      </c>
      <c r="W1485">
        <v>29.63</v>
      </c>
      <c r="X1485">
        <v>3.41</v>
      </c>
      <c r="Y1485">
        <v>9.6</v>
      </c>
      <c r="Z1485">
        <v>89</v>
      </c>
      <c r="AA1485">
        <v>0.39</v>
      </c>
      <c r="AB1485">
        <v>30.3</v>
      </c>
      <c r="AC1485">
        <v>1.1000000000000001</v>
      </c>
      <c r="AD1485">
        <v>489</v>
      </c>
      <c r="AE1485">
        <v>1.99</v>
      </c>
      <c r="AF1485">
        <v>8.0000000000000002E-3</v>
      </c>
      <c r="AG1485">
        <v>21.2</v>
      </c>
      <c r="AH1485">
        <v>4.2999999999999997E-2</v>
      </c>
      <c r="AI1485">
        <v>15.28</v>
      </c>
      <c r="AJ1485">
        <v>0.03</v>
      </c>
      <c r="AK1485">
        <v>0.13</v>
      </c>
      <c r="AL1485">
        <v>8.6999999999999993</v>
      </c>
      <c r="AM1485">
        <v>0.8</v>
      </c>
      <c r="AN1485">
        <v>3.3</v>
      </c>
      <c r="AO1485">
        <v>0.01</v>
      </c>
      <c r="AP1485">
        <v>19.5</v>
      </c>
      <c r="AQ1485">
        <v>1610</v>
      </c>
      <c r="AR1485">
        <v>0.5</v>
      </c>
      <c r="AS1485">
        <v>5.6</v>
      </c>
      <c r="AT1485">
        <v>79</v>
      </c>
      <c r="AU1485">
        <v>9.8000000000000007</v>
      </c>
      <c r="AV1485">
        <v>102.4</v>
      </c>
      <c r="AW1485">
        <v>15</v>
      </c>
    </row>
    <row r="1486" spans="1:49" hidden="1" x14ac:dyDescent="0.3">
      <c r="A1486" t="s">
        <v>5737</v>
      </c>
      <c r="B1486" t="s">
        <v>5738</v>
      </c>
      <c r="C1486" s="1" t="str">
        <f t="shared" si="98"/>
        <v>13:0047</v>
      </c>
      <c r="D1486" s="1" t="str">
        <f t="shared" si="99"/>
        <v>13:0012</v>
      </c>
      <c r="E1486" t="s">
        <v>5735</v>
      </c>
      <c r="F1486" t="s">
        <v>5739</v>
      </c>
      <c r="H1486">
        <v>46.618072900000001</v>
      </c>
      <c r="I1486">
        <v>-66.7352597</v>
      </c>
      <c r="J1486" s="1" t="str">
        <f t="shared" si="101"/>
        <v>Basal till</v>
      </c>
      <c r="K1486" s="1" t="str">
        <f t="shared" si="100"/>
        <v>&lt;63 micron</v>
      </c>
      <c r="L1486">
        <v>307</v>
      </c>
      <c r="M1486">
        <v>3.75</v>
      </c>
      <c r="N1486">
        <v>17.3</v>
      </c>
      <c r="O1486">
        <v>0.8</v>
      </c>
      <c r="P1486">
        <v>1</v>
      </c>
      <c r="Q1486">
        <v>128.30000000000001</v>
      </c>
      <c r="R1486">
        <v>2.38</v>
      </c>
      <c r="S1486">
        <v>0.04</v>
      </c>
      <c r="T1486">
        <v>0.13</v>
      </c>
      <c r="U1486">
        <v>8.1</v>
      </c>
      <c r="V1486">
        <v>30</v>
      </c>
      <c r="W1486">
        <v>29.25</v>
      </c>
      <c r="X1486">
        <v>3.47</v>
      </c>
      <c r="Y1486">
        <v>9.5</v>
      </c>
      <c r="Z1486">
        <v>90</v>
      </c>
      <c r="AA1486">
        <v>0.39</v>
      </c>
      <c r="AB1486">
        <v>30.6</v>
      </c>
      <c r="AC1486">
        <v>1.1299999999999999</v>
      </c>
      <c r="AD1486">
        <v>491</v>
      </c>
      <c r="AE1486">
        <v>1.99</v>
      </c>
      <c r="AF1486">
        <v>8.0000000000000002E-3</v>
      </c>
      <c r="AG1486">
        <v>21.6</v>
      </c>
      <c r="AH1486">
        <v>0.04</v>
      </c>
      <c r="AI1486">
        <v>15.26</v>
      </c>
      <c r="AJ1486">
        <v>0.03</v>
      </c>
      <c r="AK1486">
        <v>0.13</v>
      </c>
      <c r="AL1486">
        <v>7.4</v>
      </c>
      <c r="AM1486">
        <v>0.8</v>
      </c>
      <c r="AN1486">
        <v>2.8</v>
      </c>
      <c r="AO1486">
        <v>0.01</v>
      </c>
      <c r="AP1486">
        <v>18.899999999999999</v>
      </c>
      <c r="AQ1486">
        <v>1620</v>
      </c>
      <c r="AR1486">
        <v>0.52</v>
      </c>
      <c r="AS1486">
        <v>5.4</v>
      </c>
      <c r="AT1486">
        <v>79</v>
      </c>
      <c r="AU1486">
        <v>9.5</v>
      </c>
      <c r="AV1486">
        <v>97.4</v>
      </c>
      <c r="AW1486">
        <v>15</v>
      </c>
    </row>
    <row r="1487" spans="1:49" hidden="1" x14ac:dyDescent="0.3">
      <c r="A1487" t="s">
        <v>5740</v>
      </c>
      <c r="B1487" t="s">
        <v>5741</v>
      </c>
      <c r="C1487" s="1" t="str">
        <f t="shared" si="98"/>
        <v>13:0047</v>
      </c>
      <c r="D1487" s="1" t="str">
        <f t="shared" si="99"/>
        <v>13:0012</v>
      </c>
      <c r="E1487" t="s">
        <v>5742</v>
      </c>
      <c r="F1487" t="s">
        <v>5743</v>
      </c>
      <c r="H1487">
        <v>46.603491499999997</v>
      </c>
      <c r="I1487">
        <v>-66.730644799999993</v>
      </c>
      <c r="J1487" s="1" t="str">
        <f t="shared" si="101"/>
        <v>Basal till</v>
      </c>
      <c r="K1487" s="1" t="str">
        <f t="shared" si="100"/>
        <v>&lt;63 micron</v>
      </c>
      <c r="L1487">
        <v>27</v>
      </c>
      <c r="M1487">
        <v>2.2400000000000002</v>
      </c>
      <c r="N1487">
        <v>22.5</v>
      </c>
      <c r="O1487">
        <v>1.7</v>
      </c>
      <c r="P1487">
        <v>1</v>
      </c>
      <c r="Q1487">
        <v>44.5</v>
      </c>
      <c r="R1487">
        <v>1.17</v>
      </c>
      <c r="S1487">
        <v>0.03</v>
      </c>
      <c r="T1487">
        <v>0.11</v>
      </c>
      <c r="U1487">
        <v>9.1999999999999993</v>
      </c>
      <c r="V1487">
        <v>28.3</v>
      </c>
      <c r="W1487">
        <v>23.93</v>
      </c>
      <c r="X1487">
        <v>2.54</v>
      </c>
      <c r="Y1487">
        <v>5.7</v>
      </c>
      <c r="Z1487">
        <v>46</v>
      </c>
      <c r="AA1487">
        <v>0.13</v>
      </c>
      <c r="AB1487">
        <v>36.799999999999997</v>
      </c>
      <c r="AC1487">
        <v>0.47</v>
      </c>
      <c r="AD1487">
        <v>306</v>
      </c>
      <c r="AE1487">
        <v>1.43</v>
      </c>
      <c r="AF1487">
        <v>5.0000000000000001E-3</v>
      </c>
      <c r="AG1487">
        <v>25.9</v>
      </c>
      <c r="AH1487">
        <v>2.3E-2</v>
      </c>
      <c r="AI1487">
        <v>17.649999999999999</v>
      </c>
      <c r="AJ1487">
        <v>5.0000000000000001E-3</v>
      </c>
      <c r="AK1487">
        <v>0.33</v>
      </c>
      <c r="AL1487">
        <v>3.6</v>
      </c>
      <c r="AM1487">
        <v>0.6</v>
      </c>
      <c r="AN1487">
        <v>3.5</v>
      </c>
      <c r="AO1487">
        <v>0.01</v>
      </c>
      <c r="AP1487">
        <v>19</v>
      </c>
      <c r="AQ1487">
        <v>760</v>
      </c>
      <c r="AR1487">
        <v>0.26</v>
      </c>
      <c r="AS1487">
        <v>3.6</v>
      </c>
      <c r="AT1487">
        <v>34</v>
      </c>
      <c r="AU1487">
        <v>1.5</v>
      </c>
      <c r="AV1487">
        <v>81.2</v>
      </c>
      <c r="AW1487">
        <v>15</v>
      </c>
    </row>
    <row r="1488" spans="1:49" hidden="1" x14ac:dyDescent="0.3">
      <c r="A1488" t="s">
        <v>5744</v>
      </c>
      <c r="B1488" t="s">
        <v>5745</v>
      </c>
      <c r="C1488" s="1" t="str">
        <f t="shared" si="98"/>
        <v>13:0047</v>
      </c>
      <c r="D1488" s="1" t="str">
        <f t="shared" si="99"/>
        <v>13:0012</v>
      </c>
      <c r="E1488" t="s">
        <v>5746</v>
      </c>
      <c r="F1488" t="s">
        <v>5747</v>
      </c>
      <c r="H1488">
        <v>46.579342400000002</v>
      </c>
      <c r="I1488">
        <v>-66.729173599999996</v>
      </c>
      <c r="J1488" s="1" t="str">
        <f t="shared" si="101"/>
        <v>Basal till</v>
      </c>
      <c r="K1488" s="1" t="str">
        <f t="shared" si="100"/>
        <v>&lt;63 micron</v>
      </c>
      <c r="L1488">
        <v>210</v>
      </c>
      <c r="M1488">
        <v>2.91</v>
      </c>
      <c r="N1488">
        <v>60.1</v>
      </c>
      <c r="O1488">
        <v>0.8</v>
      </c>
      <c r="P1488">
        <v>1</v>
      </c>
      <c r="Q1488">
        <v>39.9</v>
      </c>
      <c r="R1488">
        <v>6.74</v>
      </c>
      <c r="S1488">
        <v>0.05</v>
      </c>
      <c r="T1488">
        <v>0.22</v>
      </c>
      <c r="U1488">
        <v>8.8000000000000007</v>
      </c>
      <c r="V1488">
        <v>31.1</v>
      </c>
      <c r="W1488">
        <v>18.86</v>
      </c>
      <c r="X1488">
        <v>2.73</v>
      </c>
      <c r="Y1488">
        <v>8.5</v>
      </c>
      <c r="Z1488">
        <v>64</v>
      </c>
      <c r="AA1488">
        <v>0.14000000000000001</v>
      </c>
      <c r="AB1488">
        <v>37.799999999999997</v>
      </c>
      <c r="AC1488">
        <v>0.44</v>
      </c>
      <c r="AD1488">
        <v>442</v>
      </c>
      <c r="AE1488">
        <v>1.98</v>
      </c>
      <c r="AF1488">
        <v>5.0000000000000001E-3</v>
      </c>
      <c r="AG1488">
        <v>23.7</v>
      </c>
      <c r="AH1488">
        <v>5.8000000000000003E-2</v>
      </c>
      <c r="AI1488">
        <v>44.9</v>
      </c>
      <c r="AJ1488">
        <v>0.01</v>
      </c>
      <c r="AK1488">
        <v>0.53</v>
      </c>
      <c r="AL1488">
        <v>4.5</v>
      </c>
      <c r="AM1488">
        <v>0.9</v>
      </c>
      <c r="AN1488">
        <v>4.2</v>
      </c>
      <c r="AO1488">
        <v>0.02</v>
      </c>
      <c r="AP1488">
        <v>17.899999999999999</v>
      </c>
      <c r="AQ1488">
        <v>550</v>
      </c>
      <c r="AR1488">
        <v>0.33</v>
      </c>
      <c r="AS1488">
        <v>6.4</v>
      </c>
      <c r="AT1488">
        <v>34</v>
      </c>
      <c r="AU1488">
        <v>7.5</v>
      </c>
      <c r="AV1488">
        <v>83</v>
      </c>
      <c r="AW1488">
        <v>15</v>
      </c>
    </row>
    <row r="1489" spans="1:49" hidden="1" x14ac:dyDescent="0.3">
      <c r="A1489" t="s">
        <v>5748</v>
      </c>
      <c r="B1489" t="s">
        <v>5749</v>
      </c>
      <c r="C1489" s="1" t="str">
        <f t="shared" si="98"/>
        <v>13:0047</v>
      </c>
      <c r="D1489" s="1" t="str">
        <f t="shared" si="99"/>
        <v>13:0012</v>
      </c>
      <c r="E1489" t="s">
        <v>5750</v>
      </c>
      <c r="F1489" t="s">
        <v>5751</v>
      </c>
      <c r="H1489">
        <v>46.564080199999999</v>
      </c>
      <c r="I1489">
        <v>-66.726549000000006</v>
      </c>
      <c r="J1489" s="1" t="str">
        <f>HYPERLINK("http://geochem.nrcan.gc.ca/cdogs/content/kwd/kwd020047_e.htm", "Deformation till")</f>
        <v>Deformation till</v>
      </c>
      <c r="K1489" s="1" t="str">
        <f t="shared" si="100"/>
        <v>&lt;63 micron</v>
      </c>
      <c r="L1489">
        <v>56</v>
      </c>
      <c r="M1489">
        <v>3.92</v>
      </c>
      <c r="N1489">
        <v>17.2</v>
      </c>
      <c r="O1489">
        <v>2</v>
      </c>
      <c r="P1489">
        <v>0.5</v>
      </c>
      <c r="Q1489">
        <v>53.5</v>
      </c>
      <c r="R1489">
        <v>2.48</v>
      </c>
      <c r="S1489">
        <v>0.02</v>
      </c>
      <c r="T1489">
        <v>0.12</v>
      </c>
      <c r="U1489">
        <v>10.9</v>
      </c>
      <c r="V1489">
        <v>33.5</v>
      </c>
      <c r="W1489">
        <v>15.27</v>
      </c>
      <c r="X1489">
        <v>2.99</v>
      </c>
      <c r="Y1489">
        <v>9.8000000000000007</v>
      </c>
      <c r="Z1489">
        <v>82</v>
      </c>
      <c r="AA1489">
        <v>0.11</v>
      </c>
      <c r="AB1489">
        <v>37</v>
      </c>
      <c r="AC1489">
        <v>0.5</v>
      </c>
      <c r="AD1489">
        <v>806</v>
      </c>
      <c r="AE1489">
        <v>2.5499999999999998</v>
      </c>
      <c r="AF1489">
        <v>5.0000000000000001E-3</v>
      </c>
      <c r="AG1489">
        <v>24.8</v>
      </c>
      <c r="AH1489">
        <v>0.05</v>
      </c>
      <c r="AI1489">
        <v>26.09</v>
      </c>
      <c r="AJ1489">
        <v>0.02</v>
      </c>
      <c r="AK1489">
        <v>0.3</v>
      </c>
      <c r="AL1489">
        <v>4</v>
      </c>
      <c r="AM1489">
        <v>1</v>
      </c>
      <c r="AN1489">
        <v>2.5</v>
      </c>
      <c r="AO1489">
        <v>0.02</v>
      </c>
      <c r="AP1489">
        <v>14.1</v>
      </c>
      <c r="AQ1489">
        <v>170</v>
      </c>
      <c r="AR1489">
        <v>0.33</v>
      </c>
      <c r="AS1489">
        <v>18.8</v>
      </c>
      <c r="AT1489">
        <v>27</v>
      </c>
      <c r="AU1489">
        <v>2.9</v>
      </c>
      <c r="AV1489">
        <v>83.9</v>
      </c>
      <c r="AW1489">
        <v>15</v>
      </c>
    </row>
    <row r="1490" spans="1:49" hidden="1" x14ac:dyDescent="0.3">
      <c r="A1490" t="s">
        <v>5752</v>
      </c>
      <c r="B1490" t="s">
        <v>5753</v>
      </c>
      <c r="C1490" s="1" t="str">
        <f t="shared" si="98"/>
        <v>13:0047</v>
      </c>
      <c r="D1490" s="1" t="str">
        <f t="shared" si="99"/>
        <v>13:0012</v>
      </c>
      <c r="E1490" t="s">
        <v>5754</v>
      </c>
      <c r="F1490" t="s">
        <v>5755</v>
      </c>
      <c r="H1490">
        <v>46.563187900000003</v>
      </c>
      <c r="I1490">
        <v>-66.722410800000006</v>
      </c>
      <c r="J1490" s="1" t="str">
        <f t="shared" ref="J1490:J1495" si="102">HYPERLINK("http://geochem.nrcan.gc.ca/cdogs/content/kwd/kwd020045_e.htm", "Basal till")</f>
        <v>Basal till</v>
      </c>
      <c r="K1490" s="1" t="str">
        <f t="shared" si="100"/>
        <v>&lt;63 micron</v>
      </c>
      <c r="L1490">
        <v>12</v>
      </c>
      <c r="M1490">
        <v>2.4700000000000002</v>
      </c>
      <c r="N1490">
        <v>19.7</v>
      </c>
      <c r="O1490">
        <v>1</v>
      </c>
      <c r="P1490">
        <v>1</v>
      </c>
      <c r="Q1490">
        <v>62.5</v>
      </c>
      <c r="R1490">
        <v>1.79</v>
      </c>
      <c r="S1490">
        <v>0.04</v>
      </c>
      <c r="T1490">
        <v>0.14000000000000001</v>
      </c>
      <c r="U1490">
        <v>14.3</v>
      </c>
      <c r="V1490">
        <v>52.7</v>
      </c>
      <c r="W1490">
        <v>22.67</v>
      </c>
      <c r="X1490">
        <v>2.99</v>
      </c>
      <c r="Y1490">
        <v>6.9</v>
      </c>
      <c r="Z1490">
        <v>23</v>
      </c>
      <c r="AA1490">
        <v>0.18</v>
      </c>
      <c r="AB1490">
        <v>32.700000000000003</v>
      </c>
      <c r="AC1490">
        <v>0.79</v>
      </c>
      <c r="AD1490">
        <v>738</v>
      </c>
      <c r="AE1490">
        <v>1.07</v>
      </c>
      <c r="AF1490">
        <v>5.0000000000000001E-3</v>
      </c>
      <c r="AG1490">
        <v>43.2</v>
      </c>
      <c r="AH1490">
        <v>3.5000000000000003E-2</v>
      </c>
      <c r="AI1490">
        <v>22.79</v>
      </c>
      <c r="AJ1490">
        <v>5.0000000000000001E-3</v>
      </c>
      <c r="AK1490">
        <v>0.47</v>
      </c>
      <c r="AL1490">
        <v>4.5999999999999996</v>
      </c>
      <c r="AM1490">
        <v>0.4</v>
      </c>
      <c r="AN1490">
        <v>4.3</v>
      </c>
      <c r="AO1490">
        <v>0.01</v>
      </c>
      <c r="AP1490">
        <v>15.2</v>
      </c>
      <c r="AQ1490">
        <v>730</v>
      </c>
      <c r="AR1490">
        <v>0.24</v>
      </c>
      <c r="AS1490">
        <v>3.4</v>
      </c>
      <c r="AT1490">
        <v>40</v>
      </c>
      <c r="AU1490">
        <v>1.3</v>
      </c>
      <c r="AV1490">
        <v>72.7</v>
      </c>
      <c r="AW1490">
        <v>15</v>
      </c>
    </row>
    <row r="1491" spans="1:49" hidden="1" x14ac:dyDescent="0.3">
      <c r="A1491" t="s">
        <v>5756</v>
      </c>
      <c r="B1491" t="s">
        <v>5757</v>
      </c>
      <c r="C1491" s="1" t="str">
        <f t="shared" si="98"/>
        <v>13:0047</v>
      </c>
      <c r="D1491" s="1" t="str">
        <f t="shared" si="99"/>
        <v>13:0012</v>
      </c>
      <c r="E1491" t="s">
        <v>5758</v>
      </c>
      <c r="F1491" t="s">
        <v>5759</v>
      </c>
      <c r="H1491">
        <v>46.546398600000003</v>
      </c>
      <c r="I1491">
        <v>-66.728983799999995</v>
      </c>
      <c r="J1491" s="1" t="str">
        <f t="shared" si="102"/>
        <v>Basal till</v>
      </c>
      <c r="K1491" s="1" t="str">
        <f t="shared" si="100"/>
        <v>&lt;63 micron</v>
      </c>
      <c r="L1491">
        <v>13</v>
      </c>
      <c r="M1491">
        <v>2.75</v>
      </c>
      <c r="N1491">
        <v>23.2</v>
      </c>
      <c r="O1491">
        <v>1</v>
      </c>
      <c r="P1491">
        <v>1</v>
      </c>
      <c r="Q1491">
        <v>98.5</v>
      </c>
      <c r="R1491">
        <v>0.73</v>
      </c>
      <c r="S1491">
        <v>0.03</v>
      </c>
      <c r="T1491">
        <v>0.09</v>
      </c>
      <c r="U1491">
        <v>15.3</v>
      </c>
      <c r="V1491">
        <v>46.1</v>
      </c>
      <c r="W1491">
        <v>28.75</v>
      </c>
      <c r="X1491">
        <v>3.46</v>
      </c>
      <c r="Y1491">
        <v>7.5</v>
      </c>
      <c r="Z1491">
        <v>17</v>
      </c>
      <c r="AA1491">
        <v>0.21</v>
      </c>
      <c r="AB1491">
        <v>27.4</v>
      </c>
      <c r="AC1491">
        <v>1.02</v>
      </c>
      <c r="AD1491">
        <v>710</v>
      </c>
      <c r="AE1491">
        <v>0.66</v>
      </c>
      <c r="AF1491">
        <v>5.0000000000000001E-3</v>
      </c>
      <c r="AG1491">
        <v>45.3</v>
      </c>
      <c r="AH1491">
        <v>3.3000000000000002E-2</v>
      </c>
      <c r="AI1491">
        <v>19.940000000000001</v>
      </c>
      <c r="AJ1491">
        <v>5.0000000000000001E-3</v>
      </c>
      <c r="AK1491">
        <v>1.35</v>
      </c>
      <c r="AL1491">
        <v>6.6</v>
      </c>
      <c r="AM1491">
        <v>0.1</v>
      </c>
      <c r="AN1491">
        <v>4.3</v>
      </c>
      <c r="AO1491">
        <v>0.01</v>
      </c>
      <c r="AP1491">
        <v>10.3</v>
      </c>
      <c r="AQ1491">
        <v>910</v>
      </c>
      <c r="AR1491">
        <v>0.24</v>
      </c>
      <c r="AS1491">
        <v>1.6</v>
      </c>
      <c r="AT1491">
        <v>53</v>
      </c>
      <c r="AU1491">
        <v>0.5</v>
      </c>
      <c r="AV1491">
        <v>78.400000000000006</v>
      </c>
      <c r="AW1491">
        <v>7.5</v>
      </c>
    </row>
    <row r="1492" spans="1:49" hidden="1" x14ac:dyDescent="0.3">
      <c r="A1492" t="s">
        <v>5760</v>
      </c>
      <c r="B1492" t="s">
        <v>5761</v>
      </c>
      <c r="C1492" s="1" t="str">
        <f t="shared" ref="C1492:C1555" si="103">HYPERLINK("http://geochem.nrcan.gc.ca/cdogs/content/bdl/bdl130047_e.htm", "13:0047")</f>
        <v>13:0047</v>
      </c>
      <c r="D1492" s="1" t="str">
        <f t="shared" ref="D1492:D1555" si="104">HYPERLINK("http://geochem.nrcan.gc.ca/cdogs/content/svy/svy130012_e.htm", "13:0012")</f>
        <v>13:0012</v>
      </c>
      <c r="E1492" t="s">
        <v>5762</v>
      </c>
      <c r="F1492" t="s">
        <v>5763</v>
      </c>
      <c r="H1492">
        <v>46.527036000000003</v>
      </c>
      <c r="I1492">
        <v>-66.728357299999999</v>
      </c>
      <c r="J1492" s="1" t="str">
        <f t="shared" si="102"/>
        <v>Basal till</v>
      </c>
      <c r="K1492" s="1" t="str">
        <f t="shared" ref="K1492:K1555" si="105">HYPERLINK("http://geochem.nrcan.gc.ca/cdogs/content/kwd/kwd080004_e.htm", "&lt;63 micron")</f>
        <v>&lt;63 micron</v>
      </c>
      <c r="L1492">
        <v>10</v>
      </c>
      <c r="M1492">
        <v>2.27</v>
      </c>
      <c r="N1492">
        <v>21.5</v>
      </c>
      <c r="O1492">
        <v>1.4</v>
      </c>
      <c r="P1492">
        <v>1</v>
      </c>
      <c r="Q1492">
        <v>69.8</v>
      </c>
      <c r="R1492">
        <v>0.56000000000000005</v>
      </c>
      <c r="S1492">
        <v>0.04</v>
      </c>
      <c r="T1492">
        <v>0.18</v>
      </c>
      <c r="U1492">
        <v>19.899999999999999</v>
      </c>
      <c r="V1492">
        <v>42</v>
      </c>
      <c r="W1492">
        <v>30.51</v>
      </c>
      <c r="X1492">
        <v>3.36</v>
      </c>
      <c r="Y1492">
        <v>6.3</v>
      </c>
      <c r="Z1492">
        <v>20</v>
      </c>
      <c r="AA1492">
        <v>0.15</v>
      </c>
      <c r="AB1492">
        <v>32.9</v>
      </c>
      <c r="AC1492">
        <v>0.87</v>
      </c>
      <c r="AD1492">
        <v>1002</v>
      </c>
      <c r="AE1492">
        <v>1.22</v>
      </c>
      <c r="AF1492">
        <v>5.0000000000000001E-3</v>
      </c>
      <c r="AG1492">
        <v>46.9</v>
      </c>
      <c r="AH1492">
        <v>4.2000000000000003E-2</v>
      </c>
      <c r="AI1492">
        <v>20.100000000000001</v>
      </c>
      <c r="AJ1492">
        <v>5.0000000000000001E-3</v>
      </c>
      <c r="AK1492">
        <v>1.53</v>
      </c>
      <c r="AL1492">
        <v>5.2</v>
      </c>
      <c r="AM1492">
        <v>0.2</v>
      </c>
      <c r="AN1492">
        <v>6.3</v>
      </c>
      <c r="AO1492">
        <v>0.02</v>
      </c>
      <c r="AP1492">
        <v>9.6999999999999993</v>
      </c>
      <c r="AQ1492">
        <v>760</v>
      </c>
      <c r="AR1492">
        <v>0.17</v>
      </c>
      <c r="AS1492">
        <v>1.6</v>
      </c>
      <c r="AT1492">
        <v>43</v>
      </c>
      <c r="AU1492">
        <v>0.4</v>
      </c>
      <c r="AV1492">
        <v>76.3</v>
      </c>
      <c r="AW1492">
        <v>15</v>
      </c>
    </row>
    <row r="1493" spans="1:49" hidden="1" x14ac:dyDescent="0.3">
      <c r="A1493" t="s">
        <v>5764</v>
      </c>
      <c r="B1493" t="s">
        <v>5765</v>
      </c>
      <c r="C1493" s="1" t="str">
        <f t="shared" si="103"/>
        <v>13:0047</v>
      </c>
      <c r="D1493" s="1" t="str">
        <f t="shared" si="104"/>
        <v>13:0012</v>
      </c>
      <c r="E1493" t="s">
        <v>5766</v>
      </c>
      <c r="F1493" t="s">
        <v>5767</v>
      </c>
      <c r="H1493">
        <v>46.510392699999997</v>
      </c>
      <c r="I1493">
        <v>-66.737785500000001</v>
      </c>
      <c r="J1493" s="1" t="str">
        <f t="shared" si="102"/>
        <v>Basal till</v>
      </c>
      <c r="K1493" s="1" t="str">
        <f t="shared" si="105"/>
        <v>&lt;63 micron</v>
      </c>
      <c r="L1493">
        <v>32</v>
      </c>
      <c r="M1493">
        <v>2.37</v>
      </c>
      <c r="N1493">
        <v>25.6</v>
      </c>
      <c r="O1493">
        <v>1.7</v>
      </c>
      <c r="P1493">
        <v>1</v>
      </c>
      <c r="Q1493">
        <v>58.4</v>
      </c>
      <c r="R1493">
        <v>0.39</v>
      </c>
      <c r="S1493">
        <v>0.03</v>
      </c>
      <c r="T1493">
        <v>0.21</v>
      </c>
      <c r="U1493">
        <v>19.100000000000001</v>
      </c>
      <c r="V1493">
        <v>39.299999999999997</v>
      </c>
      <c r="W1493">
        <v>28.21</v>
      </c>
      <c r="X1493">
        <v>3.47</v>
      </c>
      <c r="Y1493">
        <v>6</v>
      </c>
      <c r="Z1493">
        <v>25</v>
      </c>
      <c r="AA1493">
        <v>0.15</v>
      </c>
      <c r="AB1493">
        <v>27</v>
      </c>
      <c r="AC1493">
        <v>0.81</v>
      </c>
      <c r="AD1493">
        <v>743</v>
      </c>
      <c r="AE1493">
        <v>1.1399999999999999</v>
      </c>
      <c r="AF1493">
        <v>3.0000000000000001E-3</v>
      </c>
      <c r="AG1493">
        <v>43.5</v>
      </c>
      <c r="AH1493">
        <v>3.4000000000000002E-2</v>
      </c>
      <c r="AI1493">
        <v>15.62</v>
      </c>
      <c r="AJ1493">
        <v>5.0000000000000001E-3</v>
      </c>
      <c r="AK1493">
        <v>1.42</v>
      </c>
      <c r="AL1493">
        <v>4</v>
      </c>
      <c r="AM1493">
        <v>0.4</v>
      </c>
      <c r="AN1493">
        <v>4</v>
      </c>
      <c r="AO1493">
        <v>0.03</v>
      </c>
      <c r="AP1493">
        <v>8</v>
      </c>
      <c r="AQ1493">
        <v>390</v>
      </c>
      <c r="AR1493">
        <v>0.15</v>
      </c>
      <c r="AS1493">
        <v>1.2</v>
      </c>
      <c r="AT1493">
        <v>41</v>
      </c>
      <c r="AU1493">
        <v>0.2</v>
      </c>
      <c r="AV1493">
        <v>82.5</v>
      </c>
      <c r="AW1493">
        <v>15</v>
      </c>
    </row>
    <row r="1494" spans="1:49" hidden="1" x14ac:dyDescent="0.3">
      <c r="A1494" t="s">
        <v>5768</v>
      </c>
      <c r="B1494" t="s">
        <v>5769</v>
      </c>
      <c r="C1494" s="1" t="str">
        <f t="shared" si="103"/>
        <v>13:0047</v>
      </c>
      <c r="D1494" s="1" t="str">
        <f t="shared" si="104"/>
        <v>13:0012</v>
      </c>
      <c r="E1494" t="s">
        <v>5770</v>
      </c>
      <c r="F1494" t="s">
        <v>5771</v>
      </c>
      <c r="H1494">
        <v>46.743801099999999</v>
      </c>
      <c r="I1494">
        <v>-66.690327800000006</v>
      </c>
      <c r="J1494" s="1" t="str">
        <f t="shared" si="102"/>
        <v>Basal till</v>
      </c>
      <c r="K1494" s="1" t="str">
        <f t="shared" si="105"/>
        <v>&lt;63 micron</v>
      </c>
      <c r="L1494">
        <v>30</v>
      </c>
      <c r="M1494">
        <v>2.5499999999999998</v>
      </c>
      <c r="N1494">
        <v>1.6</v>
      </c>
      <c r="O1494">
        <v>0.2</v>
      </c>
      <c r="P1494">
        <v>1</v>
      </c>
      <c r="Q1494">
        <v>44.6</v>
      </c>
      <c r="R1494">
        <v>0.63</v>
      </c>
      <c r="S1494">
        <v>0.19</v>
      </c>
      <c r="T1494">
        <v>0.2</v>
      </c>
      <c r="U1494">
        <v>11</v>
      </c>
      <c r="V1494">
        <v>32.700000000000003</v>
      </c>
      <c r="W1494">
        <v>15.99</v>
      </c>
      <c r="X1494">
        <v>2.44</v>
      </c>
      <c r="Y1494">
        <v>7.6</v>
      </c>
      <c r="Z1494">
        <v>35</v>
      </c>
      <c r="AA1494">
        <v>0.06</v>
      </c>
      <c r="AB1494">
        <v>25.9</v>
      </c>
      <c r="AC1494">
        <v>0.77</v>
      </c>
      <c r="AD1494">
        <v>442</v>
      </c>
      <c r="AE1494">
        <v>0.24</v>
      </c>
      <c r="AF1494">
        <v>7.0000000000000001E-3</v>
      </c>
      <c r="AG1494">
        <v>22.2</v>
      </c>
      <c r="AH1494">
        <v>4.5999999999999999E-2</v>
      </c>
      <c r="AI1494">
        <v>17.62</v>
      </c>
      <c r="AJ1494">
        <v>5.0000000000000001E-3</v>
      </c>
      <c r="AK1494">
        <v>0.06</v>
      </c>
      <c r="AL1494">
        <v>4.2</v>
      </c>
      <c r="AM1494">
        <v>0.4</v>
      </c>
      <c r="AN1494">
        <v>7.8</v>
      </c>
      <c r="AO1494">
        <v>0.01</v>
      </c>
      <c r="AP1494">
        <v>13.5</v>
      </c>
      <c r="AQ1494">
        <v>1240</v>
      </c>
      <c r="AR1494">
        <v>0.11</v>
      </c>
      <c r="AS1494">
        <v>3.6</v>
      </c>
      <c r="AT1494">
        <v>42</v>
      </c>
      <c r="AU1494">
        <v>0.3</v>
      </c>
      <c r="AV1494">
        <v>70</v>
      </c>
      <c r="AW1494">
        <v>15</v>
      </c>
    </row>
    <row r="1495" spans="1:49" hidden="1" x14ac:dyDescent="0.3">
      <c r="A1495" t="s">
        <v>5772</v>
      </c>
      <c r="B1495" t="s">
        <v>5773</v>
      </c>
      <c r="C1495" s="1" t="str">
        <f t="shared" si="103"/>
        <v>13:0047</v>
      </c>
      <c r="D1495" s="1" t="str">
        <f t="shared" si="104"/>
        <v>13:0012</v>
      </c>
      <c r="E1495" t="s">
        <v>5774</v>
      </c>
      <c r="F1495" t="s">
        <v>5775</v>
      </c>
      <c r="H1495">
        <v>46.725899099999999</v>
      </c>
      <c r="I1495">
        <v>-66.695149599999993</v>
      </c>
      <c r="J1495" s="1" t="str">
        <f t="shared" si="102"/>
        <v>Basal till</v>
      </c>
      <c r="K1495" s="1" t="str">
        <f t="shared" si="105"/>
        <v>&lt;63 micron</v>
      </c>
      <c r="L1495">
        <v>23</v>
      </c>
      <c r="M1495">
        <v>2.89</v>
      </c>
      <c r="N1495">
        <v>2.5</v>
      </c>
      <c r="O1495">
        <v>0.3</v>
      </c>
      <c r="P1495">
        <v>0.5</v>
      </c>
      <c r="Q1495">
        <v>45</v>
      </c>
      <c r="R1495">
        <v>0.71</v>
      </c>
      <c r="S1495">
        <v>0.17</v>
      </c>
      <c r="T1495">
        <v>0.32</v>
      </c>
      <c r="U1495">
        <v>11.5</v>
      </c>
      <c r="V1495">
        <v>32</v>
      </c>
      <c r="W1495">
        <v>12.01</v>
      </c>
      <c r="X1495">
        <v>2.58</v>
      </c>
      <c r="Y1495">
        <v>8.4</v>
      </c>
      <c r="Z1495">
        <v>38</v>
      </c>
      <c r="AA1495">
        <v>0.17</v>
      </c>
      <c r="AB1495">
        <v>33.1</v>
      </c>
      <c r="AC1495">
        <v>0.97</v>
      </c>
      <c r="AD1495">
        <v>385</v>
      </c>
      <c r="AE1495">
        <v>0.46</v>
      </c>
      <c r="AF1495">
        <v>8.9999999999999993E-3</v>
      </c>
      <c r="AG1495">
        <v>23.6</v>
      </c>
      <c r="AH1495">
        <v>5.7000000000000002E-2</v>
      </c>
      <c r="AI1495">
        <v>11.13</v>
      </c>
      <c r="AJ1495">
        <v>0.01</v>
      </c>
      <c r="AK1495">
        <v>0.1</v>
      </c>
      <c r="AL1495">
        <v>5.6</v>
      </c>
      <c r="AM1495">
        <v>0.5</v>
      </c>
      <c r="AN1495">
        <v>8</v>
      </c>
      <c r="AO1495">
        <v>0.01</v>
      </c>
      <c r="AP1495">
        <v>15</v>
      </c>
      <c r="AQ1495">
        <v>1560</v>
      </c>
      <c r="AR1495">
        <v>0.16</v>
      </c>
      <c r="AS1495">
        <v>3.7</v>
      </c>
      <c r="AT1495">
        <v>45</v>
      </c>
      <c r="AU1495">
        <v>0.9</v>
      </c>
      <c r="AV1495">
        <v>49.7</v>
      </c>
      <c r="AW1495">
        <v>15</v>
      </c>
    </row>
    <row r="1496" spans="1:49" hidden="1" x14ac:dyDescent="0.3">
      <c r="A1496" t="s">
        <v>5776</v>
      </c>
      <c r="B1496" t="s">
        <v>5777</v>
      </c>
      <c r="C1496" s="1" t="str">
        <f t="shared" si="103"/>
        <v>13:0047</v>
      </c>
      <c r="D1496" s="1" t="str">
        <f t="shared" si="104"/>
        <v>13:0012</v>
      </c>
      <c r="E1496" t="s">
        <v>5778</v>
      </c>
      <c r="F1496" t="s">
        <v>5779</v>
      </c>
      <c r="H1496">
        <v>46.705553199999997</v>
      </c>
      <c r="I1496">
        <v>-66.699286999999998</v>
      </c>
      <c r="J1496" s="1" t="str">
        <f>HYPERLINK("http://geochem.nrcan.gc.ca/cdogs/content/kwd/kwd020046_e.htm", "Ablation till")</f>
        <v>Ablation till</v>
      </c>
      <c r="K1496" s="1" t="str">
        <f t="shared" si="105"/>
        <v>&lt;63 micron</v>
      </c>
      <c r="L1496">
        <v>107</v>
      </c>
      <c r="M1496">
        <v>3.5</v>
      </c>
      <c r="N1496">
        <v>26.5</v>
      </c>
      <c r="O1496">
        <v>0.5</v>
      </c>
      <c r="P1496">
        <v>1</v>
      </c>
      <c r="Q1496">
        <v>37.1</v>
      </c>
      <c r="R1496">
        <v>0.64</v>
      </c>
      <c r="S1496">
        <v>0.04</v>
      </c>
      <c r="T1496">
        <v>0.24</v>
      </c>
      <c r="U1496">
        <v>11.1</v>
      </c>
      <c r="V1496">
        <v>23.9</v>
      </c>
      <c r="W1496">
        <v>23.65</v>
      </c>
      <c r="X1496">
        <v>3.19</v>
      </c>
      <c r="Y1496">
        <v>7.5</v>
      </c>
      <c r="Z1496">
        <v>101</v>
      </c>
      <c r="AA1496">
        <v>0.11</v>
      </c>
      <c r="AB1496">
        <v>25</v>
      </c>
      <c r="AC1496">
        <v>0.69</v>
      </c>
      <c r="AD1496">
        <v>310</v>
      </c>
      <c r="AE1496">
        <v>1.1200000000000001</v>
      </c>
      <c r="AF1496">
        <v>4.0000000000000001E-3</v>
      </c>
      <c r="AG1496">
        <v>26</v>
      </c>
      <c r="AH1496">
        <v>5.2999999999999999E-2</v>
      </c>
      <c r="AI1496">
        <v>18.02</v>
      </c>
      <c r="AJ1496">
        <v>0.02</v>
      </c>
      <c r="AK1496">
        <v>0.27</v>
      </c>
      <c r="AL1496">
        <v>3.5</v>
      </c>
      <c r="AM1496">
        <v>0.9</v>
      </c>
      <c r="AN1496">
        <v>4.3</v>
      </c>
      <c r="AO1496">
        <v>0.01</v>
      </c>
      <c r="AP1496">
        <v>10.9</v>
      </c>
      <c r="AQ1496">
        <v>680</v>
      </c>
      <c r="AR1496">
        <v>0.21</v>
      </c>
      <c r="AS1496">
        <v>2.7</v>
      </c>
      <c r="AT1496">
        <v>32</v>
      </c>
      <c r="AU1496">
        <v>0.5</v>
      </c>
      <c r="AV1496">
        <v>72</v>
      </c>
      <c r="AW1496">
        <v>15</v>
      </c>
    </row>
    <row r="1497" spans="1:49" hidden="1" x14ac:dyDescent="0.3">
      <c r="A1497" t="s">
        <v>5780</v>
      </c>
      <c r="B1497" t="s">
        <v>5781</v>
      </c>
      <c r="C1497" s="1" t="str">
        <f t="shared" si="103"/>
        <v>13:0047</v>
      </c>
      <c r="D1497" s="1" t="str">
        <f t="shared" si="104"/>
        <v>13:0012</v>
      </c>
      <c r="E1497" t="s">
        <v>5782</v>
      </c>
      <c r="F1497" t="s">
        <v>5783</v>
      </c>
      <c r="H1497">
        <v>46.704225399999999</v>
      </c>
      <c r="I1497">
        <v>-66.700389999999999</v>
      </c>
      <c r="J1497" s="1" t="str">
        <f t="shared" ref="J1497:J1505" si="106">HYPERLINK("http://geochem.nrcan.gc.ca/cdogs/content/kwd/kwd020045_e.htm", "Basal till")</f>
        <v>Basal till</v>
      </c>
      <c r="K1497" s="1" t="str">
        <f t="shared" si="105"/>
        <v>&lt;63 micron</v>
      </c>
      <c r="L1497">
        <v>31</v>
      </c>
      <c r="M1497">
        <v>3.79</v>
      </c>
      <c r="N1497">
        <v>19.100000000000001</v>
      </c>
      <c r="O1497">
        <v>0.7</v>
      </c>
      <c r="P1497">
        <v>0.5</v>
      </c>
      <c r="Q1497">
        <v>30.5</v>
      </c>
      <c r="R1497">
        <v>0.62</v>
      </c>
      <c r="S1497">
        <v>0.06</v>
      </c>
      <c r="T1497">
        <v>0.18</v>
      </c>
      <c r="U1497">
        <v>9.1</v>
      </c>
      <c r="V1497">
        <v>19.399999999999999</v>
      </c>
      <c r="W1497">
        <v>12.79</v>
      </c>
      <c r="X1497">
        <v>3.02</v>
      </c>
      <c r="Y1497">
        <v>6.7</v>
      </c>
      <c r="Z1497">
        <v>70</v>
      </c>
      <c r="AA1497">
        <v>0.12</v>
      </c>
      <c r="AB1497">
        <v>23.8</v>
      </c>
      <c r="AC1497">
        <v>0.59</v>
      </c>
      <c r="AD1497">
        <v>253</v>
      </c>
      <c r="AE1497">
        <v>1.06</v>
      </c>
      <c r="AF1497">
        <v>4.0000000000000001E-3</v>
      </c>
      <c r="AG1497">
        <v>18.399999999999999</v>
      </c>
      <c r="AH1497">
        <v>5.8999999999999997E-2</v>
      </c>
      <c r="AI1497">
        <v>12.98</v>
      </c>
      <c r="AJ1497">
        <v>0.01</v>
      </c>
      <c r="AK1497">
        <v>0.18</v>
      </c>
      <c r="AL1497">
        <v>4</v>
      </c>
      <c r="AM1497">
        <v>0.9</v>
      </c>
      <c r="AN1497">
        <v>4.3</v>
      </c>
      <c r="AO1497">
        <v>0.01</v>
      </c>
      <c r="AP1497">
        <v>11.3</v>
      </c>
      <c r="AQ1497">
        <v>870</v>
      </c>
      <c r="AR1497">
        <v>0.14000000000000001</v>
      </c>
      <c r="AS1497">
        <v>2.6</v>
      </c>
      <c r="AT1497">
        <v>29</v>
      </c>
      <c r="AU1497">
        <v>0.8</v>
      </c>
      <c r="AV1497">
        <v>48.7</v>
      </c>
      <c r="AW1497">
        <v>15</v>
      </c>
    </row>
    <row r="1498" spans="1:49" hidden="1" x14ac:dyDescent="0.3">
      <c r="A1498" t="s">
        <v>5784</v>
      </c>
      <c r="B1498" t="s">
        <v>5785</v>
      </c>
      <c r="C1498" s="1" t="str">
        <f t="shared" si="103"/>
        <v>13:0047</v>
      </c>
      <c r="D1498" s="1" t="str">
        <f t="shared" si="104"/>
        <v>13:0012</v>
      </c>
      <c r="E1498" t="s">
        <v>5786</v>
      </c>
      <c r="F1498" t="s">
        <v>5787</v>
      </c>
      <c r="H1498">
        <v>46.6876149</v>
      </c>
      <c r="I1498">
        <v>-66.693379500000006</v>
      </c>
      <c r="J1498" s="1" t="str">
        <f t="shared" si="106"/>
        <v>Basal till</v>
      </c>
      <c r="K1498" s="1" t="str">
        <f t="shared" si="105"/>
        <v>&lt;63 micron</v>
      </c>
      <c r="L1498">
        <v>125</v>
      </c>
      <c r="M1498">
        <v>2.97</v>
      </c>
      <c r="N1498">
        <v>18.600000000000001</v>
      </c>
      <c r="O1498">
        <v>0.3</v>
      </c>
      <c r="P1498">
        <v>1</v>
      </c>
      <c r="Q1498">
        <v>51.5</v>
      </c>
      <c r="R1498">
        <v>0.62</v>
      </c>
      <c r="S1498">
        <v>0.02</v>
      </c>
      <c r="T1498">
        <v>0.17</v>
      </c>
      <c r="U1498">
        <v>10.8</v>
      </c>
      <c r="V1498">
        <v>30.1</v>
      </c>
      <c r="W1498">
        <v>32.32</v>
      </c>
      <c r="X1498">
        <v>3.24</v>
      </c>
      <c r="Y1498">
        <v>6.9</v>
      </c>
      <c r="Z1498">
        <v>89</v>
      </c>
      <c r="AA1498">
        <v>0.15</v>
      </c>
      <c r="AB1498">
        <v>28.2</v>
      </c>
      <c r="AC1498">
        <v>0.75</v>
      </c>
      <c r="AD1498">
        <v>300</v>
      </c>
      <c r="AE1498">
        <v>0.86</v>
      </c>
      <c r="AF1498">
        <v>4.0000000000000001E-3</v>
      </c>
      <c r="AG1498">
        <v>31.9</v>
      </c>
      <c r="AH1498">
        <v>3.9E-2</v>
      </c>
      <c r="AI1498">
        <v>44.15</v>
      </c>
      <c r="AJ1498">
        <v>5.0000000000000001E-3</v>
      </c>
      <c r="AK1498">
        <v>0.35</v>
      </c>
      <c r="AL1498">
        <v>3.3</v>
      </c>
      <c r="AM1498">
        <v>0.6</v>
      </c>
      <c r="AN1498">
        <v>2.7</v>
      </c>
      <c r="AO1498">
        <v>0.01</v>
      </c>
      <c r="AP1498">
        <v>13.9</v>
      </c>
      <c r="AQ1498">
        <v>670</v>
      </c>
      <c r="AR1498">
        <v>0.22</v>
      </c>
      <c r="AS1498">
        <v>2.5</v>
      </c>
      <c r="AT1498">
        <v>35</v>
      </c>
      <c r="AU1498">
        <v>0.5</v>
      </c>
      <c r="AV1498">
        <v>181.2</v>
      </c>
      <c r="AW1498">
        <v>15</v>
      </c>
    </row>
    <row r="1499" spans="1:49" hidden="1" x14ac:dyDescent="0.3">
      <c r="A1499" t="s">
        <v>5788</v>
      </c>
      <c r="B1499" t="s">
        <v>5789</v>
      </c>
      <c r="C1499" s="1" t="str">
        <f t="shared" si="103"/>
        <v>13:0047</v>
      </c>
      <c r="D1499" s="1" t="str">
        <f t="shared" si="104"/>
        <v>13:0012</v>
      </c>
      <c r="E1499" t="s">
        <v>5790</v>
      </c>
      <c r="F1499" t="s">
        <v>5791</v>
      </c>
      <c r="H1499">
        <v>46.669897599999999</v>
      </c>
      <c r="I1499">
        <v>-66.698448299999995</v>
      </c>
      <c r="J1499" s="1" t="str">
        <f t="shared" si="106"/>
        <v>Basal till</v>
      </c>
      <c r="K1499" s="1" t="str">
        <f t="shared" si="105"/>
        <v>&lt;63 micron</v>
      </c>
      <c r="L1499">
        <v>141</v>
      </c>
      <c r="M1499">
        <v>5.7</v>
      </c>
      <c r="N1499">
        <v>83.8</v>
      </c>
      <c r="O1499">
        <v>4.5999999999999996</v>
      </c>
      <c r="P1499">
        <v>0.5</v>
      </c>
      <c r="Q1499">
        <v>228.6</v>
      </c>
      <c r="R1499">
        <v>3.21</v>
      </c>
      <c r="S1499">
        <v>0.04</v>
      </c>
      <c r="T1499">
        <v>0.13</v>
      </c>
      <c r="U1499">
        <v>12.6</v>
      </c>
      <c r="V1499">
        <v>95</v>
      </c>
      <c r="W1499">
        <v>77.790000000000006</v>
      </c>
      <c r="X1499">
        <v>5.67</v>
      </c>
      <c r="Y1499">
        <v>12</v>
      </c>
      <c r="Z1499">
        <v>105</v>
      </c>
      <c r="AA1499">
        <v>0.37</v>
      </c>
      <c r="AB1499">
        <v>20.5</v>
      </c>
      <c r="AC1499">
        <v>1.42</v>
      </c>
      <c r="AD1499">
        <v>439</v>
      </c>
      <c r="AE1499">
        <v>9.59</v>
      </c>
      <c r="AF1499">
        <v>1.2999999999999999E-2</v>
      </c>
      <c r="AG1499">
        <v>60.2</v>
      </c>
      <c r="AH1499">
        <v>8.4000000000000005E-2</v>
      </c>
      <c r="AI1499">
        <v>25.11</v>
      </c>
      <c r="AJ1499">
        <v>0.08</v>
      </c>
      <c r="AK1499">
        <v>1.08</v>
      </c>
      <c r="AL1499">
        <v>10.8</v>
      </c>
      <c r="AM1499">
        <v>2.1</v>
      </c>
      <c r="AN1499">
        <v>7.7</v>
      </c>
      <c r="AO1499">
        <v>0.12</v>
      </c>
      <c r="AP1499">
        <v>7.7</v>
      </c>
      <c r="AQ1499">
        <v>1710</v>
      </c>
      <c r="AR1499">
        <v>0.5</v>
      </c>
      <c r="AS1499">
        <v>4</v>
      </c>
      <c r="AT1499">
        <v>126</v>
      </c>
      <c r="AU1499">
        <v>2</v>
      </c>
      <c r="AV1499">
        <v>100.6</v>
      </c>
      <c r="AW1499">
        <v>15</v>
      </c>
    </row>
    <row r="1500" spans="1:49" hidden="1" x14ac:dyDescent="0.3">
      <c r="A1500" t="s">
        <v>5792</v>
      </c>
      <c r="B1500" t="s">
        <v>5793</v>
      </c>
      <c r="C1500" s="1" t="str">
        <f t="shared" si="103"/>
        <v>13:0047</v>
      </c>
      <c r="D1500" s="1" t="str">
        <f t="shared" si="104"/>
        <v>13:0012</v>
      </c>
      <c r="E1500" t="s">
        <v>5794</v>
      </c>
      <c r="F1500" t="s">
        <v>5795</v>
      </c>
      <c r="H1500">
        <v>46.650901599999997</v>
      </c>
      <c r="I1500">
        <v>-66.707096399999998</v>
      </c>
      <c r="J1500" s="1" t="str">
        <f t="shared" si="106"/>
        <v>Basal till</v>
      </c>
      <c r="K1500" s="1" t="str">
        <f t="shared" si="105"/>
        <v>&lt;63 micron</v>
      </c>
      <c r="L1500">
        <v>49</v>
      </c>
      <c r="M1500">
        <v>2.67</v>
      </c>
      <c r="N1500">
        <v>12</v>
      </c>
      <c r="O1500">
        <v>1</v>
      </c>
      <c r="P1500">
        <v>0.5</v>
      </c>
      <c r="Q1500">
        <v>35.4</v>
      </c>
      <c r="R1500">
        <v>1.82</v>
      </c>
      <c r="S1500">
        <v>0.04</v>
      </c>
      <c r="T1500">
        <v>0.09</v>
      </c>
      <c r="U1500">
        <v>7</v>
      </c>
      <c r="V1500">
        <v>35.299999999999997</v>
      </c>
      <c r="W1500">
        <v>15.78</v>
      </c>
      <c r="X1500">
        <v>2.2400000000000002</v>
      </c>
      <c r="Y1500">
        <v>7.2</v>
      </c>
      <c r="Z1500">
        <v>68</v>
      </c>
      <c r="AA1500">
        <v>0.13</v>
      </c>
      <c r="AB1500">
        <v>29.2</v>
      </c>
      <c r="AC1500">
        <v>0.55000000000000004</v>
      </c>
      <c r="AD1500">
        <v>397</v>
      </c>
      <c r="AE1500">
        <v>1.57</v>
      </c>
      <c r="AF1500">
        <v>7.0000000000000001E-3</v>
      </c>
      <c r="AG1500">
        <v>22.7</v>
      </c>
      <c r="AH1500">
        <v>3.7999999999999999E-2</v>
      </c>
      <c r="AI1500">
        <v>16.489999999999998</v>
      </c>
      <c r="AJ1500">
        <v>0.01</v>
      </c>
      <c r="AK1500">
        <v>0.19</v>
      </c>
      <c r="AL1500">
        <v>4.0999999999999996</v>
      </c>
      <c r="AM1500">
        <v>0.8</v>
      </c>
      <c r="AN1500">
        <v>2.1</v>
      </c>
      <c r="AO1500">
        <v>0.01</v>
      </c>
      <c r="AP1500">
        <v>17.5</v>
      </c>
      <c r="AQ1500">
        <v>720</v>
      </c>
      <c r="AR1500">
        <v>0.28999999999999998</v>
      </c>
      <c r="AS1500">
        <v>7.6</v>
      </c>
      <c r="AT1500">
        <v>35</v>
      </c>
      <c r="AU1500">
        <v>2.6</v>
      </c>
      <c r="AV1500">
        <v>63.9</v>
      </c>
      <c r="AW1500">
        <v>15</v>
      </c>
    </row>
    <row r="1501" spans="1:49" hidden="1" x14ac:dyDescent="0.3">
      <c r="A1501" t="s">
        <v>5796</v>
      </c>
      <c r="B1501" t="s">
        <v>5797</v>
      </c>
      <c r="C1501" s="1" t="str">
        <f t="shared" si="103"/>
        <v>13:0047</v>
      </c>
      <c r="D1501" s="1" t="str">
        <f t="shared" si="104"/>
        <v>13:0012</v>
      </c>
      <c r="E1501" t="s">
        <v>5798</v>
      </c>
      <c r="F1501" t="s">
        <v>5799</v>
      </c>
      <c r="H1501">
        <v>46.631041400000001</v>
      </c>
      <c r="I1501">
        <v>-66.695132700000002</v>
      </c>
      <c r="J1501" s="1" t="str">
        <f t="shared" si="106"/>
        <v>Basal till</v>
      </c>
      <c r="K1501" s="1" t="str">
        <f t="shared" si="105"/>
        <v>&lt;63 micron</v>
      </c>
      <c r="L1501">
        <v>40</v>
      </c>
      <c r="M1501">
        <v>2.91</v>
      </c>
      <c r="N1501">
        <v>51.1</v>
      </c>
      <c r="O1501">
        <v>1.8</v>
      </c>
      <c r="P1501">
        <v>1</v>
      </c>
      <c r="Q1501">
        <v>70.099999999999994</v>
      </c>
      <c r="R1501">
        <v>1.58</v>
      </c>
      <c r="S1501">
        <v>0.03</v>
      </c>
      <c r="T1501">
        <v>0.08</v>
      </c>
      <c r="U1501">
        <v>12.9</v>
      </c>
      <c r="V1501">
        <v>44.3</v>
      </c>
      <c r="W1501">
        <v>49.04</v>
      </c>
      <c r="X1501">
        <v>3.37</v>
      </c>
      <c r="Y1501">
        <v>7.9</v>
      </c>
      <c r="Z1501">
        <v>43</v>
      </c>
      <c r="AA1501">
        <v>0.2</v>
      </c>
      <c r="AB1501">
        <v>24.3</v>
      </c>
      <c r="AC1501">
        <v>0.78</v>
      </c>
      <c r="AD1501">
        <v>419</v>
      </c>
      <c r="AE1501">
        <v>3.06</v>
      </c>
      <c r="AF1501">
        <v>7.0000000000000001E-3</v>
      </c>
      <c r="AG1501">
        <v>52.1</v>
      </c>
      <c r="AH1501">
        <v>3.5000000000000003E-2</v>
      </c>
      <c r="AI1501">
        <v>20.16</v>
      </c>
      <c r="AJ1501">
        <v>0.02</v>
      </c>
      <c r="AK1501">
        <v>0.54</v>
      </c>
      <c r="AL1501">
        <v>5.4</v>
      </c>
      <c r="AM1501">
        <v>0.9</v>
      </c>
      <c r="AN1501">
        <v>3.9</v>
      </c>
      <c r="AO1501">
        <v>0.02</v>
      </c>
      <c r="AP1501">
        <v>16.8</v>
      </c>
      <c r="AQ1501">
        <v>990</v>
      </c>
      <c r="AR1501">
        <v>0.36</v>
      </c>
      <c r="AS1501">
        <v>4.3</v>
      </c>
      <c r="AT1501">
        <v>56</v>
      </c>
      <c r="AU1501">
        <v>1.9</v>
      </c>
      <c r="AV1501">
        <v>71.3</v>
      </c>
      <c r="AW1501">
        <v>15</v>
      </c>
    </row>
    <row r="1502" spans="1:49" hidden="1" x14ac:dyDescent="0.3">
      <c r="A1502" t="s">
        <v>5800</v>
      </c>
      <c r="B1502" t="s">
        <v>5801</v>
      </c>
      <c r="C1502" s="1" t="str">
        <f t="shared" si="103"/>
        <v>13:0047</v>
      </c>
      <c r="D1502" s="1" t="str">
        <f t="shared" si="104"/>
        <v>13:0012</v>
      </c>
      <c r="E1502" t="s">
        <v>5802</v>
      </c>
      <c r="F1502" t="s">
        <v>5803</v>
      </c>
      <c r="H1502">
        <v>46.6208533</v>
      </c>
      <c r="I1502">
        <v>-66.698700299999999</v>
      </c>
      <c r="J1502" s="1" t="str">
        <f t="shared" si="106"/>
        <v>Basal till</v>
      </c>
      <c r="K1502" s="1" t="str">
        <f t="shared" si="105"/>
        <v>&lt;63 micron</v>
      </c>
      <c r="L1502">
        <v>88</v>
      </c>
      <c r="M1502">
        <v>3.04</v>
      </c>
      <c r="N1502">
        <v>22.7</v>
      </c>
      <c r="O1502">
        <v>1</v>
      </c>
      <c r="P1502">
        <v>1</v>
      </c>
      <c r="Q1502">
        <v>66.400000000000006</v>
      </c>
      <c r="R1502">
        <v>3.6</v>
      </c>
      <c r="S1502">
        <v>0.03</v>
      </c>
      <c r="T1502">
        <v>0.17</v>
      </c>
      <c r="U1502">
        <v>10.4</v>
      </c>
      <c r="V1502">
        <v>24.3</v>
      </c>
      <c r="W1502">
        <v>30.8</v>
      </c>
      <c r="X1502">
        <v>2.58</v>
      </c>
      <c r="Y1502">
        <v>8.1999999999999993</v>
      </c>
      <c r="Z1502">
        <v>52</v>
      </c>
      <c r="AA1502">
        <v>0.19</v>
      </c>
      <c r="AB1502">
        <v>30.2</v>
      </c>
      <c r="AC1502">
        <v>0.48</v>
      </c>
      <c r="AD1502">
        <v>567</v>
      </c>
      <c r="AE1502">
        <v>2.69</v>
      </c>
      <c r="AF1502">
        <v>7.0000000000000001E-3</v>
      </c>
      <c r="AG1502">
        <v>25.4</v>
      </c>
      <c r="AH1502">
        <v>4.1000000000000002E-2</v>
      </c>
      <c r="AI1502">
        <v>25.78</v>
      </c>
      <c r="AJ1502">
        <v>5.0000000000000001E-3</v>
      </c>
      <c r="AK1502">
        <v>0.22</v>
      </c>
      <c r="AL1502">
        <v>4.2</v>
      </c>
      <c r="AM1502">
        <v>0.7</v>
      </c>
      <c r="AN1502">
        <v>2.5</v>
      </c>
      <c r="AO1502">
        <v>0.02</v>
      </c>
      <c r="AP1502">
        <v>28.7</v>
      </c>
      <c r="AQ1502">
        <v>790</v>
      </c>
      <c r="AR1502">
        <v>0.4</v>
      </c>
      <c r="AS1502">
        <v>9.4</v>
      </c>
      <c r="AT1502">
        <v>35</v>
      </c>
      <c r="AU1502">
        <v>2.8</v>
      </c>
      <c r="AV1502">
        <v>87</v>
      </c>
      <c r="AW1502">
        <v>15</v>
      </c>
    </row>
    <row r="1503" spans="1:49" hidden="1" x14ac:dyDescent="0.3">
      <c r="A1503" t="s">
        <v>5804</v>
      </c>
      <c r="B1503" t="s">
        <v>5805</v>
      </c>
      <c r="C1503" s="1" t="str">
        <f t="shared" si="103"/>
        <v>13:0047</v>
      </c>
      <c r="D1503" s="1" t="str">
        <f t="shared" si="104"/>
        <v>13:0012</v>
      </c>
      <c r="E1503" t="s">
        <v>5806</v>
      </c>
      <c r="F1503" t="s">
        <v>5807</v>
      </c>
      <c r="H1503">
        <v>46.6027822</v>
      </c>
      <c r="I1503">
        <v>-66.708606700000004</v>
      </c>
      <c r="J1503" s="1" t="str">
        <f t="shared" si="106"/>
        <v>Basal till</v>
      </c>
      <c r="K1503" s="1" t="str">
        <f t="shared" si="105"/>
        <v>&lt;63 micron</v>
      </c>
      <c r="L1503">
        <v>31</v>
      </c>
      <c r="M1503">
        <v>2.59</v>
      </c>
      <c r="N1503">
        <v>18.7</v>
      </c>
      <c r="O1503">
        <v>1.8</v>
      </c>
      <c r="P1503">
        <v>0.5</v>
      </c>
      <c r="Q1503">
        <v>49.5</v>
      </c>
      <c r="R1503">
        <v>1.27</v>
      </c>
      <c r="S1503">
        <v>0.04</v>
      </c>
      <c r="T1503">
        <v>0.15</v>
      </c>
      <c r="U1503">
        <v>13.9</v>
      </c>
      <c r="V1503">
        <v>45.8</v>
      </c>
      <c r="W1503">
        <v>27.83</v>
      </c>
      <c r="X1503">
        <v>2.77</v>
      </c>
      <c r="Y1503">
        <v>6.5</v>
      </c>
      <c r="Z1503">
        <v>66</v>
      </c>
      <c r="AA1503">
        <v>0.16</v>
      </c>
      <c r="AB1503">
        <v>32.200000000000003</v>
      </c>
      <c r="AC1503">
        <v>0.64</v>
      </c>
      <c r="AD1503">
        <v>313</v>
      </c>
      <c r="AE1503">
        <v>1.67</v>
      </c>
      <c r="AF1503">
        <v>7.0000000000000001E-3</v>
      </c>
      <c r="AG1503">
        <v>44.7</v>
      </c>
      <c r="AH1503">
        <v>2.5000000000000001E-2</v>
      </c>
      <c r="AI1503">
        <v>17.05</v>
      </c>
      <c r="AJ1503">
        <v>5.0000000000000001E-3</v>
      </c>
      <c r="AK1503">
        <v>0.31</v>
      </c>
      <c r="AL1503">
        <v>5.0999999999999996</v>
      </c>
      <c r="AM1503">
        <v>0.5</v>
      </c>
      <c r="AN1503">
        <v>3.4</v>
      </c>
      <c r="AO1503">
        <v>0.01</v>
      </c>
      <c r="AP1503">
        <v>23.1</v>
      </c>
      <c r="AQ1503">
        <v>980</v>
      </c>
      <c r="AR1503">
        <v>0.26</v>
      </c>
      <c r="AS1503">
        <v>5.6</v>
      </c>
      <c r="AT1503">
        <v>43</v>
      </c>
      <c r="AU1503">
        <v>1.8</v>
      </c>
      <c r="AV1503">
        <v>61.2</v>
      </c>
      <c r="AW1503">
        <v>15</v>
      </c>
    </row>
    <row r="1504" spans="1:49" hidden="1" x14ac:dyDescent="0.3">
      <c r="A1504" t="s">
        <v>5808</v>
      </c>
      <c r="B1504" t="s">
        <v>5809</v>
      </c>
      <c r="C1504" s="1" t="str">
        <f t="shared" si="103"/>
        <v>13:0047</v>
      </c>
      <c r="D1504" s="1" t="str">
        <f t="shared" si="104"/>
        <v>13:0012</v>
      </c>
      <c r="E1504" t="s">
        <v>5810</v>
      </c>
      <c r="F1504" t="s">
        <v>5811</v>
      </c>
      <c r="H1504">
        <v>46.580016800000003</v>
      </c>
      <c r="I1504">
        <v>-66.704345799999999</v>
      </c>
      <c r="J1504" s="1" t="str">
        <f t="shared" si="106"/>
        <v>Basal till</v>
      </c>
      <c r="K1504" s="1" t="str">
        <f t="shared" si="105"/>
        <v>&lt;63 micron</v>
      </c>
      <c r="L1504">
        <v>68</v>
      </c>
      <c r="M1504">
        <v>2.7</v>
      </c>
      <c r="N1504">
        <v>86.8</v>
      </c>
      <c r="O1504">
        <v>1.9</v>
      </c>
      <c r="P1504">
        <v>1</v>
      </c>
      <c r="Q1504">
        <v>50.8</v>
      </c>
      <c r="R1504">
        <v>4.45</v>
      </c>
      <c r="S1504">
        <v>0.05</v>
      </c>
      <c r="T1504">
        <v>0.15</v>
      </c>
      <c r="U1504">
        <v>14</v>
      </c>
      <c r="V1504">
        <v>40.200000000000003</v>
      </c>
      <c r="W1504">
        <v>25.99</v>
      </c>
      <c r="X1504">
        <v>2.82</v>
      </c>
      <c r="Y1504">
        <v>6.8</v>
      </c>
      <c r="Z1504">
        <v>40</v>
      </c>
      <c r="AA1504">
        <v>0.13</v>
      </c>
      <c r="AB1504">
        <v>28.1</v>
      </c>
      <c r="AC1504">
        <v>0.57999999999999996</v>
      </c>
      <c r="AD1504">
        <v>521</v>
      </c>
      <c r="AE1504">
        <v>2.59</v>
      </c>
      <c r="AF1504">
        <v>7.0000000000000001E-3</v>
      </c>
      <c r="AG1504">
        <v>34.200000000000003</v>
      </c>
      <c r="AH1504">
        <v>3.9E-2</v>
      </c>
      <c r="AI1504">
        <v>32.369999999999997</v>
      </c>
      <c r="AJ1504">
        <v>0.01</v>
      </c>
      <c r="AK1504">
        <v>0.9</v>
      </c>
      <c r="AL1504">
        <v>4.3</v>
      </c>
      <c r="AM1504">
        <v>0.6</v>
      </c>
      <c r="AN1504">
        <v>3.1</v>
      </c>
      <c r="AO1504">
        <v>0.02</v>
      </c>
      <c r="AP1504">
        <v>14</v>
      </c>
      <c r="AQ1504">
        <v>850</v>
      </c>
      <c r="AR1504">
        <v>0.28999999999999998</v>
      </c>
      <c r="AS1504">
        <v>4.9000000000000004</v>
      </c>
      <c r="AT1504">
        <v>42</v>
      </c>
      <c r="AU1504">
        <v>7.1</v>
      </c>
      <c r="AV1504">
        <v>81.5</v>
      </c>
      <c r="AW1504">
        <v>15</v>
      </c>
    </row>
    <row r="1505" spans="1:49" hidden="1" x14ac:dyDescent="0.3">
      <c r="A1505" t="s">
        <v>5812</v>
      </c>
      <c r="B1505" t="s">
        <v>5813</v>
      </c>
      <c r="C1505" s="1" t="str">
        <f t="shared" si="103"/>
        <v>13:0047</v>
      </c>
      <c r="D1505" s="1" t="str">
        <f t="shared" si="104"/>
        <v>13:0012</v>
      </c>
      <c r="E1505" t="s">
        <v>5814</v>
      </c>
      <c r="F1505" t="s">
        <v>5815</v>
      </c>
      <c r="H1505">
        <v>46.5653121</v>
      </c>
      <c r="I1505">
        <v>-66.702618000000001</v>
      </c>
      <c r="J1505" s="1" t="str">
        <f t="shared" si="106"/>
        <v>Basal till</v>
      </c>
      <c r="K1505" s="1" t="str">
        <f t="shared" si="105"/>
        <v>&lt;63 micron</v>
      </c>
      <c r="L1505">
        <v>8</v>
      </c>
      <c r="M1505">
        <v>2.2400000000000002</v>
      </c>
      <c r="N1505">
        <v>18.100000000000001</v>
      </c>
      <c r="O1505">
        <v>0.6</v>
      </c>
      <c r="P1505">
        <v>1</v>
      </c>
      <c r="Q1505">
        <v>65.900000000000006</v>
      </c>
      <c r="R1505">
        <v>1</v>
      </c>
      <c r="S1505">
        <v>0.03</v>
      </c>
      <c r="T1505">
        <v>0.21</v>
      </c>
      <c r="U1505">
        <v>13.2</v>
      </c>
      <c r="V1505">
        <v>35.5</v>
      </c>
      <c r="W1505">
        <v>19.46</v>
      </c>
      <c r="X1505">
        <v>2.85</v>
      </c>
      <c r="Y1505">
        <v>6.5</v>
      </c>
      <c r="Z1505">
        <v>18</v>
      </c>
      <c r="AA1505">
        <v>0.14000000000000001</v>
      </c>
      <c r="AB1505">
        <v>32.6</v>
      </c>
      <c r="AC1505">
        <v>0.8</v>
      </c>
      <c r="AD1505">
        <v>630</v>
      </c>
      <c r="AE1505">
        <v>0.64</v>
      </c>
      <c r="AF1505">
        <v>4.0000000000000001E-3</v>
      </c>
      <c r="AG1505">
        <v>33.200000000000003</v>
      </c>
      <c r="AH1505">
        <v>1.9E-2</v>
      </c>
      <c r="AI1505">
        <v>19.04</v>
      </c>
      <c r="AJ1505">
        <v>5.0000000000000001E-3</v>
      </c>
      <c r="AK1505">
        <v>0.6</v>
      </c>
      <c r="AL1505">
        <v>4.4000000000000004</v>
      </c>
      <c r="AM1505">
        <v>0.3</v>
      </c>
      <c r="AN1505">
        <v>3</v>
      </c>
      <c r="AO1505">
        <v>0.02</v>
      </c>
      <c r="AP1505">
        <v>13.1</v>
      </c>
      <c r="AQ1505">
        <v>780</v>
      </c>
      <c r="AR1505">
        <v>0.22</v>
      </c>
      <c r="AS1505">
        <v>3</v>
      </c>
      <c r="AT1505">
        <v>42</v>
      </c>
      <c r="AU1505">
        <v>0.9</v>
      </c>
      <c r="AV1505">
        <v>61.4</v>
      </c>
      <c r="AW1505">
        <v>15</v>
      </c>
    </row>
    <row r="1506" spans="1:49" hidden="1" x14ac:dyDescent="0.3">
      <c r="A1506" t="s">
        <v>5816</v>
      </c>
      <c r="B1506" t="s">
        <v>5817</v>
      </c>
      <c r="C1506" s="1" t="str">
        <f t="shared" si="103"/>
        <v>13:0047</v>
      </c>
      <c r="D1506" s="1" t="str">
        <f t="shared" si="104"/>
        <v>13:0012</v>
      </c>
      <c r="E1506" t="s">
        <v>5818</v>
      </c>
      <c r="F1506" t="s">
        <v>5819</v>
      </c>
      <c r="H1506">
        <v>46.548057200000002</v>
      </c>
      <c r="I1506">
        <v>-66.703868600000007</v>
      </c>
      <c r="J1506" s="1" t="str">
        <f>HYPERLINK("http://geochem.nrcan.gc.ca/cdogs/content/kwd/kwd020047_e.htm", "Deformation till")</f>
        <v>Deformation till</v>
      </c>
      <c r="K1506" s="1" t="str">
        <f t="shared" si="105"/>
        <v>&lt;63 micron</v>
      </c>
      <c r="L1506">
        <v>88</v>
      </c>
      <c r="M1506">
        <v>2.42</v>
      </c>
      <c r="N1506">
        <v>32</v>
      </c>
      <c r="O1506">
        <v>1.9</v>
      </c>
      <c r="P1506">
        <v>1</v>
      </c>
      <c r="Q1506">
        <v>78.2</v>
      </c>
      <c r="R1506">
        <v>0.81</v>
      </c>
      <c r="S1506">
        <v>0.03</v>
      </c>
      <c r="T1506">
        <v>0.19</v>
      </c>
      <c r="U1506">
        <v>17.5</v>
      </c>
      <c r="V1506">
        <v>41.5</v>
      </c>
      <c r="W1506">
        <v>26.68</v>
      </c>
      <c r="X1506">
        <v>3.3</v>
      </c>
      <c r="Y1506">
        <v>6.3</v>
      </c>
      <c r="Z1506">
        <v>36</v>
      </c>
      <c r="AA1506">
        <v>0.13</v>
      </c>
      <c r="AB1506">
        <v>27</v>
      </c>
      <c r="AC1506">
        <v>0.84</v>
      </c>
      <c r="AD1506">
        <v>809</v>
      </c>
      <c r="AE1506">
        <v>2.4500000000000002</v>
      </c>
      <c r="AF1506">
        <v>4.0000000000000001E-3</v>
      </c>
      <c r="AG1506">
        <v>40.200000000000003</v>
      </c>
      <c r="AH1506">
        <v>2.8000000000000001E-2</v>
      </c>
      <c r="AI1506">
        <v>18.440000000000001</v>
      </c>
      <c r="AJ1506">
        <v>5.0000000000000001E-3</v>
      </c>
      <c r="AK1506">
        <v>1.54</v>
      </c>
      <c r="AL1506">
        <v>4.0999999999999996</v>
      </c>
      <c r="AM1506">
        <v>0.5</v>
      </c>
      <c r="AN1506">
        <v>2.8</v>
      </c>
      <c r="AO1506">
        <v>0.01</v>
      </c>
      <c r="AP1506">
        <v>8.6999999999999993</v>
      </c>
      <c r="AQ1506">
        <v>620</v>
      </c>
      <c r="AR1506">
        <v>0.24</v>
      </c>
      <c r="AS1506">
        <v>2.4</v>
      </c>
      <c r="AT1506">
        <v>43</v>
      </c>
      <c r="AU1506">
        <v>0.7</v>
      </c>
      <c r="AV1506">
        <v>69.5</v>
      </c>
      <c r="AW1506">
        <v>15</v>
      </c>
    </row>
    <row r="1507" spans="1:49" hidden="1" x14ac:dyDescent="0.3">
      <c r="A1507" t="s">
        <v>5820</v>
      </c>
      <c r="B1507" t="s">
        <v>5821</v>
      </c>
      <c r="C1507" s="1" t="str">
        <f t="shared" si="103"/>
        <v>13:0047</v>
      </c>
      <c r="D1507" s="1" t="str">
        <f t="shared" si="104"/>
        <v>13:0012</v>
      </c>
      <c r="E1507" t="s">
        <v>5822</v>
      </c>
      <c r="F1507" t="s">
        <v>5823</v>
      </c>
      <c r="H1507">
        <v>46.528315599999999</v>
      </c>
      <c r="I1507">
        <v>-66.706787800000001</v>
      </c>
      <c r="J1507" s="1" t="str">
        <f t="shared" ref="J1507:J1524" si="107">HYPERLINK("http://geochem.nrcan.gc.ca/cdogs/content/kwd/kwd020045_e.htm", "Basal till")</f>
        <v>Basal till</v>
      </c>
      <c r="K1507" s="1" t="str">
        <f t="shared" si="105"/>
        <v>&lt;63 micron</v>
      </c>
      <c r="L1507">
        <v>83</v>
      </c>
      <c r="M1507">
        <v>2.16</v>
      </c>
      <c r="N1507">
        <v>83.8</v>
      </c>
      <c r="O1507">
        <v>2.7</v>
      </c>
      <c r="P1507">
        <v>0.5</v>
      </c>
      <c r="Q1507">
        <v>57.3</v>
      </c>
      <c r="R1507">
        <v>0.99</v>
      </c>
      <c r="S1507">
        <v>0.03</v>
      </c>
      <c r="T1507">
        <v>0.28000000000000003</v>
      </c>
      <c r="U1507">
        <v>21</v>
      </c>
      <c r="V1507">
        <v>35.4</v>
      </c>
      <c r="W1507">
        <v>30.22</v>
      </c>
      <c r="X1507">
        <v>3.05</v>
      </c>
      <c r="Y1507">
        <v>5.8</v>
      </c>
      <c r="Z1507">
        <v>26</v>
      </c>
      <c r="AA1507">
        <v>0.12</v>
      </c>
      <c r="AB1507">
        <v>29.6</v>
      </c>
      <c r="AC1507">
        <v>0.79</v>
      </c>
      <c r="AD1507">
        <v>1101</v>
      </c>
      <c r="AE1507">
        <v>0.86</v>
      </c>
      <c r="AF1507">
        <v>4.0000000000000001E-3</v>
      </c>
      <c r="AG1507">
        <v>40.1</v>
      </c>
      <c r="AH1507">
        <v>3.3000000000000002E-2</v>
      </c>
      <c r="AI1507">
        <v>21.57</v>
      </c>
      <c r="AJ1507">
        <v>5.0000000000000001E-3</v>
      </c>
      <c r="AK1507">
        <v>1.71</v>
      </c>
      <c r="AL1507">
        <v>3.8</v>
      </c>
      <c r="AM1507">
        <v>0.4</v>
      </c>
      <c r="AN1507">
        <v>3.1</v>
      </c>
      <c r="AO1507">
        <v>0.03</v>
      </c>
      <c r="AP1507">
        <v>9.4</v>
      </c>
      <c r="AQ1507">
        <v>780</v>
      </c>
      <c r="AR1507">
        <v>0.18</v>
      </c>
      <c r="AS1507">
        <v>1.7</v>
      </c>
      <c r="AT1507">
        <v>41</v>
      </c>
      <c r="AU1507">
        <v>0.7</v>
      </c>
      <c r="AV1507">
        <v>71.8</v>
      </c>
      <c r="AW1507">
        <v>15</v>
      </c>
    </row>
    <row r="1508" spans="1:49" hidden="1" x14ac:dyDescent="0.3">
      <c r="A1508" t="s">
        <v>5824</v>
      </c>
      <c r="B1508" t="s">
        <v>5825</v>
      </c>
      <c r="C1508" s="1" t="str">
        <f t="shared" si="103"/>
        <v>13:0047</v>
      </c>
      <c r="D1508" s="1" t="str">
        <f t="shared" si="104"/>
        <v>13:0012</v>
      </c>
      <c r="E1508" t="s">
        <v>5826</v>
      </c>
      <c r="F1508" t="s">
        <v>5827</v>
      </c>
      <c r="H1508">
        <v>46.510024299999998</v>
      </c>
      <c r="I1508">
        <v>-66.705732999999995</v>
      </c>
      <c r="J1508" s="1" t="str">
        <f t="shared" si="107"/>
        <v>Basal till</v>
      </c>
      <c r="K1508" s="1" t="str">
        <f t="shared" si="105"/>
        <v>&lt;63 micron</v>
      </c>
      <c r="L1508">
        <v>34</v>
      </c>
      <c r="M1508">
        <v>2.2999999999999998</v>
      </c>
      <c r="N1508">
        <v>22.5</v>
      </c>
      <c r="O1508">
        <v>1.2</v>
      </c>
      <c r="P1508">
        <v>1</v>
      </c>
      <c r="Q1508">
        <v>61.6</v>
      </c>
      <c r="R1508">
        <v>0.45</v>
      </c>
      <c r="S1508">
        <v>0.02</v>
      </c>
      <c r="T1508">
        <v>0.26</v>
      </c>
      <c r="U1508">
        <v>18.100000000000001</v>
      </c>
      <c r="V1508">
        <v>34.9</v>
      </c>
      <c r="W1508">
        <v>30.59</v>
      </c>
      <c r="X1508">
        <v>3.46</v>
      </c>
      <c r="Y1508">
        <v>5.8</v>
      </c>
      <c r="Z1508">
        <v>36</v>
      </c>
      <c r="AA1508">
        <v>0.11</v>
      </c>
      <c r="AB1508">
        <v>30.3</v>
      </c>
      <c r="AC1508">
        <v>0.78</v>
      </c>
      <c r="AD1508">
        <v>932</v>
      </c>
      <c r="AE1508">
        <v>0.98</v>
      </c>
      <c r="AF1508">
        <v>3.0000000000000001E-3</v>
      </c>
      <c r="AG1508">
        <v>40.9</v>
      </c>
      <c r="AH1508">
        <v>3.1E-2</v>
      </c>
      <c r="AI1508">
        <v>17.57</v>
      </c>
      <c r="AJ1508">
        <v>5.0000000000000001E-3</v>
      </c>
      <c r="AK1508">
        <v>1.69</v>
      </c>
      <c r="AL1508">
        <v>3.7</v>
      </c>
      <c r="AM1508">
        <v>0.3</v>
      </c>
      <c r="AN1508">
        <v>3.4</v>
      </c>
      <c r="AO1508">
        <v>0.02</v>
      </c>
      <c r="AP1508">
        <v>9.6999999999999993</v>
      </c>
      <c r="AQ1508">
        <v>400</v>
      </c>
      <c r="AR1508">
        <v>0.14000000000000001</v>
      </c>
      <c r="AS1508">
        <v>1.5</v>
      </c>
      <c r="AT1508">
        <v>37</v>
      </c>
      <c r="AU1508">
        <v>0.3</v>
      </c>
      <c r="AV1508">
        <v>71.5</v>
      </c>
      <c r="AW1508">
        <v>15</v>
      </c>
    </row>
    <row r="1509" spans="1:49" hidden="1" x14ac:dyDescent="0.3">
      <c r="A1509" t="s">
        <v>5828</v>
      </c>
      <c r="B1509" t="s">
        <v>5829</v>
      </c>
      <c r="C1509" s="1" t="str">
        <f t="shared" si="103"/>
        <v>13:0047</v>
      </c>
      <c r="D1509" s="1" t="str">
        <f t="shared" si="104"/>
        <v>13:0012</v>
      </c>
      <c r="E1509" t="s">
        <v>5830</v>
      </c>
      <c r="F1509" t="s">
        <v>5831</v>
      </c>
      <c r="H1509">
        <v>46.630446599999999</v>
      </c>
      <c r="I1509">
        <v>-66.692414400000004</v>
      </c>
      <c r="J1509" s="1" t="str">
        <f t="shared" si="107"/>
        <v>Basal till</v>
      </c>
      <c r="K1509" s="1" t="str">
        <f t="shared" si="105"/>
        <v>&lt;63 micron</v>
      </c>
      <c r="L1509">
        <v>398</v>
      </c>
      <c r="M1509">
        <v>4.1100000000000003</v>
      </c>
      <c r="N1509">
        <v>41.9</v>
      </c>
      <c r="O1509">
        <v>1.3</v>
      </c>
      <c r="P1509">
        <v>0.5</v>
      </c>
      <c r="Q1509">
        <v>103.8</v>
      </c>
      <c r="R1509">
        <v>2.1</v>
      </c>
      <c r="S1509">
        <v>0.03</v>
      </c>
      <c r="T1509">
        <v>0.19</v>
      </c>
      <c r="U1509">
        <v>17.3</v>
      </c>
      <c r="V1509">
        <v>36.4</v>
      </c>
      <c r="W1509">
        <v>54.76</v>
      </c>
      <c r="X1509">
        <v>3.49</v>
      </c>
      <c r="Y1509">
        <v>10</v>
      </c>
      <c r="Z1509">
        <v>73</v>
      </c>
      <c r="AA1509">
        <v>0.24</v>
      </c>
      <c r="AB1509">
        <v>27.8</v>
      </c>
      <c r="AC1509">
        <v>0.62</v>
      </c>
      <c r="AD1509">
        <v>568</v>
      </c>
      <c r="AE1509">
        <v>4.57</v>
      </c>
      <c r="AF1509">
        <v>7.0000000000000001E-3</v>
      </c>
      <c r="AG1509">
        <v>42.7</v>
      </c>
      <c r="AH1509">
        <v>0.05</v>
      </c>
      <c r="AI1509">
        <v>25.87</v>
      </c>
      <c r="AJ1509">
        <v>0.03</v>
      </c>
      <c r="AK1509">
        <v>0.57999999999999996</v>
      </c>
      <c r="AL1509">
        <v>5.3</v>
      </c>
      <c r="AM1509">
        <v>1.3</v>
      </c>
      <c r="AN1509">
        <v>4.0999999999999996</v>
      </c>
      <c r="AO1509">
        <v>0.06</v>
      </c>
      <c r="AP1509">
        <v>25.2</v>
      </c>
      <c r="AQ1509">
        <v>830</v>
      </c>
      <c r="AR1509">
        <v>0.57999999999999996</v>
      </c>
      <c r="AS1509">
        <v>8.9</v>
      </c>
      <c r="AT1509">
        <v>53</v>
      </c>
      <c r="AU1509">
        <v>2.2000000000000002</v>
      </c>
      <c r="AV1509">
        <v>102.7</v>
      </c>
      <c r="AW1509">
        <v>15</v>
      </c>
    </row>
    <row r="1510" spans="1:49" hidden="1" x14ac:dyDescent="0.3">
      <c r="A1510" t="s">
        <v>5832</v>
      </c>
      <c r="B1510" t="s">
        <v>5833</v>
      </c>
      <c r="C1510" s="1" t="str">
        <f t="shared" si="103"/>
        <v>13:0047</v>
      </c>
      <c r="D1510" s="1" t="str">
        <f t="shared" si="104"/>
        <v>13:0012</v>
      </c>
      <c r="E1510" t="s">
        <v>5834</v>
      </c>
      <c r="F1510" t="s">
        <v>5835</v>
      </c>
      <c r="H1510">
        <v>46.742988400000002</v>
      </c>
      <c r="I1510">
        <v>-66.672427200000001</v>
      </c>
      <c r="J1510" s="1" t="str">
        <f t="shared" si="107"/>
        <v>Basal till</v>
      </c>
      <c r="K1510" s="1" t="str">
        <f t="shared" si="105"/>
        <v>&lt;63 micron</v>
      </c>
      <c r="L1510">
        <v>130</v>
      </c>
      <c r="M1510">
        <v>3.68</v>
      </c>
      <c r="N1510">
        <v>2.2999999999999998</v>
      </c>
      <c r="O1510">
        <v>0.3</v>
      </c>
      <c r="P1510">
        <v>0.5</v>
      </c>
      <c r="Q1510">
        <v>62.2</v>
      </c>
      <c r="R1510">
        <v>0.77</v>
      </c>
      <c r="S1510">
        <v>0.12</v>
      </c>
      <c r="T1510">
        <v>0.24</v>
      </c>
      <c r="U1510">
        <v>12.9</v>
      </c>
      <c r="V1510">
        <v>42.3</v>
      </c>
      <c r="W1510">
        <v>20.41</v>
      </c>
      <c r="X1510">
        <v>2.84</v>
      </c>
      <c r="Y1510">
        <v>9.5</v>
      </c>
      <c r="Z1510">
        <v>83</v>
      </c>
      <c r="AA1510">
        <v>7.0000000000000007E-2</v>
      </c>
      <c r="AB1510">
        <v>24.9</v>
      </c>
      <c r="AC1510">
        <v>0.84</v>
      </c>
      <c r="AD1510">
        <v>411</v>
      </c>
      <c r="AE1510">
        <v>0.73</v>
      </c>
      <c r="AF1510">
        <v>8.0000000000000002E-3</v>
      </c>
      <c r="AG1510">
        <v>29.8</v>
      </c>
      <c r="AH1510">
        <v>5.2999999999999999E-2</v>
      </c>
      <c r="AI1510">
        <v>18.14</v>
      </c>
      <c r="AJ1510">
        <v>0.01</v>
      </c>
      <c r="AK1510">
        <v>0.08</v>
      </c>
      <c r="AL1510">
        <v>4.3</v>
      </c>
      <c r="AM1510">
        <v>0.5</v>
      </c>
      <c r="AN1510">
        <v>5.9</v>
      </c>
      <c r="AO1510">
        <v>0.01</v>
      </c>
      <c r="AP1510">
        <v>17.8</v>
      </c>
      <c r="AQ1510">
        <v>1370</v>
      </c>
      <c r="AR1510">
        <v>0.16</v>
      </c>
      <c r="AS1510">
        <v>4.7</v>
      </c>
      <c r="AT1510">
        <v>46</v>
      </c>
      <c r="AU1510">
        <v>0.3</v>
      </c>
      <c r="AV1510">
        <v>77.7</v>
      </c>
      <c r="AW1510">
        <v>15</v>
      </c>
    </row>
    <row r="1511" spans="1:49" hidden="1" x14ac:dyDescent="0.3">
      <c r="A1511" t="s">
        <v>5836</v>
      </c>
      <c r="B1511" t="s">
        <v>5837</v>
      </c>
      <c r="C1511" s="1" t="str">
        <f t="shared" si="103"/>
        <v>13:0047</v>
      </c>
      <c r="D1511" s="1" t="str">
        <f t="shared" si="104"/>
        <v>13:0012</v>
      </c>
      <c r="E1511" t="s">
        <v>5838</v>
      </c>
      <c r="F1511" t="s">
        <v>5839</v>
      </c>
      <c r="H1511">
        <v>46.721667699999998</v>
      </c>
      <c r="I1511">
        <v>-66.677270800000002</v>
      </c>
      <c r="J1511" s="1" t="str">
        <f t="shared" si="107"/>
        <v>Basal till</v>
      </c>
      <c r="K1511" s="1" t="str">
        <f t="shared" si="105"/>
        <v>&lt;63 micron</v>
      </c>
      <c r="L1511">
        <v>7</v>
      </c>
      <c r="M1511">
        <v>2.95</v>
      </c>
      <c r="N1511">
        <v>4.4000000000000004</v>
      </c>
      <c r="O1511">
        <v>0.5</v>
      </c>
      <c r="P1511">
        <v>0.5</v>
      </c>
      <c r="Q1511">
        <v>63</v>
      </c>
      <c r="R1511">
        <v>0.88</v>
      </c>
      <c r="S1511">
        <v>0.12</v>
      </c>
      <c r="T1511">
        <v>0.13</v>
      </c>
      <c r="U1511">
        <v>12.9</v>
      </c>
      <c r="V1511">
        <v>42.3</v>
      </c>
      <c r="W1511">
        <v>18.010000000000002</v>
      </c>
      <c r="X1511">
        <v>3.12</v>
      </c>
      <c r="Y1511">
        <v>9.6</v>
      </c>
      <c r="Z1511">
        <v>19</v>
      </c>
      <c r="AA1511">
        <v>0.23</v>
      </c>
      <c r="AB1511">
        <v>35.799999999999997</v>
      </c>
      <c r="AC1511">
        <v>1.02</v>
      </c>
      <c r="AD1511">
        <v>534</v>
      </c>
      <c r="AE1511">
        <v>1.02</v>
      </c>
      <c r="AF1511">
        <v>1.0999999999999999E-2</v>
      </c>
      <c r="AG1511">
        <v>31.8</v>
      </c>
      <c r="AH1511">
        <v>4.8000000000000001E-2</v>
      </c>
      <c r="AI1511">
        <v>12.92</v>
      </c>
      <c r="AJ1511">
        <v>0.01</v>
      </c>
      <c r="AK1511">
        <v>0.14000000000000001</v>
      </c>
      <c r="AL1511">
        <v>6</v>
      </c>
      <c r="AM1511">
        <v>0.2</v>
      </c>
      <c r="AN1511">
        <v>7.5</v>
      </c>
      <c r="AO1511">
        <v>0.01</v>
      </c>
      <c r="AP1511">
        <v>19</v>
      </c>
      <c r="AQ1511">
        <v>1730</v>
      </c>
      <c r="AR1511">
        <v>0.23</v>
      </c>
      <c r="AS1511">
        <v>4.8</v>
      </c>
      <c r="AT1511">
        <v>51</v>
      </c>
      <c r="AU1511">
        <v>0.7</v>
      </c>
      <c r="AV1511">
        <v>58.9</v>
      </c>
      <c r="AW1511">
        <v>15</v>
      </c>
    </row>
    <row r="1512" spans="1:49" hidden="1" x14ac:dyDescent="0.3">
      <c r="A1512" t="s">
        <v>5840</v>
      </c>
      <c r="B1512" t="s">
        <v>5841</v>
      </c>
      <c r="C1512" s="1" t="str">
        <f t="shared" si="103"/>
        <v>13:0047</v>
      </c>
      <c r="D1512" s="1" t="str">
        <f t="shared" si="104"/>
        <v>13:0012</v>
      </c>
      <c r="E1512" t="s">
        <v>5838</v>
      </c>
      <c r="F1512" t="s">
        <v>5842</v>
      </c>
      <c r="H1512">
        <v>46.721667699999998</v>
      </c>
      <c r="I1512">
        <v>-66.677270800000002</v>
      </c>
      <c r="J1512" s="1" t="str">
        <f t="shared" si="107"/>
        <v>Basal till</v>
      </c>
      <c r="K1512" s="1" t="str">
        <f t="shared" si="105"/>
        <v>&lt;63 micron</v>
      </c>
      <c r="L1512">
        <v>11</v>
      </c>
      <c r="M1512">
        <v>2.79</v>
      </c>
      <c r="N1512">
        <v>4.9000000000000004</v>
      </c>
      <c r="O1512">
        <v>0.2</v>
      </c>
      <c r="P1512">
        <v>1</v>
      </c>
      <c r="Q1512">
        <v>65.900000000000006</v>
      </c>
      <c r="R1512">
        <v>0.76</v>
      </c>
      <c r="S1512">
        <v>0.22</v>
      </c>
      <c r="T1512">
        <v>0.12</v>
      </c>
      <c r="U1512">
        <v>12.4</v>
      </c>
      <c r="V1512">
        <v>41.3</v>
      </c>
      <c r="W1512">
        <v>20.9</v>
      </c>
      <c r="X1512">
        <v>3.31</v>
      </c>
      <c r="Y1512">
        <v>9.4</v>
      </c>
      <c r="Z1512">
        <v>18</v>
      </c>
      <c r="AA1512">
        <v>0.25</v>
      </c>
      <c r="AB1512">
        <v>48.1</v>
      </c>
      <c r="AC1512">
        <v>1.07</v>
      </c>
      <c r="AD1512">
        <v>527</v>
      </c>
      <c r="AE1512">
        <v>0.61</v>
      </c>
      <c r="AF1512">
        <v>1.2E-2</v>
      </c>
      <c r="AG1512">
        <v>34.299999999999997</v>
      </c>
      <c r="AH1512">
        <v>5.2999999999999999E-2</v>
      </c>
      <c r="AI1512">
        <v>12.97</v>
      </c>
      <c r="AJ1512">
        <v>0.02</v>
      </c>
      <c r="AK1512">
        <v>0.15</v>
      </c>
      <c r="AL1512">
        <v>7.1</v>
      </c>
      <c r="AM1512">
        <v>0.1</v>
      </c>
      <c r="AN1512">
        <v>20.100000000000001</v>
      </c>
      <c r="AO1512">
        <v>0.01</v>
      </c>
      <c r="AP1512">
        <v>16.399999999999999</v>
      </c>
      <c r="AQ1512">
        <v>1590</v>
      </c>
      <c r="AR1512">
        <v>0.22</v>
      </c>
      <c r="AS1512">
        <v>4.8</v>
      </c>
      <c r="AT1512">
        <v>54</v>
      </c>
      <c r="AU1512">
        <v>0.6</v>
      </c>
      <c r="AV1512">
        <v>64.900000000000006</v>
      </c>
      <c r="AW1512">
        <v>15</v>
      </c>
    </row>
    <row r="1513" spans="1:49" hidden="1" x14ac:dyDescent="0.3">
      <c r="A1513" t="s">
        <v>5843</v>
      </c>
      <c r="B1513" t="s">
        <v>5844</v>
      </c>
      <c r="C1513" s="1" t="str">
        <f t="shared" si="103"/>
        <v>13:0047</v>
      </c>
      <c r="D1513" s="1" t="str">
        <f t="shared" si="104"/>
        <v>13:0012</v>
      </c>
      <c r="E1513" t="s">
        <v>5845</v>
      </c>
      <c r="F1513" t="s">
        <v>5846</v>
      </c>
      <c r="H1513">
        <v>46.706902200000002</v>
      </c>
      <c r="I1513">
        <v>-66.672540799999993</v>
      </c>
      <c r="J1513" s="1" t="str">
        <f t="shared" si="107"/>
        <v>Basal till</v>
      </c>
      <c r="K1513" s="1" t="str">
        <f t="shared" si="105"/>
        <v>&lt;63 micron</v>
      </c>
      <c r="L1513">
        <v>4</v>
      </c>
      <c r="M1513">
        <v>2.14</v>
      </c>
      <c r="N1513">
        <v>4.5999999999999996</v>
      </c>
      <c r="O1513">
        <v>0.6</v>
      </c>
      <c r="P1513">
        <v>0.5</v>
      </c>
      <c r="Q1513">
        <v>32.6</v>
      </c>
      <c r="R1513">
        <v>0.45</v>
      </c>
      <c r="S1513">
        <v>0.11</v>
      </c>
      <c r="T1513">
        <v>0.09</v>
      </c>
      <c r="U1513">
        <v>9.6999999999999993</v>
      </c>
      <c r="V1513">
        <v>30.3</v>
      </c>
      <c r="W1513">
        <v>9.41</v>
      </c>
      <c r="X1513">
        <v>2.54</v>
      </c>
      <c r="Y1513">
        <v>6.6</v>
      </c>
      <c r="Z1513">
        <v>18</v>
      </c>
      <c r="AA1513">
        <v>0.17</v>
      </c>
      <c r="AB1513">
        <v>30.3</v>
      </c>
      <c r="AC1513">
        <v>0.82</v>
      </c>
      <c r="AD1513">
        <v>416</v>
      </c>
      <c r="AE1513">
        <v>0.85</v>
      </c>
      <c r="AF1513">
        <v>6.0000000000000001E-3</v>
      </c>
      <c r="AG1513">
        <v>24.6</v>
      </c>
      <c r="AH1513">
        <v>0.04</v>
      </c>
      <c r="AI1513">
        <v>10.97</v>
      </c>
      <c r="AJ1513">
        <v>0.02</v>
      </c>
      <c r="AK1513">
        <v>0.14000000000000001</v>
      </c>
      <c r="AL1513">
        <v>3.3</v>
      </c>
      <c r="AM1513">
        <v>0.3</v>
      </c>
      <c r="AN1513">
        <v>5.3</v>
      </c>
      <c r="AO1513">
        <v>0.01</v>
      </c>
      <c r="AP1513">
        <v>13.3</v>
      </c>
      <c r="AQ1513">
        <v>1170</v>
      </c>
      <c r="AR1513">
        <v>0.15</v>
      </c>
      <c r="AS1513">
        <v>2.5</v>
      </c>
      <c r="AT1513">
        <v>35</v>
      </c>
      <c r="AU1513">
        <v>0.7</v>
      </c>
      <c r="AV1513">
        <v>48.8</v>
      </c>
      <c r="AW1513">
        <v>15</v>
      </c>
    </row>
    <row r="1514" spans="1:49" hidden="1" x14ac:dyDescent="0.3">
      <c r="A1514" t="s">
        <v>5847</v>
      </c>
      <c r="B1514" t="s">
        <v>5848</v>
      </c>
      <c r="C1514" s="1" t="str">
        <f t="shared" si="103"/>
        <v>13:0047</v>
      </c>
      <c r="D1514" s="1" t="str">
        <f t="shared" si="104"/>
        <v>13:0012</v>
      </c>
      <c r="E1514" t="s">
        <v>5849</v>
      </c>
      <c r="F1514" t="s">
        <v>5850</v>
      </c>
      <c r="H1514">
        <v>46.688246599999999</v>
      </c>
      <c r="I1514">
        <v>-66.671250299999997</v>
      </c>
      <c r="J1514" s="1" t="str">
        <f t="shared" si="107"/>
        <v>Basal till</v>
      </c>
      <c r="K1514" s="1" t="str">
        <f t="shared" si="105"/>
        <v>&lt;63 micron</v>
      </c>
      <c r="L1514">
        <v>27</v>
      </c>
      <c r="M1514">
        <v>2.4500000000000002</v>
      </c>
      <c r="N1514">
        <v>18.399999999999999</v>
      </c>
      <c r="O1514">
        <v>0.9</v>
      </c>
      <c r="P1514">
        <v>0.5</v>
      </c>
      <c r="Q1514">
        <v>46.3</v>
      </c>
      <c r="R1514">
        <v>0.74</v>
      </c>
      <c r="S1514">
        <v>7.0000000000000007E-2</v>
      </c>
      <c r="T1514">
        <v>0.11</v>
      </c>
      <c r="U1514">
        <v>14.1</v>
      </c>
      <c r="V1514">
        <v>33.799999999999997</v>
      </c>
      <c r="W1514">
        <v>16.059999999999999</v>
      </c>
      <c r="X1514">
        <v>3</v>
      </c>
      <c r="Y1514">
        <v>6.8</v>
      </c>
      <c r="Z1514">
        <v>35</v>
      </c>
      <c r="AA1514">
        <v>0.2</v>
      </c>
      <c r="AB1514">
        <v>34.799999999999997</v>
      </c>
      <c r="AC1514">
        <v>0.76</v>
      </c>
      <c r="AD1514">
        <v>546</v>
      </c>
      <c r="AE1514">
        <v>1.23</v>
      </c>
      <c r="AF1514">
        <v>5.0000000000000001E-3</v>
      </c>
      <c r="AG1514">
        <v>27.1</v>
      </c>
      <c r="AH1514">
        <v>4.2999999999999997E-2</v>
      </c>
      <c r="AI1514">
        <v>19.55</v>
      </c>
      <c r="AJ1514">
        <v>0.02</v>
      </c>
      <c r="AK1514">
        <v>0.38</v>
      </c>
      <c r="AL1514">
        <v>3.8</v>
      </c>
      <c r="AM1514">
        <v>0.5</v>
      </c>
      <c r="AN1514">
        <v>3.6</v>
      </c>
      <c r="AO1514">
        <v>0.08</v>
      </c>
      <c r="AP1514">
        <v>15.9</v>
      </c>
      <c r="AQ1514">
        <v>970</v>
      </c>
      <c r="AR1514">
        <v>0.21</v>
      </c>
      <c r="AS1514">
        <v>3.2</v>
      </c>
      <c r="AT1514">
        <v>40</v>
      </c>
      <c r="AU1514">
        <v>0.6</v>
      </c>
      <c r="AV1514">
        <v>72.3</v>
      </c>
      <c r="AW1514">
        <v>15</v>
      </c>
    </row>
    <row r="1515" spans="1:49" hidden="1" x14ac:dyDescent="0.3">
      <c r="A1515" t="s">
        <v>5851</v>
      </c>
      <c r="B1515" t="s">
        <v>5852</v>
      </c>
      <c r="C1515" s="1" t="str">
        <f t="shared" si="103"/>
        <v>13:0047</v>
      </c>
      <c r="D1515" s="1" t="str">
        <f t="shared" si="104"/>
        <v>13:0012</v>
      </c>
      <c r="E1515" t="s">
        <v>5853</v>
      </c>
      <c r="F1515" t="s">
        <v>5854</v>
      </c>
      <c r="H1515">
        <v>46.690806899999998</v>
      </c>
      <c r="I1515">
        <v>-66.673232799999994</v>
      </c>
      <c r="J1515" s="1" t="str">
        <f t="shared" si="107"/>
        <v>Basal till</v>
      </c>
      <c r="K1515" s="1" t="str">
        <f t="shared" si="105"/>
        <v>&lt;63 micron</v>
      </c>
      <c r="L1515">
        <v>58</v>
      </c>
      <c r="M1515">
        <v>2.46</v>
      </c>
      <c r="N1515">
        <v>18.5</v>
      </c>
      <c r="O1515">
        <v>0.7</v>
      </c>
      <c r="P1515">
        <v>0.5</v>
      </c>
      <c r="Q1515">
        <v>65.3</v>
      </c>
      <c r="R1515">
        <v>1.1399999999999999</v>
      </c>
      <c r="S1515">
        <v>0.04</v>
      </c>
      <c r="T1515">
        <v>0.16</v>
      </c>
      <c r="U1515">
        <v>9.1999999999999993</v>
      </c>
      <c r="V1515">
        <v>29.5</v>
      </c>
      <c r="W1515">
        <v>52.55</v>
      </c>
      <c r="X1515">
        <v>3.07</v>
      </c>
      <c r="Y1515">
        <v>7.9</v>
      </c>
      <c r="Z1515">
        <v>29</v>
      </c>
      <c r="AA1515">
        <v>0.21</v>
      </c>
      <c r="AB1515">
        <v>33.5</v>
      </c>
      <c r="AC1515">
        <v>0.8</v>
      </c>
      <c r="AD1515">
        <v>348</v>
      </c>
      <c r="AE1515">
        <v>1.2</v>
      </c>
      <c r="AF1515">
        <v>6.0000000000000001E-3</v>
      </c>
      <c r="AG1515">
        <v>28.1</v>
      </c>
      <c r="AH1515">
        <v>3.2000000000000001E-2</v>
      </c>
      <c r="AI1515">
        <v>11.34</v>
      </c>
      <c r="AJ1515">
        <v>0.01</v>
      </c>
      <c r="AK1515">
        <v>0.24</v>
      </c>
      <c r="AL1515">
        <v>4.5</v>
      </c>
      <c r="AM1515">
        <v>0.3</v>
      </c>
      <c r="AN1515">
        <v>3.6</v>
      </c>
      <c r="AO1515">
        <v>0.03</v>
      </c>
      <c r="AP1515">
        <v>14.8</v>
      </c>
      <c r="AQ1515">
        <v>1090</v>
      </c>
      <c r="AR1515">
        <v>0.28000000000000003</v>
      </c>
      <c r="AS1515">
        <v>3.3</v>
      </c>
      <c r="AT1515">
        <v>37</v>
      </c>
      <c r="AU1515">
        <v>1.3</v>
      </c>
      <c r="AV1515">
        <v>75.5</v>
      </c>
      <c r="AW1515">
        <v>15</v>
      </c>
    </row>
    <row r="1516" spans="1:49" hidden="1" x14ac:dyDescent="0.3">
      <c r="A1516" t="s">
        <v>5855</v>
      </c>
      <c r="B1516" t="s">
        <v>5856</v>
      </c>
      <c r="C1516" s="1" t="str">
        <f t="shared" si="103"/>
        <v>13:0047</v>
      </c>
      <c r="D1516" s="1" t="str">
        <f t="shared" si="104"/>
        <v>13:0012</v>
      </c>
      <c r="E1516" t="s">
        <v>5857</v>
      </c>
      <c r="F1516" t="s">
        <v>5858</v>
      </c>
      <c r="H1516">
        <v>46.670146500000001</v>
      </c>
      <c r="I1516">
        <v>-66.670721099999994</v>
      </c>
      <c r="J1516" s="1" t="str">
        <f t="shared" si="107"/>
        <v>Basal till</v>
      </c>
      <c r="K1516" s="1" t="str">
        <f t="shared" si="105"/>
        <v>&lt;63 micron</v>
      </c>
      <c r="L1516">
        <v>35</v>
      </c>
      <c r="M1516">
        <v>4.47</v>
      </c>
      <c r="N1516">
        <v>67.900000000000006</v>
      </c>
      <c r="O1516">
        <v>2.5</v>
      </c>
      <c r="P1516">
        <v>1</v>
      </c>
      <c r="Q1516">
        <v>120.6</v>
      </c>
      <c r="R1516">
        <v>2.2599999999999998</v>
      </c>
      <c r="S1516">
        <v>0.06</v>
      </c>
      <c r="T1516">
        <v>0.15</v>
      </c>
      <c r="U1516">
        <v>30.2</v>
      </c>
      <c r="V1516">
        <v>79.900000000000006</v>
      </c>
      <c r="W1516">
        <v>61.89</v>
      </c>
      <c r="X1516">
        <v>4.3099999999999996</v>
      </c>
      <c r="Y1516">
        <v>10.6</v>
      </c>
      <c r="Z1516">
        <v>56</v>
      </c>
      <c r="AA1516">
        <v>0.17</v>
      </c>
      <c r="AB1516">
        <v>27.7</v>
      </c>
      <c r="AC1516">
        <v>1.5</v>
      </c>
      <c r="AD1516">
        <v>1272</v>
      </c>
      <c r="AE1516">
        <v>2.83</v>
      </c>
      <c r="AF1516">
        <v>8.0000000000000002E-3</v>
      </c>
      <c r="AG1516">
        <v>62.8</v>
      </c>
      <c r="AH1516">
        <v>6.6000000000000003E-2</v>
      </c>
      <c r="AI1516">
        <v>16.57</v>
      </c>
      <c r="AJ1516">
        <v>0.02</v>
      </c>
      <c r="AK1516">
        <v>0.72</v>
      </c>
      <c r="AL1516">
        <v>8.6</v>
      </c>
      <c r="AM1516">
        <v>0.8</v>
      </c>
      <c r="AN1516">
        <v>3.9</v>
      </c>
      <c r="AO1516">
        <v>0.05</v>
      </c>
      <c r="AP1516">
        <v>10.199999999999999</v>
      </c>
      <c r="AQ1516">
        <v>1720</v>
      </c>
      <c r="AR1516">
        <v>0.3</v>
      </c>
      <c r="AS1516">
        <v>4</v>
      </c>
      <c r="AT1516">
        <v>94</v>
      </c>
      <c r="AU1516">
        <v>1.9</v>
      </c>
      <c r="AV1516">
        <v>91</v>
      </c>
      <c r="AW1516">
        <v>15</v>
      </c>
    </row>
    <row r="1517" spans="1:49" hidden="1" x14ac:dyDescent="0.3">
      <c r="A1517" t="s">
        <v>5859</v>
      </c>
      <c r="B1517" t="s">
        <v>5860</v>
      </c>
      <c r="C1517" s="1" t="str">
        <f t="shared" si="103"/>
        <v>13:0047</v>
      </c>
      <c r="D1517" s="1" t="str">
        <f t="shared" si="104"/>
        <v>13:0012</v>
      </c>
      <c r="E1517" t="s">
        <v>5861</v>
      </c>
      <c r="F1517" t="s">
        <v>5862</v>
      </c>
      <c r="H1517">
        <v>46.651643700000001</v>
      </c>
      <c r="I1517">
        <v>-66.668118000000007</v>
      </c>
      <c r="J1517" s="1" t="str">
        <f t="shared" si="107"/>
        <v>Basal till</v>
      </c>
      <c r="K1517" s="1" t="str">
        <f t="shared" si="105"/>
        <v>&lt;63 micron</v>
      </c>
      <c r="L1517">
        <v>47</v>
      </c>
      <c r="M1517">
        <v>2.63</v>
      </c>
      <c r="N1517">
        <v>76.400000000000006</v>
      </c>
      <c r="O1517">
        <v>0.8</v>
      </c>
      <c r="P1517">
        <v>0.5</v>
      </c>
      <c r="Q1517">
        <v>74.599999999999994</v>
      </c>
      <c r="R1517">
        <v>3.46</v>
      </c>
      <c r="S1517">
        <v>7.0000000000000007E-2</v>
      </c>
      <c r="T1517">
        <v>0.17</v>
      </c>
      <c r="U1517">
        <v>18.8</v>
      </c>
      <c r="V1517">
        <v>45.2</v>
      </c>
      <c r="W1517">
        <v>46.71</v>
      </c>
      <c r="X1517">
        <v>2.95</v>
      </c>
      <c r="Y1517">
        <v>8.4</v>
      </c>
      <c r="Z1517">
        <v>32</v>
      </c>
      <c r="AA1517">
        <v>0.17</v>
      </c>
      <c r="AB1517">
        <v>32.9</v>
      </c>
      <c r="AC1517">
        <v>0.8</v>
      </c>
      <c r="AD1517">
        <v>821</v>
      </c>
      <c r="AE1517">
        <v>1.55</v>
      </c>
      <c r="AF1517">
        <v>8.0000000000000002E-3</v>
      </c>
      <c r="AG1517">
        <v>80.099999999999994</v>
      </c>
      <c r="AH1517">
        <v>4.2000000000000003E-2</v>
      </c>
      <c r="AI1517">
        <v>16.72</v>
      </c>
      <c r="AJ1517">
        <v>5.0000000000000001E-3</v>
      </c>
      <c r="AK1517">
        <v>0.4</v>
      </c>
      <c r="AL1517">
        <v>5.8</v>
      </c>
      <c r="AM1517">
        <v>0.3</v>
      </c>
      <c r="AN1517">
        <v>5.5</v>
      </c>
      <c r="AO1517">
        <v>0.05</v>
      </c>
      <c r="AP1517">
        <v>14.5</v>
      </c>
      <c r="AQ1517">
        <v>1130</v>
      </c>
      <c r="AR1517">
        <v>0.32</v>
      </c>
      <c r="AS1517">
        <v>5</v>
      </c>
      <c r="AT1517">
        <v>54</v>
      </c>
      <c r="AU1517">
        <v>3.1</v>
      </c>
      <c r="AV1517">
        <v>77.5</v>
      </c>
      <c r="AW1517">
        <v>15</v>
      </c>
    </row>
    <row r="1518" spans="1:49" hidden="1" x14ac:dyDescent="0.3">
      <c r="A1518" t="s">
        <v>5863</v>
      </c>
      <c r="B1518" t="s">
        <v>5864</v>
      </c>
      <c r="C1518" s="1" t="str">
        <f t="shared" si="103"/>
        <v>13:0047</v>
      </c>
      <c r="D1518" s="1" t="str">
        <f t="shared" si="104"/>
        <v>13:0012</v>
      </c>
      <c r="E1518" t="s">
        <v>5865</v>
      </c>
      <c r="F1518" t="s">
        <v>5866</v>
      </c>
      <c r="H1518">
        <v>46.633654800000002</v>
      </c>
      <c r="I1518">
        <v>-66.673072199999993</v>
      </c>
      <c r="J1518" s="1" t="str">
        <f t="shared" si="107"/>
        <v>Basal till</v>
      </c>
      <c r="K1518" s="1" t="str">
        <f t="shared" si="105"/>
        <v>&lt;63 micron</v>
      </c>
      <c r="L1518">
        <v>291</v>
      </c>
      <c r="M1518">
        <v>3.86</v>
      </c>
      <c r="N1518">
        <v>23.2</v>
      </c>
      <c r="O1518">
        <v>1.2</v>
      </c>
      <c r="P1518">
        <v>1</v>
      </c>
      <c r="Q1518">
        <v>117.8</v>
      </c>
      <c r="R1518">
        <v>3.25</v>
      </c>
      <c r="S1518">
        <v>0.05</v>
      </c>
      <c r="T1518">
        <v>0.32</v>
      </c>
      <c r="U1518">
        <v>29.4</v>
      </c>
      <c r="V1518">
        <v>52.2</v>
      </c>
      <c r="W1518">
        <v>74.11</v>
      </c>
      <c r="X1518">
        <v>4.0199999999999996</v>
      </c>
      <c r="Y1518">
        <v>9.6</v>
      </c>
      <c r="Z1518">
        <v>90</v>
      </c>
      <c r="AA1518">
        <v>0.1</v>
      </c>
      <c r="AB1518">
        <v>24.1</v>
      </c>
      <c r="AC1518">
        <v>0.93</v>
      </c>
      <c r="AD1518">
        <v>1315</v>
      </c>
      <c r="AE1518">
        <v>8.32</v>
      </c>
      <c r="AF1518">
        <v>5.0000000000000001E-3</v>
      </c>
      <c r="AG1518">
        <v>77.7</v>
      </c>
      <c r="AH1518">
        <v>5.1999999999999998E-2</v>
      </c>
      <c r="AI1518">
        <v>64.489999999999995</v>
      </c>
      <c r="AJ1518">
        <v>0.01</v>
      </c>
      <c r="AK1518">
        <v>0.55000000000000004</v>
      </c>
      <c r="AL1518">
        <v>5.9</v>
      </c>
      <c r="AM1518">
        <v>0.9</v>
      </c>
      <c r="AN1518">
        <v>4.7</v>
      </c>
      <c r="AO1518">
        <v>0.06</v>
      </c>
      <c r="AP1518">
        <v>15.1</v>
      </c>
      <c r="AQ1518">
        <v>1210</v>
      </c>
      <c r="AR1518">
        <v>0.32</v>
      </c>
      <c r="AS1518">
        <v>5.0999999999999996</v>
      </c>
      <c r="AT1518">
        <v>72</v>
      </c>
      <c r="AU1518">
        <v>1.7</v>
      </c>
      <c r="AV1518">
        <v>139.4</v>
      </c>
      <c r="AW1518">
        <v>15</v>
      </c>
    </row>
    <row r="1519" spans="1:49" hidden="1" x14ac:dyDescent="0.3">
      <c r="A1519" t="s">
        <v>5867</v>
      </c>
      <c r="B1519" t="s">
        <v>5868</v>
      </c>
      <c r="C1519" s="1" t="str">
        <f t="shared" si="103"/>
        <v>13:0047</v>
      </c>
      <c r="D1519" s="1" t="str">
        <f t="shared" si="104"/>
        <v>13:0012</v>
      </c>
      <c r="E1519" t="s">
        <v>5865</v>
      </c>
      <c r="F1519" t="s">
        <v>5869</v>
      </c>
      <c r="H1519">
        <v>46.633654800000002</v>
      </c>
      <c r="I1519">
        <v>-66.673072199999993</v>
      </c>
      <c r="J1519" s="1" t="str">
        <f t="shared" si="107"/>
        <v>Basal till</v>
      </c>
      <c r="K1519" s="1" t="str">
        <f t="shared" si="105"/>
        <v>&lt;63 micron</v>
      </c>
      <c r="L1519">
        <v>321</v>
      </c>
      <c r="M1519">
        <v>3.79</v>
      </c>
      <c r="N1519">
        <v>24.6</v>
      </c>
      <c r="O1519">
        <v>0.6</v>
      </c>
      <c r="P1519">
        <v>1</v>
      </c>
      <c r="Q1519">
        <v>125.3</v>
      </c>
      <c r="R1519">
        <v>3.77</v>
      </c>
      <c r="S1519">
        <v>7.0000000000000007E-2</v>
      </c>
      <c r="T1519">
        <v>0.34</v>
      </c>
      <c r="U1519">
        <v>31.1</v>
      </c>
      <c r="V1519">
        <v>56.5</v>
      </c>
      <c r="W1519">
        <v>79.5</v>
      </c>
      <c r="X1519">
        <v>4.08</v>
      </c>
      <c r="Y1519">
        <v>10.5</v>
      </c>
      <c r="Z1519">
        <v>92</v>
      </c>
      <c r="AA1519">
        <v>0.12</v>
      </c>
      <c r="AB1519">
        <v>25.9</v>
      </c>
      <c r="AC1519">
        <v>0.96</v>
      </c>
      <c r="AD1519">
        <v>1419</v>
      </c>
      <c r="AE1519">
        <v>8.5500000000000007</v>
      </c>
      <c r="AF1519">
        <v>5.0000000000000001E-3</v>
      </c>
      <c r="AG1519">
        <v>80.3</v>
      </c>
      <c r="AH1519">
        <v>5.5E-2</v>
      </c>
      <c r="AI1519">
        <v>72.95</v>
      </c>
      <c r="AJ1519">
        <v>0.01</v>
      </c>
      <c r="AK1519">
        <v>0.47</v>
      </c>
      <c r="AL1519">
        <v>6.5</v>
      </c>
      <c r="AM1519">
        <v>1</v>
      </c>
      <c r="AN1519">
        <v>6.6</v>
      </c>
      <c r="AO1519">
        <v>0.06</v>
      </c>
      <c r="AP1519">
        <v>17.7</v>
      </c>
      <c r="AQ1519">
        <v>1310</v>
      </c>
      <c r="AR1519">
        <v>0.39</v>
      </c>
      <c r="AS1519">
        <v>5.9</v>
      </c>
      <c r="AT1519">
        <v>76</v>
      </c>
      <c r="AU1519">
        <v>1.4</v>
      </c>
      <c r="AV1519">
        <v>153.30000000000001</v>
      </c>
      <c r="AW1519">
        <v>15</v>
      </c>
    </row>
    <row r="1520" spans="1:49" hidden="1" x14ac:dyDescent="0.3">
      <c r="A1520" t="s">
        <v>5870</v>
      </c>
      <c r="B1520" t="s">
        <v>5871</v>
      </c>
      <c r="C1520" s="1" t="str">
        <f t="shared" si="103"/>
        <v>13:0047</v>
      </c>
      <c r="D1520" s="1" t="str">
        <f t="shared" si="104"/>
        <v>13:0012</v>
      </c>
      <c r="E1520" t="s">
        <v>5872</v>
      </c>
      <c r="F1520" t="s">
        <v>5873</v>
      </c>
      <c r="H1520">
        <v>46.618101099999997</v>
      </c>
      <c r="I1520">
        <v>-66.673869600000003</v>
      </c>
      <c r="J1520" s="1" t="str">
        <f t="shared" si="107"/>
        <v>Basal till</v>
      </c>
      <c r="K1520" s="1" t="str">
        <f t="shared" si="105"/>
        <v>&lt;63 micron</v>
      </c>
      <c r="L1520">
        <v>49</v>
      </c>
      <c r="M1520">
        <v>3.74</v>
      </c>
      <c r="N1520">
        <v>39</v>
      </c>
      <c r="O1520">
        <v>14.6</v>
      </c>
      <c r="P1520">
        <v>0.5</v>
      </c>
      <c r="Q1520">
        <v>161</v>
      </c>
      <c r="R1520">
        <v>12.98</v>
      </c>
      <c r="S1520">
        <v>7.0000000000000007E-2</v>
      </c>
      <c r="T1520">
        <v>7.0000000000000007E-2</v>
      </c>
      <c r="U1520">
        <v>17.399999999999999</v>
      </c>
      <c r="V1520">
        <v>94.8</v>
      </c>
      <c r="W1520">
        <v>60.62</v>
      </c>
      <c r="X1520">
        <v>4.1399999999999997</v>
      </c>
      <c r="Y1520">
        <v>9.9</v>
      </c>
      <c r="Z1520">
        <v>19</v>
      </c>
      <c r="AA1520">
        <v>0.55000000000000004</v>
      </c>
      <c r="AB1520">
        <v>21.1</v>
      </c>
      <c r="AC1520">
        <v>1.55</v>
      </c>
      <c r="AD1520">
        <v>530</v>
      </c>
      <c r="AE1520">
        <v>2.31</v>
      </c>
      <c r="AF1520">
        <v>1.6E-2</v>
      </c>
      <c r="AG1520">
        <v>73.2</v>
      </c>
      <c r="AH1520">
        <v>4.2999999999999997E-2</v>
      </c>
      <c r="AI1520">
        <v>12.24</v>
      </c>
      <c r="AJ1520">
        <v>0.01</v>
      </c>
      <c r="AK1520">
        <v>0.39</v>
      </c>
      <c r="AL1520">
        <v>12.2</v>
      </c>
      <c r="AM1520">
        <v>0.5</v>
      </c>
      <c r="AN1520">
        <v>4.8</v>
      </c>
      <c r="AO1520">
        <v>0.2</v>
      </c>
      <c r="AP1520">
        <v>10.199999999999999</v>
      </c>
      <c r="AQ1520">
        <v>1970</v>
      </c>
      <c r="AR1520">
        <v>0.49</v>
      </c>
      <c r="AS1520">
        <v>3.1</v>
      </c>
      <c r="AT1520">
        <v>105</v>
      </c>
      <c r="AU1520">
        <v>18.8</v>
      </c>
      <c r="AV1520">
        <v>90.3</v>
      </c>
      <c r="AW1520">
        <v>15</v>
      </c>
    </row>
    <row r="1521" spans="1:49" hidden="1" x14ac:dyDescent="0.3">
      <c r="A1521" t="s">
        <v>5874</v>
      </c>
      <c r="B1521" t="s">
        <v>5875</v>
      </c>
      <c r="C1521" s="1" t="str">
        <f t="shared" si="103"/>
        <v>13:0047</v>
      </c>
      <c r="D1521" s="1" t="str">
        <f t="shared" si="104"/>
        <v>13:0012</v>
      </c>
      <c r="E1521" t="s">
        <v>5876</v>
      </c>
      <c r="F1521" t="s">
        <v>5877</v>
      </c>
      <c r="H1521">
        <v>46.601991900000002</v>
      </c>
      <c r="I1521">
        <v>-66.673906700000003</v>
      </c>
      <c r="J1521" s="1" t="str">
        <f t="shared" si="107"/>
        <v>Basal till</v>
      </c>
      <c r="K1521" s="1" t="str">
        <f t="shared" si="105"/>
        <v>&lt;63 micron</v>
      </c>
      <c r="L1521">
        <v>1281</v>
      </c>
      <c r="M1521">
        <v>2.29</v>
      </c>
      <c r="N1521">
        <v>42.1</v>
      </c>
      <c r="O1521">
        <v>1.1000000000000001</v>
      </c>
      <c r="P1521">
        <v>1</v>
      </c>
      <c r="Q1521">
        <v>44.4</v>
      </c>
      <c r="R1521">
        <v>2.66</v>
      </c>
      <c r="S1521">
        <v>0.03</v>
      </c>
      <c r="T1521">
        <v>0.17</v>
      </c>
      <c r="U1521">
        <v>7.8</v>
      </c>
      <c r="V1521">
        <v>40.4</v>
      </c>
      <c r="W1521">
        <v>41.37</v>
      </c>
      <c r="X1521">
        <v>2.7</v>
      </c>
      <c r="Y1521">
        <v>6</v>
      </c>
      <c r="Z1521">
        <v>54</v>
      </c>
      <c r="AA1521">
        <v>0.12</v>
      </c>
      <c r="AB1521">
        <v>26.8</v>
      </c>
      <c r="AC1521">
        <v>0.67</v>
      </c>
      <c r="AD1521">
        <v>326</v>
      </c>
      <c r="AE1521">
        <v>3.78</v>
      </c>
      <c r="AF1521">
        <v>4.0000000000000001E-3</v>
      </c>
      <c r="AG1521">
        <v>53.7</v>
      </c>
      <c r="AH1521">
        <v>0.03</v>
      </c>
      <c r="AI1521">
        <v>16.12</v>
      </c>
      <c r="AJ1521">
        <v>0.01</v>
      </c>
      <c r="AK1521">
        <v>0.33</v>
      </c>
      <c r="AL1521">
        <v>4.4000000000000004</v>
      </c>
      <c r="AM1521">
        <v>0.8</v>
      </c>
      <c r="AN1521">
        <v>2.7</v>
      </c>
      <c r="AO1521">
        <v>0.04</v>
      </c>
      <c r="AP1521">
        <v>16.399999999999999</v>
      </c>
      <c r="AQ1521">
        <v>820</v>
      </c>
      <c r="AR1521">
        <v>0.48</v>
      </c>
      <c r="AS1521">
        <v>6.2</v>
      </c>
      <c r="AT1521">
        <v>46</v>
      </c>
      <c r="AU1521">
        <v>4.7</v>
      </c>
      <c r="AV1521">
        <v>76.400000000000006</v>
      </c>
      <c r="AW1521">
        <v>15</v>
      </c>
    </row>
    <row r="1522" spans="1:49" hidden="1" x14ac:dyDescent="0.3">
      <c r="A1522" t="s">
        <v>5878</v>
      </c>
      <c r="B1522" t="s">
        <v>5879</v>
      </c>
      <c r="C1522" s="1" t="str">
        <f t="shared" si="103"/>
        <v>13:0047</v>
      </c>
      <c r="D1522" s="1" t="str">
        <f t="shared" si="104"/>
        <v>13:0012</v>
      </c>
      <c r="E1522" t="s">
        <v>5880</v>
      </c>
      <c r="F1522" t="s">
        <v>5881</v>
      </c>
      <c r="H1522">
        <v>46.581426399999998</v>
      </c>
      <c r="I1522">
        <v>-66.676092299999993</v>
      </c>
      <c r="J1522" s="1" t="str">
        <f t="shared" si="107"/>
        <v>Basal till</v>
      </c>
      <c r="K1522" s="1" t="str">
        <f t="shared" si="105"/>
        <v>&lt;63 micron</v>
      </c>
      <c r="L1522">
        <v>21</v>
      </c>
      <c r="M1522">
        <v>2.23</v>
      </c>
      <c r="N1522">
        <v>43</v>
      </c>
      <c r="O1522">
        <v>4</v>
      </c>
      <c r="P1522">
        <v>1</v>
      </c>
      <c r="Q1522">
        <v>36.9</v>
      </c>
      <c r="R1522">
        <v>8.36</v>
      </c>
      <c r="S1522">
        <v>0.04</v>
      </c>
      <c r="T1522">
        <v>0.13</v>
      </c>
      <c r="U1522">
        <v>9.1</v>
      </c>
      <c r="V1522">
        <v>28.5</v>
      </c>
      <c r="W1522">
        <v>23.87</v>
      </c>
      <c r="X1522">
        <v>2.67</v>
      </c>
      <c r="Y1522">
        <v>7.5</v>
      </c>
      <c r="Z1522">
        <v>31</v>
      </c>
      <c r="AA1522">
        <v>0.16</v>
      </c>
      <c r="AB1522">
        <v>41.4</v>
      </c>
      <c r="AC1522">
        <v>0.57999999999999996</v>
      </c>
      <c r="AD1522">
        <v>755</v>
      </c>
      <c r="AE1522">
        <v>1.73</v>
      </c>
      <c r="AF1522">
        <v>6.0000000000000001E-3</v>
      </c>
      <c r="AG1522">
        <v>23.6</v>
      </c>
      <c r="AH1522">
        <v>3.2000000000000001E-2</v>
      </c>
      <c r="AI1522">
        <v>44.47</v>
      </c>
      <c r="AJ1522">
        <v>5.0000000000000001E-3</v>
      </c>
      <c r="AK1522">
        <v>0.36</v>
      </c>
      <c r="AL1522">
        <v>3.7</v>
      </c>
      <c r="AM1522">
        <v>0.4</v>
      </c>
      <c r="AN1522">
        <v>2.9</v>
      </c>
      <c r="AO1522">
        <v>0.01</v>
      </c>
      <c r="AP1522">
        <v>23.1</v>
      </c>
      <c r="AQ1522">
        <v>630</v>
      </c>
      <c r="AR1522">
        <v>0.32</v>
      </c>
      <c r="AS1522">
        <v>7.6</v>
      </c>
      <c r="AT1522">
        <v>32</v>
      </c>
      <c r="AU1522">
        <v>4.8</v>
      </c>
      <c r="AV1522">
        <v>77</v>
      </c>
      <c r="AW1522">
        <v>15</v>
      </c>
    </row>
    <row r="1523" spans="1:49" hidden="1" x14ac:dyDescent="0.3">
      <c r="A1523" t="s">
        <v>5882</v>
      </c>
      <c r="B1523" t="s">
        <v>5883</v>
      </c>
      <c r="C1523" s="1" t="str">
        <f t="shared" si="103"/>
        <v>13:0047</v>
      </c>
      <c r="D1523" s="1" t="str">
        <f t="shared" si="104"/>
        <v>13:0012</v>
      </c>
      <c r="E1523" t="s">
        <v>5884</v>
      </c>
      <c r="F1523" t="s">
        <v>5885</v>
      </c>
      <c r="H1523">
        <v>46.563986800000002</v>
      </c>
      <c r="I1523">
        <v>-66.677098799999996</v>
      </c>
      <c r="J1523" s="1" t="str">
        <f t="shared" si="107"/>
        <v>Basal till</v>
      </c>
      <c r="K1523" s="1" t="str">
        <f t="shared" si="105"/>
        <v>&lt;63 micron</v>
      </c>
      <c r="L1523">
        <v>24</v>
      </c>
      <c r="M1523">
        <v>2.54</v>
      </c>
      <c r="N1523">
        <v>14.5</v>
      </c>
      <c r="O1523">
        <v>2.8</v>
      </c>
      <c r="P1523">
        <v>1</v>
      </c>
      <c r="Q1523">
        <v>43</v>
      </c>
      <c r="R1523">
        <v>5.2</v>
      </c>
      <c r="S1523">
        <v>0.04</v>
      </c>
      <c r="T1523">
        <v>0.14000000000000001</v>
      </c>
      <c r="U1523">
        <v>13.8</v>
      </c>
      <c r="V1523">
        <v>41.6</v>
      </c>
      <c r="W1523">
        <v>21.41</v>
      </c>
      <c r="X1523">
        <v>2.81</v>
      </c>
      <c r="Y1523">
        <v>6.7</v>
      </c>
      <c r="Z1523">
        <v>44</v>
      </c>
      <c r="AA1523">
        <v>0.15</v>
      </c>
      <c r="AB1523">
        <v>29.7</v>
      </c>
      <c r="AC1523">
        <v>0.78</v>
      </c>
      <c r="AD1523">
        <v>583</v>
      </c>
      <c r="AE1523">
        <v>1.23</v>
      </c>
      <c r="AF1523">
        <v>5.0000000000000001E-3</v>
      </c>
      <c r="AG1523">
        <v>37.1</v>
      </c>
      <c r="AH1523">
        <v>3.2000000000000001E-2</v>
      </c>
      <c r="AI1523">
        <v>21.68</v>
      </c>
      <c r="AJ1523">
        <v>0.01</v>
      </c>
      <c r="AK1523">
        <v>0.35</v>
      </c>
      <c r="AL1523">
        <v>4.0999999999999996</v>
      </c>
      <c r="AM1523">
        <v>0.6</v>
      </c>
      <c r="AN1523">
        <v>3.3</v>
      </c>
      <c r="AO1523">
        <v>0.02</v>
      </c>
      <c r="AP1523">
        <v>11.1</v>
      </c>
      <c r="AQ1523">
        <v>870</v>
      </c>
      <c r="AR1523">
        <v>0.22</v>
      </c>
      <c r="AS1523">
        <v>2.8</v>
      </c>
      <c r="AT1523">
        <v>44</v>
      </c>
      <c r="AU1523">
        <v>1.9</v>
      </c>
      <c r="AV1523">
        <v>87.7</v>
      </c>
      <c r="AW1523">
        <v>15</v>
      </c>
    </row>
    <row r="1524" spans="1:49" hidden="1" x14ac:dyDescent="0.3">
      <c r="A1524" t="s">
        <v>5886</v>
      </c>
      <c r="B1524" t="s">
        <v>5887</v>
      </c>
      <c r="C1524" s="1" t="str">
        <f t="shared" si="103"/>
        <v>13:0047</v>
      </c>
      <c r="D1524" s="1" t="str">
        <f t="shared" si="104"/>
        <v>13:0012</v>
      </c>
      <c r="E1524" t="s">
        <v>5888</v>
      </c>
      <c r="F1524" t="s">
        <v>5889</v>
      </c>
      <c r="H1524">
        <v>46.558765999999999</v>
      </c>
      <c r="I1524">
        <v>-66.677060900000001</v>
      </c>
      <c r="J1524" s="1" t="str">
        <f t="shared" si="107"/>
        <v>Basal till</v>
      </c>
      <c r="K1524" s="1" t="str">
        <f t="shared" si="105"/>
        <v>&lt;63 micron</v>
      </c>
      <c r="L1524">
        <v>32</v>
      </c>
      <c r="M1524">
        <v>2.44</v>
      </c>
      <c r="N1524">
        <v>24.9</v>
      </c>
      <c r="O1524">
        <v>1.2</v>
      </c>
      <c r="P1524">
        <v>1</v>
      </c>
      <c r="Q1524">
        <v>79.2</v>
      </c>
      <c r="R1524">
        <v>5.27</v>
      </c>
      <c r="S1524">
        <v>0.04</v>
      </c>
      <c r="T1524">
        <v>0.25</v>
      </c>
      <c r="U1524">
        <v>16.600000000000001</v>
      </c>
      <c r="V1524">
        <v>43</v>
      </c>
      <c r="W1524">
        <v>28.21</v>
      </c>
      <c r="X1524">
        <v>2.95</v>
      </c>
      <c r="Y1524">
        <v>7.5</v>
      </c>
      <c r="Z1524">
        <v>23</v>
      </c>
      <c r="AA1524">
        <v>0.18</v>
      </c>
      <c r="AB1524">
        <v>30</v>
      </c>
      <c r="AC1524">
        <v>0.87</v>
      </c>
      <c r="AD1524">
        <v>656</v>
      </c>
      <c r="AE1524">
        <v>1.95</v>
      </c>
      <c r="AF1524">
        <v>6.0000000000000001E-3</v>
      </c>
      <c r="AG1524">
        <v>40.5</v>
      </c>
      <c r="AH1524">
        <v>2.7E-2</v>
      </c>
      <c r="AI1524">
        <v>17.36</v>
      </c>
      <c r="AJ1524">
        <v>5.0000000000000001E-3</v>
      </c>
      <c r="AK1524">
        <v>1.26</v>
      </c>
      <c r="AL1524">
        <v>5.8</v>
      </c>
      <c r="AM1524">
        <v>0.3</v>
      </c>
      <c r="AN1524">
        <v>5.5</v>
      </c>
      <c r="AO1524">
        <v>0.03</v>
      </c>
      <c r="AP1524">
        <v>11.6</v>
      </c>
      <c r="AQ1524">
        <v>1110</v>
      </c>
      <c r="AR1524">
        <v>0.26</v>
      </c>
      <c r="AS1524">
        <v>3.1</v>
      </c>
      <c r="AT1524">
        <v>47</v>
      </c>
      <c r="AU1524">
        <v>4.8</v>
      </c>
      <c r="AV1524">
        <v>67.099999999999994</v>
      </c>
      <c r="AW1524">
        <v>15</v>
      </c>
    </row>
    <row r="1525" spans="1:49" hidden="1" x14ac:dyDescent="0.3">
      <c r="A1525" t="s">
        <v>5890</v>
      </c>
      <c r="B1525" t="s">
        <v>5891</v>
      </c>
      <c r="C1525" s="1" t="str">
        <f t="shared" si="103"/>
        <v>13:0047</v>
      </c>
      <c r="D1525" s="1" t="str">
        <f t="shared" si="104"/>
        <v>13:0012</v>
      </c>
      <c r="E1525" t="s">
        <v>5888</v>
      </c>
      <c r="F1525" t="s">
        <v>5892</v>
      </c>
      <c r="H1525">
        <v>46.558765999999999</v>
      </c>
      <c r="I1525">
        <v>-66.677060900000001</v>
      </c>
      <c r="J1525" s="1" t="str">
        <f>HYPERLINK("http://geochem.nrcan.gc.ca/cdogs/content/kwd/kwd020047_e.htm", "Deformation till")</f>
        <v>Deformation till</v>
      </c>
      <c r="K1525" s="1" t="str">
        <f t="shared" si="105"/>
        <v>&lt;63 micron</v>
      </c>
      <c r="L1525">
        <v>29</v>
      </c>
      <c r="M1525">
        <v>2.34</v>
      </c>
      <c r="N1525">
        <v>42.4</v>
      </c>
      <c r="O1525">
        <v>3</v>
      </c>
      <c r="P1525">
        <v>1</v>
      </c>
      <c r="Q1525">
        <v>73.8</v>
      </c>
      <c r="R1525">
        <v>5.75</v>
      </c>
      <c r="S1525">
        <v>0.05</v>
      </c>
      <c r="T1525">
        <v>0.21</v>
      </c>
      <c r="U1525">
        <v>17.2</v>
      </c>
      <c r="V1525">
        <v>47.3</v>
      </c>
      <c r="W1525">
        <v>28.85</v>
      </c>
      <c r="X1525">
        <v>2.76</v>
      </c>
      <c r="Y1525">
        <v>7.1</v>
      </c>
      <c r="Z1525">
        <v>13</v>
      </c>
      <c r="AA1525">
        <v>0.2</v>
      </c>
      <c r="AB1525">
        <v>32.799999999999997</v>
      </c>
      <c r="AC1525">
        <v>0.8</v>
      </c>
      <c r="AD1525">
        <v>762</v>
      </c>
      <c r="AE1525">
        <v>2.2799999999999998</v>
      </c>
      <c r="AF1525">
        <v>7.0000000000000001E-3</v>
      </c>
      <c r="AG1525">
        <v>50.3</v>
      </c>
      <c r="AH1525">
        <v>4.5999999999999999E-2</v>
      </c>
      <c r="AI1525">
        <v>18.02</v>
      </c>
      <c r="AJ1525">
        <v>5.0000000000000001E-3</v>
      </c>
      <c r="AK1525">
        <v>1.03</v>
      </c>
      <c r="AL1525">
        <v>5.2</v>
      </c>
      <c r="AM1525">
        <v>0.2</v>
      </c>
      <c r="AN1525">
        <v>6.1</v>
      </c>
      <c r="AO1525">
        <v>0.05</v>
      </c>
      <c r="AP1525">
        <v>10.9</v>
      </c>
      <c r="AQ1525">
        <v>1130</v>
      </c>
      <c r="AR1525">
        <v>0.24</v>
      </c>
      <c r="AS1525">
        <v>2.6</v>
      </c>
      <c r="AT1525">
        <v>45</v>
      </c>
      <c r="AU1525">
        <v>5.6</v>
      </c>
      <c r="AV1525">
        <v>66.099999999999994</v>
      </c>
      <c r="AW1525">
        <v>15</v>
      </c>
    </row>
    <row r="1526" spans="1:49" hidden="1" x14ac:dyDescent="0.3">
      <c r="A1526" t="s">
        <v>5893</v>
      </c>
      <c r="B1526" t="s">
        <v>5894</v>
      </c>
      <c r="C1526" s="1" t="str">
        <f t="shared" si="103"/>
        <v>13:0047</v>
      </c>
      <c r="D1526" s="1" t="str">
        <f t="shared" si="104"/>
        <v>13:0012</v>
      </c>
      <c r="E1526" t="s">
        <v>5895</v>
      </c>
      <c r="F1526" t="s">
        <v>5896</v>
      </c>
      <c r="H1526">
        <v>46.542870800000003</v>
      </c>
      <c r="I1526">
        <v>-66.678782999999996</v>
      </c>
      <c r="J1526" s="1" t="str">
        <f t="shared" ref="J1526:J1542" si="108">HYPERLINK("http://geochem.nrcan.gc.ca/cdogs/content/kwd/kwd020045_e.htm", "Basal till")</f>
        <v>Basal till</v>
      </c>
      <c r="K1526" s="1" t="str">
        <f t="shared" si="105"/>
        <v>&lt;63 micron</v>
      </c>
      <c r="L1526">
        <v>16</v>
      </c>
      <c r="M1526">
        <v>2.36</v>
      </c>
      <c r="N1526">
        <v>22.5</v>
      </c>
      <c r="O1526">
        <v>4.4000000000000004</v>
      </c>
      <c r="P1526">
        <v>1</v>
      </c>
      <c r="Q1526">
        <v>45.4</v>
      </c>
      <c r="R1526">
        <v>1.4</v>
      </c>
      <c r="S1526">
        <v>7.0000000000000007E-2</v>
      </c>
      <c r="T1526">
        <v>0.25</v>
      </c>
      <c r="U1526">
        <v>19.7</v>
      </c>
      <c r="V1526">
        <v>41.3</v>
      </c>
      <c r="W1526">
        <v>26.4</v>
      </c>
      <c r="X1526">
        <v>2.89</v>
      </c>
      <c r="Y1526">
        <v>6.1</v>
      </c>
      <c r="Z1526">
        <v>24</v>
      </c>
      <c r="AA1526">
        <v>0.15</v>
      </c>
      <c r="AB1526">
        <v>28.5</v>
      </c>
      <c r="AC1526">
        <v>0.81</v>
      </c>
      <c r="AD1526">
        <v>900</v>
      </c>
      <c r="AE1526">
        <v>0.87</v>
      </c>
      <c r="AF1526">
        <v>5.0000000000000001E-3</v>
      </c>
      <c r="AG1526">
        <v>43</v>
      </c>
      <c r="AH1526">
        <v>4.8000000000000001E-2</v>
      </c>
      <c r="AI1526">
        <v>18.78</v>
      </c>
      <c r="AJ1526">
        <v>5.0000000000000001E-3</v>
      </c>
      <c r="AK1526">
        <v>0.73</v>
      </c>
      <c r="AL1526">
        <v>4.0999999999999996</v>
      </c>
      <c r="AM1526">
        <v>0.4</v>
      </c>
      <c r="AN1526">
        <v>3.7</v>
      </c>
      <c r="AO1526">
        <v>0.03</v>
      </c>
      <c r="AP1526">
        <v>11.2</v>
      </c>
      <c r="AQ1526">
        <v>810</v>
      </c>
      <c r="AR1526">
        <v>0.2</v>
      </c>
      <c r="AS1526">
        <v>1.8</v>
      </c>
      <c r="AT1526">
        <v>40</v>
      </c>
      <c r="AU1526">
        <v>1.4</v>
      </c>
      <c r="AV1526">
        <v>74.7</v>
      </c>
      <c r="AW1526">
        <v>15</v>
      </c>
    </row>
    <row r="1527" spans="1:49" hidden="1" x14ac:dyDescent="0.3">
      <c r="A1527" t="s">
        <v>5897</v>
      </c>
      <c r="B1527" t="s">
        <v>5898</v>
      </c>
      <c r="C1527" s="1" t="str">
        <f t="shared" si="103"/>
        <v>13:0047</v>
      </c>
      <c r="D1527" s="1" t="str">
        <f t="shared" si="104"/>
        <v>13:0012</v>
      </c>
      <c r="E1527" t="s">
        <v>5899</v>
      </c>
      <c r="F1527" t="s">
        <v>5900</v>
      </c>
      <c r="H1527">
        <v>46.527208399999999</v>
      </c>
      <c r="I1527">
        <v>-66.678668500000001</v>
      </c>
      <c r="J1527" s="1" t="str">
        <f t="shared" si="108"/>
        <v>Basal till</v>
      </c>
      <c r="K1527" s="1" t="str">
        <f t="shared" si="105"/>
        <v>&lt;63 micron</v>
      </c>
      <c r="L1527">
        <v>27</v>
      </c>
      <c r="M1527">
        <v>2.15</v>
      </c>
      <c r="N1527">
        <v>184.4</v>
      </c>
      <c r="O1527">
        <v>1.3</v>
      </c>
      <c r="P1527">
        <v>1</v>
      </c>
      <c r="Q1527">
        <v>48.5</v>
      </c>
      <c r="R1527">
        <v>1.24</v>
      </c>
      <c r="S1527">
        <v>0.03</v>
      </c>
      <c r="T1527">
        <v>0.12</v>
      </c>
      <c r="U1527">
        <v>12</v>
      </c>
      <c r="V1527">
        <v>34.799999999999997</v>
      </c>
      <c r="W1527">
        <v>29</v>
      </c>
      <c r="X1527">
        <v>3.39</v>
      </c>
      <c r="Y1527">
        <v>5.9</v>
      </c>
      <c r="Z1527">
        <v>27</v>
      </c>
      <c r="AA1527">
        <v>0.12</v>
      </c>
      <c r="AB1527">
        <v>33.299999999999997</v>
      </c>
      <c r="AC1527">
        <v>0.71</v>
      </c>
      <c r="AD1527">
        <v>440</v>
      </c>
      <c r="AE1527">
        <v>1.17</v>
      </c>
      <c r="AF1527">
        <v>4.0000000000000001E-3</v>
      </c>
      <c r="AG1527">
        <v>35.9</v>
      </c>
      <c r="AH1527">
        <v>0.02</v>
      </c>
      <c r="AI1527">
        <v>13.62</v>
      </c>
      <c r="AJ1527">
        <v>0.01</v>
      </c>
      <c r="AK1527">
        <v>1.07</v>
      </c>
      <c r="AL1527">
        <v>3</v>
      </c>
      <c r="AM1527">
        <v>0.3</v>
      </c>
      <c r="AN1527">
        <v>4.7</v>
      </c>
      <c r="AO1527">
        <v>0.02</v>
      </c>
      <c r="AP1527">
        <v>8.6</v>
      </c>
      <c r="AQ1527">
        <v>370</v>
      </c>
      <c r="AR1527">
        <v>0.19</v>
      </c>
      <c r="AS1527">
        <v>1.8</v>
      </c>
      <c r="AT1527">
        <v>34</v>
      </c>
      <c r="AU1527">
        <v>0.5</v>
      </c>
      <c r="AV1527">
        <v>82.2</v>
      </c>
      <c r="AW1527">
        <v>15</v>
      </c>
    </row>
    <row r="1528" spans="1:49" hidden="1" x14ac:dyDescent="0.3">
      <c r="A1528" t="s">
        <v>5901</v>
      </c>
      <c r="B1528" t="s">
        <v>5902</v>
      </c>
      <c r="C1528" s="1" t="str">
        <f t="shared" si="103"/>
        <v>13:0047</v>
      </c>
      <c r="D1528" s="1" t="str">
        <f t="shared" si="104"/>
        <v>13:0012</v>
      </c>
      <c r="E1528" t="s">
        <v>5903</v>
      </c>
      <c r="F1528" t="s">
        <v>5904</v>
      </c>
      <c r="H1528">
        <v>46.507874899999997</v>
      </c>
      <c r="I1528">
        <v>-66.679492400000001</v>
      </c>
      <c r="J1528" s="1" t="str">
        <f t="shared" si="108"/>
        <v>Basal till</v>
      </c>
      <c r="K1528" s="1" t="str">
        <f t="shared" si="105"/>
        <v>&lt;63 micron</v>
      </c>
      <c r="L1528">
        <v>31</v>
      </c>
      <c r="M1528">
        <v>2.6</v>
      </c>
      <c r="N1528">
        <v>19</v>
      </c>
      <c r="O1528">
        <v>1.8</v>
      </c>
      <c r="P1528">
        <v>1</v>
      </c>
      <c r="Q1528">
        <v>63.6</v>
      </c>
      <c r="R1528">
        <v>0.33</v>
      </c>
      <c r="S1528">
        <v>0.03</v>
      </c>
      <c r="T1528">
        <v>0.08</v>
      </c>
      <c r="U1528">
        <v>18.2</v>
      </c>
      <c r="V1528">
        <v>40.6</v>
      </c>
      <c r="W1528">
        <v>31.97</v>
      </c>
      <c r="X1528">
        <v>3.55</v>
      </c>
      <c r="Y1528">
        <v>6.4</v>
      </c>
      <c r="Z1528">
        <v>29</v>
      </c>
      <c r="AA1528">
        <v>0.12</v>
      </c>
      <c r="AB1528">
        <v>30</v>
      </c>
      <c r="AC1528">
        <v>0.82</v>
      </c>
      <c r="AD1528">
        <v>694</v>
      </c>
      <c r="AE1528">
        <v>0.78</v>
      </c>
      <c r="AF1528">
        <v>3.0000000000000001E-3</v>
      </c>
      <c r="AG1528">
        <v>44.7</v>
      </c>
      <c r="AH1528">
        <v>3.2000000000000001E-2</v>
      </c>
      <c r="AI1528">
        <v>15.62</v>
      </c>
      <c r="AJ1528">
        <v>5.0000000000000001E-3</v>
      </c>
      <c r="AK1528">
        <v>1.44</v>
      </c>
      <c r="AL1528">
        <v>4.0999999999999996</v>
      </c>
      <c r="AM1528">
        <v>0.3</v>
      </c>
      <c r="AN1528">
        <v>3.2</v>
      </c>
      <c r="AO1528">
        <v>0.02</v>
      </c>
      <c r="AP1528">
        <v>8.8000000000000007</v>
      </c>
      <c r="AQ1528">
        <v>370</v>
      </c>
      <c r="AR1528">
        <v>0.14000000000000001</v>
      </c>
      <c r="AS1528">
        <v>1.5</v>
      </c>
      <c r="AT1528">
        <v>37</v>
      </c>
      <c r="AU1528">
        <v>0.2</v>
      </c>
      <c r="AV1528">
        <v>75.400000000000006</v>
      </c>
      <c r="AW1528">
        <v>15</v>
      </c>
    </row>
    <row r="1529" spans="1:49" hidden="1" x14ac:dyDescent="0.3">
      <c r="A1529" t="s">
        <v>5905</v>
      </c>
      <c r="B1529" t="s">
        <v>5906</v>
      </c>
      <c r="C1529" s="1" t="str">
        <f t="shared" si="103"/>
        <v>13:0047</v>
      </c>
      <c r="D1529" s="1" t="str">
        <f t="shared" si="104"/>
        <v>13:0012</v>
      </c>
      <c r="E1529" t="s">
        <v>5907</v>
      </c>
      <c r="F1529" t="s">
        <v>5908</v>
      </c>
      <c r="H1529">
        <v>46.742475900000002</v>
      </c>
      <c r="I1529">
        <v>-66.642993500000003</v>
      </c>
      <c r="J1529" s="1" t="str">
        <f t="shared" si="108"/>
        <v>Basal till</v>
      </c>
      <c r="K1529" s="1" t="str">
        <f t="shared" si="105"/>
        <v>&lt;63 micron</v>
      </c>
      <c r="L1529">
        <v>28</v>
      </c>
      <c r="M1529">
        <v>3.47</v>
      </c>
      <c r="N1529">
        <v>2.4</v>
      </c>
      <c r="O1529">
        <v>0.5</v>
      </c>
      <c r="P1529">
        <v>0.5</v>
      </c>
      <c r="Q1529">
        <v>57.7</v>
      </c>
      <c r="R1529">
        <v>0.67</v>
      </c>
      <c r="S1529">
        <v>0.14000000000000001</v>
      </c>
      <c r="T1529">
        <v>0.13</v>
      </c>
      <c r="U1529">
        <v>11.2</v>
      </c>
      <c r="V1529">
        <v>46.9</v>
      </c>
      <c r="W1529">
        <v>22.93</v>
      </c>
      <c r="X1529">
        <v>2.91</v>
      </c>
      <c r="Y1529">
        <v>9.1999999999999993</v>
      </c>
      <c r="Z1529">
        <v>22</v>
      </c>
      <c r="AA1529">
        <v>0.09</v>
      </c>
      <c r="AB1529">
        <v>34.200000000000003</v>
      </c>
      <c r="AC1529">
        <v>0.91</v>
      </c>
      <c r="AD1529">
        <v>441</v>
      </c>
      <c r="AE1529">
        <v>0.35</v>
      </c>
      <c r="AF1529">
        <v>8.0000000000000002E-3</v>
      </c>
      <c r="AG1529">
        <v>31</v>
      </c>
      <c r="AH1529">
        <v>0.05</v>
      </c>
      <c r="AI1529">
        <v>17.14</v>
      </c>
      <c r="AJ1529">
        <v>0.01</v>
      </c>
      <c r="AK1529">
        <v>0.09</v>
      </c>
      <c r="AL1529">
        <v>5.5</v>
      </c>
      <c r="AM1529">
        <v>0.3</v>
      </c>
      <c r="AN1529">
        <v>14.1</v>
      </c>
      <c r="AO1529">
        <v>0.01</v>
      </c>
      <c r="AP1529">
        <v>14.8</v>
      </c>
      <c r="AQ1529">
        <v>1420</v>
      </c>
      <c r="AR1529">
        <v>0.11</v>
      </c>
      <c r="AS1529">
        <v>4.2</v>
      </c>
      <c r="AT1529">
        <v>54</v>
      </c>
      <c r="AU1529">
        <v>0.7</v>
      </c>
      <c r="AV1529">
        <v>55.3</v>
      </c>
      <c r="AW1529">
        <v>7.5</v>
      </c>
    </row>
    <row r="1530" spans="1:49" hidden="1" x14ac:dyDescent="0.3">
      <c r="A1530" t="s">
        <v>5909</v>
      </c>
      <c r="B1530" t="s">
        <v>5910</v>
      </c>
      <c r="C1530" s="1" t="str">
        <f t="shared" si="103"/>
        <v>13:0047</v>
      </c>
      <c r="D1530" s="1" t="str">
        <f t="shared" si="104"/>
        <v>13:0012</v>
      </c>
      <c r="E1530" t="s">
        <v>5911</v>
      </c>
      <c r="F1530" t="s">
        <v>5912</v>
      </c>
      <c r="H1530">
        <v>46.729562299999998</v>
      </c>
      <c r="I1530">
        <v>-66.636488600000007</v>
      </c>
      <c r="J1530" s="1" t="str">
        <f t="shared" si="108"/>
        <v>Basal till</v>
      </c>
      <c r="K1530" s="1" t="str">
        <f t="shared" si="105"/>
        <v>&lt;63 micron</v>
      </c>
      <c r="L1530">
        <v>50</v>
      </c>
      <c r="M1530">
        <v>3.49</v>
      </c>
      <c r="N1530">
        <v>2</v>
      </c>
      <c r="O1530">
        <v>0.1</v>
      </c>
      <c r="P1530">
        <v>1</v>
      </c>
      <c r="Q1530">
        <v>36.799999999999997</v>
      </c>
      <c r="R1530">
        <v>0.48</v>
      </c>
      <c r="S1530">
        <v>0.1</v>
      </c>
      <c r="T1530">
        <v>0.1</v>
      </c>
      <c r="U1530">
        <v>9.5</v>
      </c>
      <c r="V1530">
        <v>33.200000000000003</v>
      </c>
      <c r="W1530">
        <v>13.19</v>
      </c>
      <c r="X1530">
        <v>2.4300000000000002</v>
      </c>
      <c r="Y1530">
        <v>7.5</v>
      </c>
      <c r="Z1530">
        <v>29</v>
      </c>
      <c r="AA1530">
        <v>7.0000000000000007E-2</v>
      </c>
      <c r="AB1530">
        <v>21.6</v>
      </c>
      <c r="AC1530">
        <v>0.69</v>
      </c>
      <c r="AD1530">
        <v>286</v>
      </c>
      <c r="AE1530">
        <v>0.38</v>
      </c>
      <c r="AF1530">
        <v>7.0000000000000001E-3</v>
      </c>
      <c r="AG1530">
        <v>22.8</v>
      </c>
      <c r="AH1530">
        <v>4.2000000000000003E-2</v>
      </c>
      <c r="AI1530">
        <v>9</v>
      </c>
      <c r="AJ1530">
        <v>0.02</v>
      </c>
      <c r="AK1530">
        <v>0.09</v>
      </c>
      <c r="AL1530">
        <v>3.9</v>
      </c>
      <c r="AM1530">
        <v>0.5</v>
      </c>
      <c r="AN1530">
        <v>4.7</v>
      </c>
      <c r="AO1530">
        <v>0.01</v>
      </c>
      <c r="AP1530">
        <v>11.7</v>
      </c>
      <c r="AQ1530">
        <v>1120</v>
      </c>
      <c r="AR1530">
        <v>0.15</v>
      </c>
      <c r="AS1530">
        <v>2.7</v>
      </c>
      <c r="AT1530">
        <v>41</v>
      </c>
      <c r="AU1530">
        <v>0.8</v>
      </c>
      <c r="AV1530">
        <v>50.9</v>
      </c>
      <c r="AW1530">
        <v>15</v>
      </c>
    </row>
    <row r="1531" spans="1:49" hidden="1" x14ac:dyDescent="0.3">
      <c r="A1531" t="s">
        <v>5913</v>
      </c>
      <c r="B1531" t="s">
        <v>5914</v>
      </c>
      <c r="C1531" s="1" t="str">
        <f t="shared" si="103"/>
        <v>13:0047</v>
      </c>
      <c r="D1531" s="1" t="str">
        <f t="shared" si="104"/>
        <v>13:0012</v>
      </c>
      <c r="E1531" t="s">
        <v>5915</v>
      </c>
      <c r="F1531" t="s">
        <v>5916</v>
      </c>
      <c r="H1531">
        <v>46.724016300000002</v>
      </c>
      <c r="I1531">
        <v>-66.642489299999994</v>
      </c>
      <c r="J1531" s="1" t="str">
        <f t="shared" si="108"/>
        <v>Basal till</v>
      </c>
      <c r="K1531" s="1" t="str">
        <f t="shared" si="105"/>
        <v>&lt;63 micron</v>
      </c>
      <c r="L1531">
        <v>24</v>
      </c>
      <c r="M1531">
        <v>3.16</v>
      </c>
      <c r="N1531">
        <v>2.9</v>
      </c>
      <c r="O1531">
        <v>0.4</v>
      </c>
      <c r="P1531">
        <v>1</v>
      </c>
      <c r="Q1531">
        <v>66</v>
      </c>
      <c r="R1531">
        <v>1</v>
      </c>
      <c r="S1531">
        <v>0.12</v>
      </c>
      <c r="T1531">
        <v>0.11</v>
      </c>
      <c r="U1531">
        <v>12.8</v>
      </c>
      <c r="V1531">
        <v>37.9</v>
      </c>
      <c r="W1531">
        <v>22.24</v>
      </c>
      <c r="X1531">
        <v>3.01</v>
      </c>
      <c r="Y1531">
        <v>9.6</v>
      </c>
      <c r="Z1531">
        <v>29</v>
      </c>
      <c r="AA1531">
        <v>0.21</v>
      </c>
      <c r="AB1531">
        <v>32.9</v>
      </c>
      <c r="AC1531">
        <v>1.04</v>
      </c>
      <c r="AD1531">
        <v>486</v>
      </c>
      <c r="AE1531">
        <v>0.72</v>
      </c>
      <c r="AF1531">
        <v>8.0000000000000002E-3</v>
      </c>
      <c r="AG1531">
        <v>26.4</v>
      </c>
      <c r="AH1531">
        <v>5.0999999999999997E-2</v>
      </c>
      <c r="AI1531">
        <v>15.7</v>
      </c>
      <c r="AJ1531">
        <v>5.0000000000000001E-3</v>
      </c>
      <c r="AK1531">
        <v>0.09</v>
      </c>
      <c r="AL1531">
        <v>5.5</v>
      </c>
      <c r="AM1531">
        <v>0.3</v>
      </c>
      <c r="AN1531">
        <v>5.6</v>
      </c>
      <c r="AO1531">
        <v>0.02</v>
      </c>
      <c r="AP1531">
        <v>20</v>
      </c>
      <c r="AQ1531">
        <v>1350</v>
      </c>
      <c r="AR1531">
        <v>0.22</v>
      </c>
      <c r="AS1531">
        <v>5.4</v>
      </c>
      <c r="AT1531">
        <v>51</v>
      </c>
      <c r="AU1531">
        <v>0.9</v>
      </c>
      <c r="AV1531">
        <v>57.5</v>
      </c>
      <c r="AW1531">
        <v>7.5</v>
      </c>
    </row>
    <row r="1532" spans="1:49" hidden="1" x14ac:dyDescent="0.3">
      <c r="A1532" t="s">
        <v>5917</v>
      </c>
      <c r="B1532" t="s">
        <v>5918</v>
      </c>
      <c r="C1532" s="1" t="str">
        <f t="shared" si="103"/>
        <v>13:0047</v>
      </c>
      <c r="D1532" s="1" t="str">
        <f t="shared" si="104"/>
        <v>13:0012</v>
      </c>
      <c r="E1532" t="s">
        <v>5919</v>
      </c>
      <c r="F1532" t="s">
        <v>5920</v>
      </c>
      <c r="H1532">
        <v>46.705674999999999</v>
      </c>
      <c r="I1532">
        <v>-66.647736399999999</v>
      </c>
      <c r="J1532" s="1" t="str">
        <f t="shared" si="108"/>
        <v>Basal till</v>
      </c>
      <c r="K1532" s="1" t="str">
        <f t="shared" si="105"/>
        <v>&lt;63 micron</v>
      </c>
      <c r="L1532">
        <v>17</v>
      </c>
      <c r="M1532">
        <v>2.48</v>
      </c>
      <c r="N1532">
        <v>5.2</v>
      </c>
      <c r="O1532">
        <v>0.1</v>
      </c>
      <c r="P1532">
        <v>1</v>
      </c>
      <c r="Q1532">
        <v>51.4</v>
      </c>
      <c r="R1532">
        <v>0.61</v>
      </c>
      <c r="S1532">
        <v>0.14000000000000001</v>
      </c>
      <c r="T1532">
        <v>0.14000000000000001</v>
      </c>
      <c r="U1532">
        <v>12.1</v>
      </c>
      <c r="V1532">
        <v>37.4</v>
      </c>
      <c r="W1532">
        <v>16.649999999999999</v>
      </c>
      <c r="X1532">
        <v>2.95</v>
      </c>
      <c r="Y1532">
        <v>8</v>
      </c>
      <c r="Z1532">
        <v>21</v>
      </c>
      <c r="AA1532">
        <v>0.19</v>
      </c>
      <c r="AB1532">
        <v>35.4</v>
      </c>
      <c r="AC1532">
        <v>0.92</v>
      </c>
      <c r="AD1532">
        <v>486</v>
      </c>
      <c r="AE1532">
        <v>0.67</v>
      </c>
      <c r="AF1532">
        <v>7.0000000000000001E-3</v>
      </c>
      <c r="AG1532">
        <v>25.7</v>
      </c>
      <c r="AH1532">
        <v>4.4999999999999998E-2</v>
      </c>
      <c r="AI1532">
        <v>12.49</v>
      </c>
      <c r="AJ1532">
        <v>5.0000000000000001E-3</v>
      </c>
      <c r="AK1532">
        <v>0.12</v>
      </c>
      <c r="AL1532">
        <v>4.5</v>
      </c>
      <c r="AM1532">
        <v>0.2</v>
      </c>
      <c r="AN1532">
        <v>7.4</v>
      </c>
      <c r="AO1532">
        <v>0.01</v>
      </c>
      <c r="AP1532">
        <v>14.8</v>
      </c>
      <c r="AQ1532">
        <v>1350</v>
      </c>
      <c r="AR1532">
        <v>0.18</v>
      </c>
      <c r="AS1532">
        <v>3.5</v>
      </c>
      <c r="AT1532">
        <v>45</v>
      </c>
      <c r="AU1532">
        <v>0.6</v>
      </c>
      <c r="AV1532">
        <v>55.7</v>
      </c>
      <c r="AW1532">
        <v>15</v>
      </c>
    </row>
    <row r="1533" spans="1:49" hidden="1" x14ac:dyDescent="0.3">
      <c r="A1533" t="s">
        <v>5921</v>
      </c>
      <c r="B1533" t="s">
        <v>5922</v>
      </c>
      <c r="C1533" s="1" t="str">
        <f t="shared" si="103"/>
        <v>13:0047</v>
      </c>
      <c r="D1533" s="1" t="str">
        <f t="shared" si="104"/>
        <v>13:0012</v>
      </c>
      <c r="E1533" t="s">
        <v>5923</v>
      </c>
      <c r="F1533" t="s">
        <v>5924</v>
      </c>
      <c r="H1533">
        <v>46.686797900000002</v>
      </c>
      <c r="I1533">
        <v>-66.648818000000006</v>
      </c>
      <c r="J1533" s="1" t="str">
        <f t="shared" si="108"/>
        <v>Basal till</v>
      </c>
      <c r="K1533" s="1" t="str">
        <f t="shared" si="105"/>
        <v>&lt;63 micron</v>
      </c>
      <c r="L1533">
        <v>44</v>
      </c>
      <c r="M1533">
        <v>3.78</v>
      </c>
      <c r="N1533">
        <v>17.8</v>
      </c>
      <c r="O1533">
        <v>1.8</v>
      </c>
      <c r="P1533">
        <v>1</v>
      </c>
      <c r="Q1533">
        <v>92.1</v>
      </c>
      <c r="R1533">
        <v>2.39</v>
      </c>
      <c r="S1533">
        <v>0.15</v>
      </c>
      <c r="T1533">
        <v>0.15</v>
      </c>
      <c r="U1533">
        <v>15.2</v>
      </c>
      <c r="V1533">
        <v>65.8</v>
      </c>
      <c r="W1533">
        <v>42.63</v>
      </c>
      <c r="X1533">
        <v>3.82</v>
      </c>
      <c r="Y1533">
        <v>9.6</v>
      </c>
      <c r="Z1533">
        <v>79</v>
      </c>
      <c r="AA1533">
        <v>0.27</v>
      </c>
      <c r="AB1533">
        <v>26</v>
      </c>
      <c r="AC1533">
        <v>1.04</v>
      </c>
      <c r="AD1533">
        <v>542</v>
      </c>
      <c r="AE1533">
        <v>3.26</v>
      </c>
      <c r="AF1533">
        <v>1.2999999999999999E-2</v>
      </c>
      <c r="AG1533">
        <v>45.8</v>
      </c>
      <c r="AH1533">
        <v>4.5999999999999999E-2</v>
      </c>
      <c r="AI1533">
        <v>31.38</v>
      </c>
      <c r="AJ1533">
        <v>0.03</v>
      </c>
      <c r="AK1533">
        <v>0.39</v>
      </c>
      <c r="AL1533">
        <v>7</v>
      </c>
      <c r="AM1533">
        <v>0.9</v>
      </c>
      <c r="AN1533">
        <v>4.5</v>
      </c>
      <c r="AO1533">
        <v>0.04</v>
      </c>
      <c r="AP1533">
        <v>11.1</v>
      </c>
      <c r="AQ1533">
        <v>1710</v>
      </c>
      <c r="AR1533">
        <v>0.3</v>
      </c>
      <c r="AS1533">
        <v>3.2</v>
      </c>
      <c r="AT1533">
        <v>74</v>
      </c>
      <c r="AU1533">
        <v>1.7</v>
      </c>
      <c r="AV1533">
        <v>94.4</v>
      </c>
      <c r="AW1533">
        <v>15</v>
      </c>
    </row>
    <row r="1534" spans="1:49" hidden="1" x14ac:dyDescent="0.3">
      <c r="A1534" t="s">
        <v>5925</v>
      </c>
      <c r="B1534" t="s">
        <v>5926</v>
      </c>
      <c r="C1534" s="1" t="str">
        <f t="shared" si="103"/>
        <v>13:0047</v>
      </c>
      <c r="D1534" s="1" t="str">
        <f t="shared" si="104"/>
        <v>13:0012</v>
      </c>
      <c r="E1534" t="s">
        <v>5927</v>
      </c>
      <c r="F1534" t="s">
        <v>5928</v>
      </c>
      <c r="H1534">
        <v>46.6716154</v>
      </c>
      <c r="I1534">
        <v>-66.650130599999997</v>
      </c>
      <c r="J1534" s="1" t="str">
        <f t="shared" si="108"/>
        <v>Basal till</v>
      </c>
      <c r="K1534" s="1" t="str">
        <f t="shared" si="105"/>
        <v>&lt;63 micron</v>
      </c>
      <c r="L1534">
        <v>333</v>
      </c>
      <c r="M1534">
        <v>4.75</v>
      </c>
      <c r="N1534">
        <v>73.599999999999994</v>
      </c>
      <c r="O1534">
        <v>3.1</v>
      </c>
      <c r="P1534">
        <v>1</v>
      </c>
      <c r="Q1534">
        <v>75.400000000000006</v>
      </c>
      <c r="R1534">
        <v>2.4500000000000002</v>
      </c>
      <c r="S1534">
        <v>0.12</v>
      </c>
      <c r="T1534">
        <v>0.3</v>
      </c>
      <c r="U1534">
        <v>24.2</v>
      </c>
      <c r="V1534">
        <v>87.6</v>
      </c>
      <c r="W1534">
        <v>61.28</v>
      </c>
      <c r="X1534">
        <v>3.72</v>
      </c>
      <c r="Y1534">
        <v>9.8000000000000007</v>
      </c>
      <c r="Z1534">
        <v>140</v>
      </c>
      <c r="AA1534">
        <v>0.09</v>
      </c>
      <c r="AB1534">
        <v>24.1</v>
      </c>
      <c r="AC1534">
        <v>0.9</v>
      </c>
      <c r="AD1534">
        <v>917</v>
      </c>
      <c r="AE1534">
        <v>3.8</v>
      </c>
      <c r="AF1534">
        <v>0.01</v>
      </c>
      <c r="AG1534">
        <v>68.5</v>
      </c>
      <c r="AH1534">
        <v>0.114</v>
      </c>
      <c r="AI1534">
        <v>13.74</v>
      </c>
      <c r="AJ1534">
        <v>0.04</v>
      </c>
      <c r="AK1534">
        <v>1.04</v>
      </c>
      <c r="AL1534">
        <v>6</v>
      </c>
      <c r="AM1534">
        <v>1.5</v>
      </c>
      <c r="AN1534">
        <v>4.5</v>
      </c>
      <c r="AO1534">
        <v>0.08</v>
      </c>
      <c r="AP1534">
        <v>6.1</v>
      </c>
      <c r="AQ1534">
        <v>1090</v>
      </c>
      <c r="AR1534">
        <v>0.21</v>
      </c>
      <c r="AS1534">
        <v>2.2000000000000002</v>
      </c>
      <c r="AT1534">
        <v>78</v>
      </c>
      <c r="AU1534">
        <v>2</v>
      </c>
      <c r="AV1534">
        <v>139.6</v>
      </c>
      <c r="AW1534">
        <v>15</v>
      </c>
    </row>
    <row r="1535" spans="1:49" hidden="1" x14ac:dyDescent="0.3">
      <c r="A1535" t="s">
        <v>5929</v>
      </c>
      <c r="B1535" t="s">
        <v>5930</v>
      </c>
      <c r="C1535" s="1" t="str">
        <f t="shared" si="103"/>
        <v>13:0047</v>
      </c>
      <c r="D1535" s="1" t="str">
        <f t="shared" si="104"/>
        <v>13:0012</v>
      </c>
      <c r="E1535" t="s">
        <v>5931</v>
      </c>
      <c r="F1535" t="s">
        <v>5932</v>
      </c>
      <c r="H1535">
        <v>46.6538556</v>
      </c>
      <c r="I1535">
        <v>-66.639921299999997</v>
      </c>
      <c r="J1535" s="1" t="str">
        <f t="shared" si="108"/>
        <v>Basal till</v>
      </c>
      <c r="K1535" s="1" t="str">
        <f t="shared" si="105"/>
        <v>&lt;63 micron</v>
      </c>
      <c r="L1535">
        <v>57</v>
      </c>
      <c r="M1535">
        <v>2.64</v>
      </c>
      <c r="N1535">
        <v>49.9</v>
      </c>
      <c r="O1535">
        <v>1.7</v>
      </c>
      <c r="P1535">
        <v>1</v>
      </c>
      <c r="Q1535">
        <v>61.9</v>
      </c>
      <c r="R1535">
        <v>3.1</v>
      </c>
      <c r="S1535">
        <v>7.0000000000000007E-2</v>
      </c>
      <c r="T1535">
        <v>0.2</v>
      </c>
      <c r="U1535">
        <v>14.4</v>
      </c>
      <c r="V1535">
        <v>36.5</v>
      </c>
      <c r="W1535">
        <v>29.79</v>
      </c>
      <c r="X1535">
        <v>2.48</v>
      </c>
      <c r="Y1535">
        <v>7</v>
      </c>
      <c r="Z1535">
        <v>56</v>
      </c>
      <c r="AA1535">
        <v>0.17</v>
      </c>
      <c r="AB1535">
        <v>30</v>
      </c>
      <c r="AC1535">
        <v>0.7</v>
      </c>
      <c r="AD1535">
        <v>648</v>
      </c>
      <c r="AE1535">
        <v>1.66</v>
      </c>
      <c r="AF1535">
        <v>8.0000000000000002E-3</v>
      </c>
      <c r="AG1535">
        <v>26.4</v>
      </c>
      <c r="AH1535">
        <v>0.04</v>
      </c>
      <c r="AI1535">
        <v>14.23</v>
      </c>
      <c r="AJ1535">
        <v>5.0000000000000001E-3</v>
      </c>
      <c r="AK1535">
        <v>0.62</v>
      </c>
      <c r="AL1535">
        <v>4.5</v>
      </c>
      <c r="AM1535">
        <v>0.5</v>
      </c>
      <c r="AN1535">
        <v>2.8</v>
      </c>
      <c r="AO1535">
        <v>0.02</v>
      </c>
      <c r="AP1535">
        <v>15.4</v>
      </c>
      <c r="AQ1535">
        <v>940</v>
      </c>
      <c r="AR1535">
        <v>0.27</v>
      </c>
      <c r="AS1535">
        <v>3.7</v>
      </c>
      <c r="AT1535">
        <v>41</v>
      </c>
      <c r="AU1535">
        <v>3.1</v>
      </c>
      <c r="AV1535">
        <v>79.3</v>
      </c>
      <c r="AW1535">
        <v>7.5</v>
      </c>
    </row>
    <row r="1536" spans="1:49" hidden="1" x14ac:dyDescent="0.3">
      <c r="A1536" t="s">
        <v>5933</v>
      </c>
      <c r="B1536" t="s">
        <v>5934</v>
      </c>
      <c r="C1536" s="1" t="str">
        <f t="shared" si="103"/>
        <v>13:0047</v>
      </c>
      <c r="D1536" s="1" t="str">
        <f t="shared" si="104"/>
        <v>13:0012</v>
      </c>
      <c r="E1536" t="s">
        <v>5935</v>
      </c>
      <c r="F1536" t="s">
        <v>5936</v>
      </c>
      <c r="H1536">
        <v>46.635640799999997</v>
      </c>
      <c r="I1536">
        <v>-66.638231599999997</v>
      </c>
      <c r="J1536" s="1" t="str">
        <f t="shared" si="108"/>
        <v>Basal till</v>
      </c>
      <c r="K1536" s="1" t="str">
        <f t="shared" si="105"/>
        <v>&lt;63 micron</v>
      </c>
      <c r="L1536">
        <v>95</v>
      </c>
      <c r="M1536">
        <v>3.86</v>
      </c>
      <c r="N1536">
        <v>25.7</v>
      </c>
      <c r="O1536">
        <v>0.5</v>
      </c>
      <c r="P1536">
        <v>1</v>
      </c>
      <c r="Q1536">
        <v>98.5</v>
      </c>
      <c r="R1536">
        <v>1.87</v>
      </c>
      <c r="S1536">
        <v>0.06</v>
      </c>
      <c r="T1536">
        <v>0.16</v>
      </c>
      <c r="U1536">
        <v>14.6</v>
      </c>
      <c r="V1536">
        <v>74.900000000000006</v>
      </c>
      <c r="W1536">
        <v>35.479999999999997</v>
      </c>
      <c r="X1536">
        <v>3.57</v>
      </c>
      <c r="Y1536">
        <v>10.1</v>
      </c>
      <c r="Z1536">
        <v>73</v>
      </c>
      <c r="AA1536">
        <v>0.25</v>
      </c>
      <c r="AB1536">
        <v>24.8</v>
      </c>
      <c r="AC1536">
        <v>0.95</v>
      </c>
      <c r="AD1536">
        <v>577</v>
      </c>
      <c r="AE1536">
        <v>2.86</v>
      </c>
      <c r="AF1536">
        <v>8.9999999999999993E-3</v>
      </c>
      <c r="AG1536">
        <v>51.3</v>
      </c>
      <c r="AH1536">
        <v>0.05</v>
      </c>
      <c r="AI1536">
        <v>19.16</v>
      </c>
      <c r="AJ1536">
        <v>0.01</v>
      </c>
      <c r="AK1536">
        <v>0.41</v>
      </c>
      <c r="AL1536">
        <v>7.5</v>
      </c>
      <c r="AM1536">
        <v>0.8</v>
      </c>
      <c r="AN1536">
        <v>3.7</v>
      </c>
      <c r="AO1536">
        <v>0.04</v>
      </c>
      <c r="AP1536">
        <v>19.5</v>
      </c>
      <c r="AQ1536">
        <v>1580</v>
      </c>
      <c r="AR1536">
        <v>0.38</v>
      </c>
      <c r="AS1536">
        <v>6</v>
      </c>
      <c r="AT1536">
        <v>77</v>
      </c>
      <c r="AU1536">
        <v>1</v>
      </c>
      <c r="AV1536">
        <v>96.1</v>
      </c>
      <c r="AW1536">
        <v>15</v>
      </c>
    </row>
    <row r="1537" spans="1:49" hidden="1" x14ac:dyDescent="0.3">
      <c r="A1537" t="s">
        <v>5937</v>
      </c>
      <c r="B1537" t="s">
        <v>5938</v>
      </c>
      <c r="C1537" s="1" t="str">
        <f t="shared" si="103"/>
        <v>13:0047</v>
      </c>
      <c r="D1537" s="1" t="str">
        <f t="shared" si="104"/>
        <v>13:0012</v>
      </c>
      <c r="E1537" t="s">
        <v>5939</v>
      </c>
      <c r="F1537" t="s">
        <v>5940</v>
      </c>
      <c r="H1537">
        <v>46.618873200000003</v>
      </c>
      <c r="I1537">
        <v>-66.645623000000001</v>
      </c>
      <c r="J1537" s="1" t="str">
        <f t="shared" si="108"/>
        <v>Basal till</v>
      </c>
      <c r="K1537" s="1" t="str">
        <f t="shared" si="105"/>
        <v>&lt;63 micron</v>
      </c>
      <c r="L1537">
        <v>142</v>
      </c>
      <c r="M1537">
        <v>4.8099999999999996</v>
      </c>
      <c r="N1537">
        <v>38</v>
      </c>
      <c r="O1537">
        <v>19.5</v>
      </c>
      <c r="P1537">
        <v>1</v>
      </c>
      <c r="Q1537">
        <v>207.5</v>
      </c>
      <c r="R1537">
        <v>3.12</v>
      </c>
      <c r="S1537">
        <v>0.04</v>
      </c>
      <c r="T1537">
        <v>0.15</v>
      </c>
      <c r="U1537">
        <v>19.899999999999999</v>
      </c>
      <c r="V1537">
        <v>134.80000000000001</v>
      </c>
      <c r="W1537">
        <v>47.52</v>
      </c>
      <c r="X1537">
        <v>4.92</v>
      </c>
      <c r="Y1537">
        <v>13.2</v>
      </c>
      <c r="Z1537">
        <v>65</v>
      </c>
      <c r="AA1537">
        <v>0.55000000000000004</v>
      </c>
      <c r="AB1537">
        <v>21.3</v>
      </c>
      <c r="AC1537">
        <v>1.73</v>
      </c>
      <c r="AD1537">
        <v>524</v>
      </c>
      <c r="AE1537">
        <v>2.67</v>
      </c>
      <c r="AF1537">
        <v>1.2999999999999999E-2</v>
      </c>
      <c r="AG1537">
        <v>61.6</v>
      </c>
      <c r="AH1537">
        <v>4.4999999999999998E-2</v>
      </c>
      <c r="AI1537">
        <v>15.14</v>
      </c>
      <c r="AJ1537">
        <v>0.01</v>
      </c>
      <c r="AK1537">
        <v>0.37</v>
      </c>
      <c r="AL1537">
        <v>16.2</v>
      </c>
      <c r="AM1537">
        <v>0.7</v>
      </c>
      <c r="AN1537">
        <v>5.0999999999999996</v>
      </c>
      <c r="AO1537">
        <v>0.05</v>
      </c>
      <c r="AP1537">
        <v>8.8000000000000007</v>
      </c>
      <c r="AQ1537">
        <v>2460</v>
      </c>
      <c r="AR1537">
        <v>0.49</v>
      </c>
      <c r="AS1537">
        <v>2.7</v>
      </c>
      <c r="AT1537">
        <v>139</v>
      </c>
      <c r="AU1537">
        <v>2.2999999999999998</v>
      </c>
      <c r="AV1537">
        <v>105</v>
      </c>
      <c r="AW1537">
        <v>15</v>
      </c>
    </row>
    <row r="1538" spans="1:49" hidden="1" x14ac:dyDescent="0.3">
      <c r="A1538" t="s">
        <v>5941</v>
      </c>
      <c r="B1538" t="s">
        <v>5942</v>
      </c>
      <c r="C1538" s="1" t="str">
        <f t="shared" si="103"/>
        <v>13:0047</v>
      </c>
      <c r="D1538" s="1" t="str">
        <f t="shared" si="104"/>
        <v>13:0012</v>
      </c>
      <c r="E1538" t="s">
        <v>5943</v>
      </c>
      <c r="F1538" t="s">
        <v>5944</v>
      </c>
      <c r="H1538">
        <v>46.605199800000001</v>
      </c>
      <c r="I1538">
        <v>-66.654703999999995</v>
      </c>
      <c r="J1538" s="1" t="str">
        <f t="shared" si="108"/>
        <v>Basal till</v>
      </c>
      <c r="K1538" s="1" t="str">
        <f t="shared" si="105"/>
        <v>&lt;63 micron</v>
      </c>
      <c r="L1538">
        <v>95</v>
      </c>
      <c r="M1538">
        <v>2.89</v>
      </c>
      <c r="N1538">
        <v>80.900000000000006</v>
      </c>
      <c r="O1538">
        <v>2.1</v>
      </c>
      <c r="P1538">
        <v>1</v>
      </c>
      <c r="Q1538">
        <v>124.4</v>
      </c>
      <c r="R1538">
        <v>3.11</v>
      </c>
      <c r="S1538">
        <v>0.04</v>
      </c>
      <c r="T1538">
        <v>0.28000000000000003</v>
      </c>
      <c r="U1538">
        <v>30.1</v>
      </c>
      <c r="V1538">
        <v>69.5</v>
      </c>
      <c r="W1538">
        <v>65.89</v>
      </c>
      <c r="X1538">
        <v>4.1900000000000004</v>
      </c>
      <c r="Y1538">
        <v>9.3000000000000007</v>
      </c>
      <c r="Z1538">
        <v>36</v>
      </c>
      <c r="AA1538">
        <v>0.27</v>
      </c>
      <c r="AB1538">
        <v>26.3</v>
      </c>
      <c r="AC1538">
        <v>1.06</v>
      </c>
      <c r="AD1538">
        <v>985</v>
      </c>
      <c r="AE1538">
        <v>9.2799999999999994</v>
      </c>
      <c r="AF1538">
        <v>6.0000000000000001E-3</v>
      </c>
      <c r="AG1538">
        <v>62.1</v>
      </c>
      <c r="AH1538">
        <v>4.9000000000000002E-2</v>
      </c>
      <c r="AI1538">
        <v>29.25</v>
      </c>
      <c r="AJ1538">
        <v>0.02</v>
      </c>
      <c r="AK1538">
        <v>0.59</v>
      </c>
      <c r="AL1538">
        <v>7.9</v>
      </c>
      <c r="AM1538">
        <v>1.5</v>
      </c>
      <c r="AN1538">
        <v>5.5</v>
      </c>
      <c r="AO1538">
        <v>0.05</v>
      </c>
      <c r="AP1538">
        <v>13.5</v>
      </c>
      <c r="AQ1538">
        <v>1360</v>
      </c>
      <c r="AR1538">
        <v>0.57999999999999996</v>
      </c>
      <c r="AS1538">
        <v>6.8</v>
      </c>
      <c r="AT1538">
        <v>83</v>
      </c>
      <c r="AU1538">
        <v>3.2</v>
      </c>
      <c r="AV1538">
        <v>108.6</v>
      </c>
      <c r="AW1538">
        <v>15</v>
      </c>
    </row>
    <row r="1539" spans="1:49" hidden="1" x14ac:dyDescent="0.3">
      <c r="A1539" t="s">
        <v>5945</v>
      </c>
      <c r="B1539" t="s">
        <v>5946</v>
      </c>
      <c r="C1539" s="1" t="str">
        <f t="shared" si="103"/>
        <v>13:0047</v>
      </c>
      <c r="D1539" s="1" t="str">
        <f t="shared" si="104"/>
        <v>13:0012</v>
      </c>
      <c r="E1539" t="s">
        <v>5947</v>
      </c>
      <c r="F1539" t="s">
        <v>5948</v>
      </c>
      <c r="H1539">
        <v>46.591686600000003</v>
      </c>
      <c r="I1539">
        <v>-66.649673699999994</v>
      </c>
      <c r="J1539" s="1" t="str">
        <f t="shared" si="108"/>
        <v>Basal till</v>
      </c>
      <c r="K1539" s="1" t="str">
        <f t="shared" si="105"/>
        <v>&lt;63 micron</v>
      </c>
      <c r="L1539">
        <v>16</v>
      </c>
      <c r="M1539">
        <v>2.68</v>
      </c>
      <c r="N1539">
        <v>67.099999999999994</v>
      </c>
      <c r="O1539">
        <v>3.6</v>
      </c>
      <c r="P1539">
        <v>1</v>
      </c>
      <c r="Q1539">
        <v>66.900000000000006</v>
      </c>
      <c r="R1539">
        <v>4.6399999999999997</v>
      </c>
      <c r="S1539">
        <v>0.03</v>
      </c>
      <c r="T1539">
        <v>0.31</v>
      </c>
      <c r="U1539">
        <v>12.4</v>
      </c>
      <c r="V1539">
        <v>34.5</v>
      </c>
      <c r="W1539">
        <v>31.33</v>
      </c>
      <c r="X1539">
        <v>2.73</v>
      </c>
      <c r="Y1539">
        <v>7.8</v>
      </c>
      <c r="Z1539">
        <v>24</v>
      </c>
      <c r="AA1539">
        <v>0.23</v>
      </c>
      <c r="AB1539">
        <v>28.9</v>
      </c>
      <c r="AC1539">
        <v>0.57999999999999996</v>
      </c>
      <c r="AD1539">
        <v>1094</v>
      </c>
      <c r="AE1539">
        <v>1.1599999999999999</v>
      </c>
      <c r="AF1539">
        <v>5.0000000000000001E-3</v>
      </c>
      <c r="AG1539">
        <v>28.7</v>
      </c>
      <c r="AH1539">
        <v>2.9000000000000001E-2</v>
      </c>
      <c r="AI1539">
        <v>52.61</v>
      </c>
      <c r="AJ1539">
        <v>5.0000000000000001E-3</v>
      </c>
      <c r="AK1539">
        <v>0.32</v>
      </c>
      <c r="AL1539">
        <v>4.7</v>
      </c>
      <c r="AM1539">
        <v>0.4</v>
      </c>
      <c r="AN1539">
        <v>3.1</v>
      </c>
      <c r="AO1539">
        <v>0.01</v>
      </c>
      <c r="AP1539">
        <v>22.6</v>
      </c>
      <c r="AQ1539">
        <v>710</v>
      </c>
      <c r="AR1539">
        <v>0.45</v>
      </c>
      <c r="AS1539">
        <v>15</v>
      </c>
      <c r="AT1539">
        <v>33</v>
      </c>
      <c r="AU1539">
        <v>5.5</v>
      </c>
      <c r="AV1539">
        <v>178.2</v>
      </c>
      <c r="AW1539">
        <v>15</v>
      </c>
    </row>
    <row r="1540" spans="1:49" hidden="1" x14ac:dyDescent="0.3">
      <c r="A1540" t="s">
        <v>5949</v>
      </c>
      <c r="B1540" t="s">
        <v>5950</v>
      </c>
      <c r="C1540" s="1" t="str">
        <f t="shared" si="103"/>
        <v>13:0047</v>
      </c>
      <c r="D1540" s="1" t="str">
        <f t="shared" si="104"/>
        <v>13:0012</v>
      </c>
      <c r="E1540" t="s">
        <v>5951</v>
      </c>
      <c r="F1540" t="s">
        <v>5952</v>
      </c>
      <c r="H1540">
        <v>46.580446500000001</v>
      </c>
      <c r="I1540">
        <v>-66.650159900000006</v>
      </c>
      <c r="J1540" s="1" t="str">
        <f t="shared" si="108"/>
        <v>Basal till</v>
      </c>
      <c r="K1540" s="1" t="str">
        <f t="shared" si="105"/>
        <v>&lt;63 micron</v>
      </c>
      <c r="L1540">
        <v>13</v>
      </c>
      <c r="M1540">
        <v>2.36</v>
      </c>
      <c r="N1540">
        <v>26.3</v>
      </c>
      <c r="O1540">
        <v>1.1000000000000001</v>
      </c>
      <c r="P1540">
        <v>1</v>
      </c>
      <c r="Q1540">
        <v>52.8</v>
      </c>
      <c r="R1540">
        <v>2.83</v>
      </c>
      <c r="S1540">
        <v>0.02</v>
      </c>
      <c r="T1540">
        <v>0.11</v>
      </c>
      <c r="U1540">
        <v>9.1</v>
      </c>
      <c r="V1540">
        <v>35.5</v>
      </c>
      <c r="W1540">
        <v>20.07</v>
      </c>
      <c r="X1540">
        <v>2.79</v>
      </c>
      <c r="Y1540">
        <v>7.5</v>
      </c>
      <c r="Z1540">
        <v>17</v>
      </c>
      <c r="AA1540">
        <v>0.18</v>
      </c>
      <c r="AB1540">
        <v>33.799999999999997</v>
      </c>
      <c r="AC1540">
        <v>0.7</v>
      </c>
      <c r="AD1540">
        <v>615</v>
      </c>
      <c r="AE1540">
        <v>1.32</v>
      </c>
      <c r="AF1540">
        <v>5.0000000000000001E-3</v>
      </c>
      <c r="AG1540">
        <v>26.3</v>
      </c>
      <c r="AH1540">
        <v>1.7000000000000001E-2</v>
      </c>
      <c r="AI1540">
        <v>27.95</v>
      </c>
      <c r="AJ1540">
        <v>5.0000000000000001E-3</v>
      </c>
      <c r="AK1540">
        <v>0.43</v>
      </c>
      <c r="AL1540">
        <v>4.3</v>
      </c>
      <c r="AM1540">
        <v>0.3</v>
      </c>
      <c r="AN1540">
        <v>3.5</v>
      </c>
      <c r="AO1540">
        <v>0.01</v>
      </c>
      <c r="AP1540">
        <v>17.399999999999999</v>
      </c>
      <c r="AQ1540">
        <v>680</v>
      </c>
      <c r="AR1540">
        <v>0.26</v>
      </c>
      <c r="AS1540">
        <v>4.9000000000000004</v>
      </c>
      <c r="AT1540">
        <v>38</v>
      </c>
      <c r="AU1540">
        <v>1.4</v>
      </c>
      <c r="AV1540">
        <v>77.2</v>
      </c>
      <c r="AW1540">
        <v>15</v>
      </c>
    </row>
    <row r="1541" spans="1:49" hidden="1" x14ac:dyDescent="0.3">
      <c r="A1541" t="s">
        <v>5953</v>
      </c>
      <c r="B1541" t="s">
        <v>5954</v>
      </c>
      <c r="C1541" s="1" t="str">
        <f t="shared" si="103"/>
        <v>13:0047</v>
      </c>
      <c r="D1541" s="1" t="str">
        <f t="shared" si="104"/>
        <v>13:0012</v>
      </c>
      <c r="E1541" t="s">
        <v>5955</v>
      </c>
      <c r="F1541" t="s">
        <v>5956</v>
      </c>
      <c r="H1541">
        <v>46.560290999999999</v>
      </c>
      <c r="I1541">
        <v>-66.650378599999996</v>
      </c>
      <c r="J1541" s="1" t="str">
        <f t="shared" si="108"/>
        <v>Basal till</v>
      </c>
      <c r="K1541" s="1" t="str">
        <f t="shared" si="105"/>
        <v>&lt;63 micron</v>
      </c>
      <c r="L1541">
        <v>24</v>
      </c>
      <c r="M1541">
        <v>3.32</v>
      </c>
      <c r="N1541">
        <v>41.3</v>
      </c>
      <c r="O1541">
        <v>2.2999999999999998</v>
      </c>
      <c r="P1541">
        <v>1</v>
      </c>
      <c r="Q1541">
        <v>91</v>
      </c>
      <c r="R1541">
        <v>2.66</v>
      </c>
      <c r="S1541">
        <v>0.04</v>
      </c>
      <c r="T1541">
        <v>0.15</v>
      </c>
      <c r="U1541">
        <v>24</v>
      </c>
      <c r="V1541">
        <v>58</v>
      </c>
      <c r="W1541">
        <v>39.950000000000003</v>
      </c>
      <c r="X1541">
        <v>3.69</v>
      </c>
      <c r="Y1541">
        <v>8.8000000000000007</v>
      </c>
      <c r="Z1541">
        <v>35</v>
      </c>
      <c r="AA1541">
        <v>0.26</v>
      </c>
      <c r="AB1541">
        <v>28.6</v>
      </c>
      <c r="AC1541">
        <v>1.1000000000000001</v>
      </c>
      <c r="AD1541">
        <v>931</v>
      </c>
      <c r="AE1541">
        <v>6.04</v>
      </c>
      <c r="AF1541">
        <v>1.0999999999999999E-2</v>
      </c>
      <c r="AG1541">
        <v>44.9</v>
      </c>
      <c r="AH1541">
        <v>4.1000000000000002E-2</v>
      </c>
      <c r="AI1541">
        <v>20.37</v>
      </c>
      <c r="AJ1541">
        <v>0.04</v>
      </c>
      <c r="AK1541">
        <v>1.89</v>
      </c>
      <c r="AL1541">
        <v>6</v>
      </c>
      <c r="AM1541">
        <v>0.8</v>
      </c>
      <c r="AN1541">
        <v>9.1</v>
      </c>
      <c r="AO1541">
        <v>0.03</v>
      </c>
      <c r="AP1541">
        <v>11.2</v>
      </c>
      <c r="AQ1541">
        <v>1240</v>
      </c>
      <c r="AR1541">
        <v>0.39</v>
      </c>
      <c r="AS1541">
        <v>3.2</v>
      </c>
      <c r="AT1541">
        <v>61</v>
      </c>
      <c r="AU1541">
        <v>1.2</v>
      </c>
      <c r="AV1541">
        <v>77.8</v>
      </c>
      <c r="AW1541">
        <v>15</v>
      </c>
    </row>
    <row r="1542" spans="1:49" hidden="1" x14ac:dyDescent="0.3">
      <c r="A1542" t="s">
        <v>5957</v>
      </c>
      <c r="B1542" t="s">
        <v>5958</v>
      </c>
      <c r="C1542" s="1" t="str">
        <f t="shared" si="103"/>
        <v>13:0047</v>
      </c>
      <c r="D1542" s="1" t="str">
        <f t="shared" si="104"/>
        <v>13:0012</v>
      </c>
      <c r="E1542" t="s">
        <v>5959</v>
      </c>
      <c r="F1542" t="s">
        <v>5960</v>
      </c>
      <c r="H1542">
        <v>46.543885199999998</v>
      </c>
      <c r="I1542">
        <v>-66.649130499999998</v>
      </c>
      <c r="J1542" s="1" t="str">
        <f t="shared" si="108"/>
        <v>Basal till</v>
      </c>
      <c r="K1542" s="1" t="str">
        <f t="shared" si="105"/>
        <v>&lt;63 micron</v>
      </c>
      <c r="L1542">
        <v>38</v>
      </c>
      <c r="M1542">
        <v>2.79</v>
      </c>
      <c r="N1542">
        <v>52.5</v>
      </c>
      <c r="O1542">
        <v>3.5</v>
      </c>
      <c r="P1542">
        <v>1</v>
      </c>
      <c r="Q1542">
        <v>93.3</v>
      </c>
      <c r="R1542">
        <v>0.95</v>
      </c>
      <c r="S1542">
        <v>0.02</v>
      </c>
      <c r="T1542">
        <v>0.25</v>
      </c>
      <c r="U1542">
        <v>23.2</v>
      </c>
      <c r="V1542">
        <v>42.9</v>
      </c>
      <c r="W1542">
        <v>41.82</v>
      </c>
      <c r="X1542">
        <v>4.1399999999999997</v>
      </c>
      <c r="Y1542">
        <v>7.3</v>
      </c>
      <c r="Z1542">
        <v>26</v>
      </c>
      <c r="AA1542">
        <v>0.18</v>
      </c>
      <c r="AB1542">
        <v>34.299999999999997</v>
      </c>
      <c r="AC1542">
        <v>0.9</v>
      </c>
      <c r="AD1542">
        <v>1011</v>
      </c>
      <c r="AE1542">
        <v>2.0499999999999998</v>
      </c>
      <c r="AF1542">
        <v>4.0000000000000001E-3</v>
      </c>
      <c r="AG1542">
        <v>51.4</v>
      </c>
      <c r="AH1542">
        <v>4.5999999999999999E-2</v>
      </c>
      <c r="AI1542">
        <v>27.27</v>
      </c>
      <c r="AJ1542">
        <v>5.0000000000000001E-3</v>
      </c>
      <c r="AK1542">
        <v>2.13</v>
      </c>
      <c r="AL1542">
        <v>4.5</v>
      </c>
      <c r="AM1542">
        <v>0.3</v>
      </c>
      <c r="AN1542">
        <v>4.9000000000000004</v>
      </c>
      <c r="AO1542">
        <v>0.02</v>
      </c>
      <c r="AP1542">
        <v>10.7</v>
      </c>
      <c r="AQ1542">
        <v>380</v>
      </c>
      <c r="AR1542">
        <v>0.22</v>
      </c>
      <c r="AS1542">
        <v>2</v>
      </c>
      <c r="AT1542">
        <v>43</v>
      </c>
      <c r="AU1542">
        <v>0.7</v>
      </c>
      <c r="AV1542">
        <v>99.8</v>
      </c>
      <c r="AW1542">
        <v>15</v>
      </c>
    </row>
    <row r="1543" spans="1:49" hidden="1" x14ac:dyDescent="0.3">
      <c r="A1543" t="s">
        <v>5961</v>
      </c>
      <c r="B1543" t="s">
        <v>5962</v>
      </c>
      <c r="C1543" s="1" t="str">
        <f t="shared" si="103"/>
        <v>13:0047</v>
      </c>
      <c r="D1543" s="1" t="str">
        <f t="shared" si="104"/>
        <v>13:0012</v>
      </c>
      <c r="E1543" t="s">
        <v>5959</v>
      </c>
      <c r="F1543" t="s">
        <v>5963</v>
      </c>
      <c r="H1543">
        <v>46.543885199999998</v>
      </c>
      <c r="I1543">
        <v>-66.649130499999998</v>
      </c>
      <c r="J1543" s="1" t="str">
        <f>HYPERLINK("http://geochem.nrcan.gc.ca/cdogs/content/kwd/kwd020047_e.htm", "Deformation till")</f>
        <v>Deformation till</v>
      </c>
      <c r="K1543" s="1" t="str">
        <f t="shared" si="105"/>
        <v>&lt;63 micron</v>
      </c>
      <c r="L1543">
        <v>39</v>
      </c>
      <c r="M1543">
        <v>2.34</v>
      </c>
      <c r="N1543">
        <v>57.6</v>
      </c>
      <c r="O1543">
        <v>5.4</v>
      </c>
      <c r="P1543">
        <v>0.5</v>
      </c>
      <c r="Q1543">
        <v>71.8</v>
      </c>
      <c r="R1543">
        <v>0.94</v>
      </c>
      <c r="S1543">
        <v>0.03</v>
      </c>
      <c r="T1543">
        <v>0.25</v>
      </c>
      <c r="U1543">
        <v>27.4</v>
      </c>
      <c r="V1543">
        <v>42.8</v>
      </c>
      <c r="W1543">
        <v>42.11</v>
      </c>
      <c r="X1543">
        <v>4.05</v>
      </c>
      <c r="Y1543">
        <v>7.3</v>
      </c>
      <c r="Z1543">
        <v>24</v>
      </c>
      <c r="AA1543">
        <v>0.16</v>
      </c>
      <c r="AB1543">
        <v>36.9</v>
      </c>
      <c r="AC1543">
        <v>0.83</v>
      </c>
      <c r="AD1543">
        <v>1147</v>
      </c>
      <c r="AE1543">
        <v>2.65</v>
      </c>
      <c r="AF1543">
        <v>3.0000000000000001E-3</v>
      </c>
      <c r="AG1543">
        <v>46.5</v>
      </c>
      <c r="AH1543">
        <v>4.2000000000000003E-2</v>
      </c>
      <c r="AI1543">
        <v>28.06</v>
      </c>
      <c r="AJ1543">
        <v>5.0000000000000001E-3</v>
      </c>
      <c r="AK1543">
        <v>3.08</v>
      </c>
      <c r="AL1543">
        <v>4</v>
      </c>
      <c r="AM1543">
        <v>0.7</v>
      </c>
      <c r="AN1543">
        <v>5.6</v>
      </c>
      <c r="AO1543">
        <v>0.05</v>
      </c>
      <c r="AP1543">
        <v>10</v>
      </c>
      <c r="AQ1543">
        <v>410</v>
      </c>
      <c r="AR1543">
        <v>0.18</v>
      </c>
      <c r="AS1543">
        <v>1.9</v>
      </c>
      <c r="AT1543">
        <v>39</v>
      </c>
      <c r="AU1543">
        <v>0.8</v>
      </c>
      <c r="AV1543">
        <v>107.3</v>
      </c>
      <c r="AW1543">
        <v>30</v>
      </c>
    </row>
    <row r="1544" spans="1:49" hidden="1" x14ac:dyDescent="0.3">
      <c r="A1544" t="s">
        <v>5964</v>
      </c>
      <c r="B1544" t="s">
        <v>5965</v>
      </c>
      <c r="C1544" s="1" t="str">
        <f t="shared" si="103"/>
        <v>13:0047</v>
      </c>
      <c r="D1544" s="1" t="str">
        <f t="shared" si="104"/>
        <v>13:0012</v>
      </c>
      <c r="E1544" t="s">
        <v>5966</v>
      </c>
      <c r="F1544" t="s">
        <v>5967</v>
      </c>
      <c r="H1544">
        <v>46.526848399999999</v>
      </c>
      <c r="I1544">
        <v>-66.652213399999994</v>
      </c>
      <c r="J1544" s="1" t="str">
        <f t="shared" ref="J1544:J1556" si="109">HYPERLINK("http://geochem.nrcan.gc.ca/cdogs/content/kwd/kwd020045_e.htm", "Basal till")</f>
        <v>Basal till</v>
      </c>
      <c r="K1544" s="1" t="str">
        <f t="shared" si="105"/>
        <v>&lt;63 micron</v>
      </c>
      <c r="L1544">
        <v>14</v>
      </c>
      <c r="M1544">
        <v>2.5099999999999998</v>
      </c>
      <c r="N1544">
        <v>51</v>
      </c>
      <c r="O1544">
        <v>0.4</v>
      </c>
      <c r="P1544">
        <v>1</v>
      </c>
      <c r="Q1544">
        <v>75.2</v>
      </c>
      <c r="R1544">
        <v>0.72</v>
      </c>
      <c r="S1544">
        <v>0.03</v>
      </c>
      <c r="T1544">
        <v>0.15</v>
      </c>
      <c r="U1544">
        <v>15.6</v>
      </c>
      <c r="V1544">
        <v>37.299999999999997</v>
      </c>
      <c r="W1544">
        <v>45.9</v>
      </c>
      <c r="X1544">
        <v>4.5199999999999996</v>
      </c>
      <c r="Y1544">
        <v>6.8</v>
      </c>
      <c r="Z1544">
        <v>20</v>
      </c>
      <c r="AA1544">
        <v>0.17</v>
      </c>
      <c r="AB1544">
        <v>33.799999999999997</v>
      </c>
      <c r="AC1544">
        <v>0.86</v>
      </c>
      <c r="AD1544">
        <v>818</v>
      </c>
      <c r="AE1544">
        <v>2.0699999999999998</v>
      </c>
      <c r="AF1544">
        <v>4.0000000000000001E-3</v>
      </c>
      <c r="AG1544">
        <v>45.3</v>
      </c>
      <c r="AH1544">
        <v>4.9000000000000002E-2</v>
      </c>
      <c r="AI1544">
        <v>23</v>
      </c>
      <c r="AJ1544">
        <v>5.0000000000000001E-3</v>
      </c>
      <c r="AK1544">
        <v>2.92</v>
      </c>
      <c r="AL1544">
        <v>4.5999999999999996</v>
      </c>
      <c r="AM1544">
        <v>0.3</v>
      </c>
      <c r="AN1544">
        <v>5</v>
      </c>
      <c r="AO1544">
        <v>0.03</v>
      </c>
      <c r="AP1544">
        <v>10.7</v>
      </c>
      <c r="AQ1544">
        <v>360</v>
      </c>
      <c r="AR1544">
        <v>0.2</v>
      </c>
      <c r="AS1544">
        <v>2</v>
      </c>
      <c r="AT1544">
        <v>38</v>
      </c>
      <c r="AU1544">
        <v>0.4</v>
      </c>
      <c r="AV1544">
        <v>106.1</v>
      </c>
      <c r="AW1544">
        <v>7.5</v>
      </c>
    </row>
    <row r="1545" spans="1:49" hidden="1" x14ac:dyDescent="0.3">
      <c r="A1545" t="s">
        <v>5968</v>
      </c>
      <c r="B1545" t="s">
        <v>5969</v>
      </c>
      <c r="C1545" s="1" t="str">
        <f t="shared" si="103"/>
        <v>13:0047</v>
      </c>
      <c r="D1545" s="1" t="str">
        <f t="shared" si="104"/>
        <v>13:0012</v>
      </c>
      <c r="E1545" t="s">
        <v>5970</v>
      </c>
      <c r="F1545" t="s">
        <v>5971</v>
      </c>
      <c r="H1545">
        <v>46.511474499999998</v>
      </c>
      <c r="I1545">
        <v>-66.653006399999995</v>
      </c>
      <c r="J1545" s="1" t="str">
        <f t="shared" si="109"/>
        <v>Basal till</v>
      </c>
      <c r="K1545" s="1" t="str">
        <f t="shared" si="105"/>
        <v>&lt;63 micron</v>
      </c>
      <c r="L1545">
        <v>29</v>
      </c>
      <c r="M1545">
        <v>1.92</v>
      </c>
      <c r="N1545">
        <v>16.5</v>
      </c>
      <c r="O1545">
        <v>1.2</v>
      </c>
      <c r="P1545">
        <v>1</v>
      </c>
      <c r="Q1545">
        <v>53</v>
      </c>
      <c r="R1545">
        <v>0.5</v>
      </c>
      <c r="S1545">
        <v>0.02</v>
      </c>
      <c r="T1545">
        <v>0.11</v>
      </c>
      <c r="U1545">
        <v>14.7</v>
      </c>
      <c r="V1545">
        <v>34.200000000000003</v>
      </c>
      <c r="W1545">
        <v>29.36</v>
      </c>
      <c r="X1545">
        <v>3.33</v>
      </c>
      <c r="Y1545">
        <v>5.7</v>
      </c>
      <c r="Z1545">
        <v>17</v>
      </c>
      <c r="AA1545">
        <v>0.12</v>
      </c>
      <c r="AB1545">
        <v>39.700000000000003</v>
      </c>
      <c r="AC1545">
        <v>0.78</v>
      </c>
      <c r="AD1545">
        <v>823</v>
      </c>
      <c r="AE1545">
        <v>0.98</v>
      </c>
      <c r="AF1545">
        <v>4.0000000000000001E-3</v>
      </c>
      <c r="AG1545">
        <v>34.5</v>
      </c>
      <c r="AH1545">
        <v>3.1E-2</v>
      </c>
      <c r="AI1545">
        <v>21.91</v>
      </c>
      <c r="AJ1545">
        <v>5.0000000000000001E-3</v>
      </c>
      <c r="AK1545">
        <v>1.1599999999999999</v>
      </c>
      <c r="AL1545">
        <v>3.8</v>
      </c>
      <c r="AM1545">
        <v>0.1</v>
      </c>
      <c r="AN1545">
        <v>4.3</v>
      </c>
      <c r="AO1545">
        <v>0.01</v>
      </c>
      <c r="AP1545">
        <v>10.199999999999999</v>
      </c>
      <c r="AQ1545">
        <v>400</v>
      </c>
      <c r="AR1545">
        <v>0.13</v>
      </c>
      <c r="AS1545">
        <v>1.5</v>
      </c>
      <c r="AT1545">
        <v>34</v>
      </c>
      <c r="AU1545">
        <v>0.3</v>
      </c>
      <c r="AV1545">
        <v>74.3</v>
      </c>
      <c r="AW1545">
        <v>15</v>
      </c>
    </row>
    <row r="1546" spans="1:49" hidden="1" x14ac:dyDescent="0.3">
      <c r="A1546" t="s">
        <v>5972</v>
      </c>
      <c r="B1546" t="s">
        <v>5973</v>
      </c>
      <c r="C1546" s="1" t="str">
        <f t="shared" si="103"/>
        <v>13:0047</v>
      </c>
      <c r="D1546" s="1" t="str">
        <f t="shared" si="104"/>
        <v>13:0012</v>
      </c>
      <c r="E1546" t="s">
        <v>5974</v>
      </c>
      <c r="F1546" t="s">
        <v>5975</v>
      </c>
      <c r="H1546">
        <v>46.740577199999997</v>
      </c>
      <c r="I1546">
        <v>-66.616501499999998</v>
      </c>
      <c r="J1546" s="1" t="str">
        <f t="shared" si="109"/>
        <v>Basal till</v>
      </c>
      <c r="K1546" s="1" t="str">
        <f t="shared" si="105"/>
        <v>&lt;63 micron</v>
      </c>
      <c r="L1546">
        <v>23</v>
      </c>
      <c r="M1546">
        <v>3.36</v>
      </c>
      <c r="N1546">
        <v>2.7</v>
      </c>
      <c r="O1546">
        <v>0.2</v>
      </c>
      <c r="P1546">
        <v>0.5</v>
      </c>
      <c r="Q1546">
        <v>47.5</v>
      </c>
      <c r="R1546">
        <v>0.4</v>
      </c>
      <c r="S1546">
        <v>0.32</v>
      </c>
      <c r="T1546">
        <v>0.1</v>
      </c>
      <c r="U1546">
        <v>14.6</v>
      </c>
      <c r="V1546">
        <v>55.2</v>
      </c>
      <c r="W1546">
        <v>21.1</v>
      </c>
      <c r="X1546">
        <v>3.06</v>
      </c>
      <c r="Y1546">
        <v>8.1999999999999993</v>
      </c>
      <c r="Z1546">
        <v>40</v>
      </c>
      <c r="AA1546">
        <v>0.08</v>
      </c>
      <c r="AB1546">
        <v>22.5</v>
      </c>
      <c r="AC1546">
        <v>1.01</v>
      </c>
      <c r="AD1546">
        <v>557</v>
      </c>
      <c r="AE1546">
        <v>0.52</v>
      </c>
      <c r="AF1546">
        <v>1.2999999999999999E-2</v>
      </c>
      <c r="AG1546">
        <v>33.9</v>
      </c>
      <c r="AH1546">
        <v>7.5999999999999998E-2</v>
      </c>
      <c r="AI1546">
        <v>11.26</v>
      </c>
      <c r="AJ1546">
        <v>5.0000000000000001E-3</v>
      </c>
      <c r="AK1546">
        <v>0.09</v>
      </c>
      <c r="AL1546">
        <v>4.9000000000000004</v>
      </c>
      <c r="AM1546">
        <v>0.5</v>
      </c>
      <c r="AN1546">
        <v>11.2</v>
      </c>
      <c r="AO1546">
        <v>0.01</v>
      </c>
      <c r="AP1546">
        <v>8.3000000000000007</v>
      </c>
      <c r="AQ1546">
        <v>1480</v>
      </c>
      <c r="AR1546">
        <v>0.08</v>
      </c>
      <c r="AS1546">
        <v>2</v>
      </c>
      <c r="AT1546">
        <v>69</v>
      </c>
      <c r="AU1546">
        <v>0.4</v>
      </c>
      <c r="AV1546">
        <v>55.6</v>
      </c>
      <c r="AW1546">
        <v>15</v>
      </c>
    </row>
    <row r="1547" spans="1:49" hidden="1" x14ac:dyDescent="0.3">
      <c r="A1547" t="s">
        <v>5976</v>
      </c>
      <c r="B1547" t="s">
        <v>5977</v>
      </c>
      <c r="C1547" s="1" t="str">
        <f t="shared" si="103"/>
        <v>13:0047</v>
      </c>
      <c r="D1547" s="1" t="str">
        <f t="shared" si="104"/>
        <v>13:0012</v>
      </c>
      <c r="E1547" t="s">
        <v>5978</v>
      </c>
      <c r="F1547" t="s">
        <v>5979</v>
      </c>
      <c r="H1547">
        <v>46.723106600000001</v>
      </c>
      <c r="I1547">
        <v>-66.6202811</v>
      </c>
      <c r="J1547" s="1" t="str">
        <f t="shared" si="109"/>
        <v>Basal till</v>
      </c>
      <c r="K1547" s="1" t="str">
        <f t="shared" si="105"/>
        <v>&lt;63 micron</v>
      </c>
      <c r="L1547">
        <v>40</v>
      </c>
      <c r="M1547">
        <v>2.46</v>
      </c>
      <c r="N1547">
        <v>3.1</v>
      </c>
      <c r="O1547">
        <v>0.6</v>
      </c>
      <c r="P1547">
        <v>1</v>
      </c>
      <c r="Q1547">
        <v>30.3</v>
      </c>
      <c r="R1547">
        <v>1.28</v>
      </c>
      <c r="S1547">
        <v>0.15</v>
      </c>
      <c r="T1547">
        <v>0.13</v>
      </c>
      <c r="U1547">
        <v>10.6</v>
      </c>
      <c r="V1547">
        <v>33</v>
      </c>
      <c r="W1547">
        <v>16.239999999999998</v>
      </c>
      <c r="X1547">
        <v>2.7</v>
      </c>
      <c r="Y1547">
        <v>7.8</v>
      </c>
      <c r="Z1547">
        <v>38</v>
      </c>
      <c r="AA1547">
        <v>0.14000000000000001</v>
      </c>
      <c r="AB1547">
        <v>28.5</v>
      </c>
      <c r="AC1547">
        <v>0.76</v>
      </c>
      <c r="AD1547">
        <v>426</v>
      </c>
      <c r="AE1547">
        <v>1.65</v>
      </c>
      <c r="AF1547">
        <v>8.9999999999999993E-3</v>
      </c>
      <c r="AG1547">
        <v>22.4</v>
      </c>
      <c r="AH1547">
        <v>4.8000000000000001E-2</v>
      </c>
      <c r="AI1547">
        <v>14.43</v>
      </c>
      <c r="AJ1547">
        <v>5.0000000000000001E-3</v>
      </c>
      <c r="AK1547">
        <v>0.08</v>
      </c>
      <c r="AL1547">
        <v>4</v>
      </c>
      <c r="AM1547">
        <v>0.5</v>
      </c>
      <c r="AN1547">
        <v>5.2</v>
      </c>
      <c r="AO1547">
        <v>0.02</v>
      </c>
      <c r="AP1547">
        <v>21.9</v>
      </c>
      <c r="AQ1547">
        <v>1210</v>
      </c>
      <c r="AR1547">
        <v>0.19</v>
      </c>
      <c r="AS1547">
        <v>5.0999999999999996</v>
      </c>
      <c r="AT1547">
        <v>47</v>
      </c>
      <c r="AU1547">
        <v>1.3</v>
      </c>
      <c r="AV1547">
        <v>56</v>
      </c>
      <c r="AW1547">
        <v>15</v>
      </c>
    </row>
    <row r="1548" spans="1:49" hidden="1" x14ac:dyDescent="0.3">
      <c r="A1548" t="s">
        <v>5980</v>
      </c>
      <c r="B1548" t="s">
        <v>5981</v>
      </c>
      <c r="C1548" s="1" t="str">
        <f t="shared" si="103"/>
        <v>13:0047</v>
      </c>
      <c r="D1548" s="1" t="str">
        <f t="shared" si="104"/>
        <v>13:0012</v>
      </c>
      <c r="E1548" t="s">
        <v>5982</v>
      </c>
      <c r="F1548" t="s">
        <v>5983</v>
      </c>
      <c r="H1548">
        <v>46.708243600000003</v>
      </c>
      <c r="I1548">
        <v>-66.619626199999999</v>
      </c>
      <c r="J1548" s="1" t="str">
        <f t="shared" si="109"/>
        <v>Basal till</v>
      </c>
      <c r="K1548" s="1" t="str">
        <f t="shared" si="105"/>
        <v>&lt;63 micron</v>
      </c>
      <c r="L1548">
        <v>18</v>
      </c>
      <c r="M1548">
        <v>2.94</v>
      </c>
      <c r="N1548">
        <v>4.5999999999999996</v>
      </c>
      <c r="O1548">
        <v>0.1</v>
      </c>
      <c r="P1548">
        <v>1</v>
      </c>
      <c r="Q1548">
        <v>48</v>
      </c>
      <c r="R1548">
        <v>1.97</v>
      </c>
      <c r="S1548">
        <v>0.17</v>
      </c>
      <c r="T1548">
        <v>0.26</v>
      </c>
      <c r="U1548">
        <v>12.1</v>
      </c>
      <c r="V1548">
        <v>33.799999999999997</v>
      </c>
      <c r="W1548">
        <v>16.04</v>
      </c>
      <c r="X1548">
        <v>3.14</v>
      </c>
      <c r="Y1548">
        <v>9.6</v>
      </c>
      <c r="Z1548">
        <v>30</v>
      </c>
      <c r="AA1548">
        <v>0.28000000000000003</v>
      </c>
      <c r="AB1548">
        <v>33.200000000000003</v>
      </c>
      <c r="AC1548">
        <v>1.1499999999999999</v>
      </c>
      <c r="AD1548">
        <v>630</v>
      </c>
      <c r="AE1548">
        <v>1.1499999999999999</v>
      </c>
      <c r="AF1548">
        <v>8.0000000000000002E-3</v>
      </c>
      <c r="AG1548">
        <v>24.5</v>
      </c>
      <c r="AH1548">
        <v>5.3999999999999999E-2</v>
      </c>
      <c r="AI1548">
        <v>24.11</v>
      </c>
      <c r="AJ1548">
        <v>5.0000000000000001E-3</v>
      </c>
      <c r="AK1548">
        <v>0.11</v>
      </c>
      <c r="AL1548">
        <v>5.8</v>
      </c>
      <c r="AM1548">
        <v>0.3</v>
      </c>
      <c r="AN1548">
        <v>8.6999999999999993</v>
      </c>
      <c r="AO1548">
        <v>0.01</v>
      </c>
      <c r="AP1548">
        <v>15.2</v>
      </c>
      <c r="AQ1548">
        <v>1590</v>
      </c>
      <c r="AR1548">
        <v>0.23</v>
      </c>
      <c r="AS1548">
        <v>3.4</v>
      </c>
      <c r="AT1548">
        <v>44</v>
      </c>
      <c r="AU1548">
        <v>1.5</v>
      </c>
      <c r="AV1548">
        <v>81.400000000000006</v>
      </c>
      <c r="AW1548">
        <v>15</v>
      </c>
    </row>
    <row r="1549" spans="1:49" hidden="1" x14ac:dyDescent="0.3">
      <c r="A1549" t="s">
        <v>5984</v>
      </c>
      <c r="B1549" t="s">
        <v>5985</v>
      </c>
      <c r="C1549" s="1" t="str">
        <f t="shared" si="103"/>
        <v>13:0047</v>
      </c>
      <c r="D1549" s="1" t="str">
        <f t="shared" si="104"/>
        <v>13:0012</v>
      </c>
      <c r="E1549" t="s">
        <v>5986</v>
      </c>
      <c r="F1549" t="s">
        <v>5987</v>
      </c>
      <c r="H1549">
        <v>46.688113600000001</v>
      </c>
      <c r="I1549">
        <v>-66.621033999999995</v>
      </c>
      <c r="J1549" s="1" t="str">
        <f t="shared" si="109"/>
        <v>Basal till</v>
      </c>
      <c r="K1549" s="1" t="str">
        <f t="shared" si="105"/>
        <v>&lt;63 micron</v>
      </c>
      <c r="L1549">
        <v>28</v>
      </c>
      <c r="M1549">
        <v>2.41</v>
      </c>
      <c r="N1549">
        <v>6.7</v>
      </c>
      <c r="O1549">
        <v>0.7</v>
      </c>
      <c r="P1549">
        <v>0.5</v>
      </c>
      <c r="Q1549">
        <v>48.8</v>
      </c>
      <c r="R1549">
        <v>2.39</v>
      </c>
      <c r="S1549">
        <v>0.13</v>
      </c>
      <c r="T1549">
        <v>0.16</v>
      </c>
      <c r="U1549">
        <v>11.3</v>
      </c>
      <c r="V1549">
        <v>31.2</v>
      </c>
      <c r="W1549">
        <v>28.47</v>
      </c>
      <c r="X1549">
        <v>2.92</v>
      </c>
      <c r="Y1549">
        <v>8.9</v>
      </c>
      <c r="Z1549">
        <v>69</v>
      </c>
      <c r="AA1549">
        <v>0.16</v>
      </c>
      <c r="AB1549">
        <v>46.6</v>
      </c>
      <c r="AC1549">
        <v>0.8</v>
      </c>
      <c r="AD1549">
        <v>481</v>
      </c>
      <c r="AE1549">
        <v>0.71</v>
      </c>
      <c r="AF1549">
        <v>8.0000000000000002E-3</v>
      </c>
      <c r="AG1549">
        <v>20.7</v>
      </c>
      <c r="AH1549">
        <v>4.2000000000000003E-2</v>
      </c>
      <c r="AI1549">
        <v>17.5</v>
      </c>
      <c r="AJ1549">
        <v>5.0000000000000001E-3</v>
      </c>
      <c r="AK1549">
        <v>0.13</v>
      </c>
      <c r="AL1549">
        <v>4.3</v>
      </c>
      <c r="AM1549">
        <v>0.4</v>
      </c>
      <c r="AN1549">
        <v>5.4</v>
      </c>
      <c r="AO1549">
        <v>0.02</v>
      </c>
      <c r="AP1549">
        <v>33.1</v>
      </c>
      <c r="AQ1549">
        <v>1450</v>
      </c>
      <c r="AR1549">
        <v>0.28000000000000003</v>
      </c>
      <c r="AS1549">
        <v>9.3000000000000007</v>
      </c>
      <c r="AT1549">
        <v>47</v>
      </c>
      <c r="AU1549">
        <v>1</v>
      </c>
      <c r="AV1549">
        <v>71.8</v>
      </c>
      <c r="AW1549">
        <v>15</v>
      </c>
    </row>
    <row r="1550" spans="1:49" hidden="1" x14ac:dyDescent="0.3">
      <c r="A1550" t="s">
        <v>5988</v>
      </c>
      <c r="B1550" t="s">
        <v>5989</v>
      </c>
      <c r="C1550" s="1" t="str">
        <f t="shared" si="103"/>
        <v>13:0047</v>
      </c>
      <c r="D1550" s="1" t="str">
        <f t="shared" si="104"/>
        <v>13:0012</v>
      </c>
      <c r="E1550" t="s">
        <v>5990</v>
      </c>
      <c r="F1550" t="s">
        <v>5991</v>
      </c>
      <c r="H1550">
        <v>46.669585300000001</v>
      </c>
      <c r="I1550">
        <v>-66.625900299999998</v>
      </c>
      <c r="J1550" s="1" t="str">
        <f t="shared" si="109"/>
        <v>Basal till</v>
      </c>
      <c r="K1550" s="1" t="str">
        <f t="shared" si="105"/>
        <v>&lt;63 micron</v>
      </c>
      <c r="L1550">
        <v>91</v>
      </c>
      <c r="M1550">
        <v>5.3</v>
      </c>
      <c r="N1550">
        <v>58.4</v>
      </c>
      <c r="O1550">
        <v>8.1999999999999993</v>
      </c>
      <c r="P1550">
        <v>1</v>
      </c>
      <c r="Q1550">
        <v>182.8</v>
      </c>
      <c r="R1550">
        <v>2.11</v>
      </c>
      <c r="S1550">
        <v>0.18</v>
      </c>
      <c r="T1550">
        <v>0.15</v>
      </c>
      <c r="U1550">
        <v>21.9</v>
      </c>
      <c r="V1550">
        <v>80.599999999999994</v>
      </c>
      <c r="W1550">
        <v>56.91</v>
      </c>
      <c r="X1550">
        <v>4.26</v>
      </c>
      <c r="Y1550">
        <v>13.5</v>
      </c>
      <c r="Z1550">
        <v>76</v>
      </c>
      <c r="AA1550">
        <v>0.35</v>
      </c>
      <c r="AB1550">
        <v>25.3</v>
      </c>
      <c r="AC1550">
        <v>1.52</v>
      </c>
      <c r="AD1550">
        <v>903</v>
      </c>
      <c r="AE1550">
        <v>6.56</v>
      </c>
      <c r="AF1550">
        <v>8.9999999999999993E-3</v>
      </c>
      <c r="AG1550">
        <v>60.4</v>
      </c>
      <c r="AH1550">
        <v>5.7000000000000002E-2</v>
      </c>
      <c r="AI1550">
        <v>11.73</v>
      </c>
      <c r="AJ1550">
        <v>0.01</v>
      </c>
      <c r="AK1550">
        <v>0.98</v>
      </c>
      <c r="AL1550">
        <v>7.9</v>
      </c>
      <c r="AM1550">
        <v>1.2</v>
      </c>
      <c r="AN1550">
        <v>7.9</v>
      </c>
      <c r="AO1550">
        <v>0.05</v>
      </c>
      <c r="AP1550">
        <v>9.6999999999999993</v>
      </c>
      <c r="AQ1550">
        <v>2110</v>
      </c>
      <c r="AR1550">
        <v>0.36</v>
      </c>
      <c r="AS1550">
        <v>3.1</v>
      </c>
      <c r="AT1550">
        <v>111</v>
      </c>
      <c r="AU1550">
        <v>3</v>
      </c>
      <c r="AV1550">
        <v>95.2</v>
      </c>
      <c r="AW1550">
        <v>15</v>
      </c>
    </row>
    <row r="1551" spans="1:49" hidden="1" x14ac:dyDescent="0.3">
      <c r="A1551" t="s">
        <v>5992</v>
      </c>
      <c r="B1551" t="s">
        <v>5993</v>
      </c>
      <c r="C1551" s="1" t="str">
        <f t="shared" si="103"/>
        <v>13:0047</v>
      </c>
      <c r="D1551" s="1" t="str">
        <f t="shared" si="104"/>
        <v>13:0012</v>
      </c>
      <c r="E1551" t="s">
        <v>5994</v>
      </c>
      <c r="F1551" t="s">
        <v>5995</v>
      </c>
      <c r="H1551">
        <v>46.650131299999998</v>
      </c>
      <c r="I1551">
        <v>-66.6165582</v>
      </c>
      <c r="J1551" s="1" t="str">
        <f t="shared" si="109"/>
        <v>Basal till</v>
      </c>
      <c r="K1551" s="1" t="str">
        <f t="shared" si="105"/>
        <v>&lt;63 micron</v>
      </c>
      <c r="L1551">
        <v>21</v>
      </c>
      <c r="M1551">
        <v>2.92</v>
      </c>
      <c r="N1551">
        <v>32.700000000000003</v>
      </c>
      <c r="O1551">
        <v>2.4</v>
      </c>
      <c r="P1551">
        <v>0.5</v>
      </c>
      <c r="Q1551">
        <v>103.5</v>
      </c>
      <c r="R1551">
        <v>2.48</v>
      </c>
      <c r="S1551">
        <v>7.0000000000000007E-2</v>
      </c>
      <c r="T1551">
        <v>0.16</v>
      </c>
      <c r="U1551">
        <v>20.2</v>
      </c>
      <c r="V1551">
        <v>40.1</v>
      </c>
      <c r="W1551">
        <v>40.54</v>
      </c>
      <c r="X1551">
        <v>3.27</v>
      </c>
      <c r="Y1551">
        <v>10.1</v>
      </c>
      <c r="Z1551">
        <v>33</v>
      </c>
      <c r="AA1551">
        <v>0.22</v>
      </c>
      <c r="AB1551">
        <v>31.2</v>
      </c>
      <c r="AC1551">
        <v>0.7</v>
      </c>
      <c r="AD1551">
        <v>1293</v>
      </c>
      <c r="AE1551">
        <v>2.44</v>
      </c>
      <c r="AF1551">
        <v>1.0999999999999999E-2</v>
      </c>
      <c r="AG1551">
        <v>36.299999999999997</v>
      </c>
      <c r="AH1551">
        <v>3.3000000000000002E-2</v>
      </c>
      <c r="AI1551">
        <v>19.829999999999998</v>
      </c>
      <c r="AJ1551">
        <v>5.0000000000000001E-3</v>
      </c>
      <c r="AK1551">
        <v>0.53</v>
      </c>
      <c r="AL1551">
        <v>6.7</v>
      </c>
      <c r="AM1551">
        <v>0.7</v>
      </c>
      <c r="AN1551">
        <v>3.9</v>
      </c>
      <c r="AO1551">
        <v>0.02</v>
      </c>
      <c r="AP1551">
        <v>38</v>
      </c>
      <c r="AQ1551">
        <v>1590</v>
      </c>
      <c r="AR1551">
        <v>0.45</v>
      </c>
      <c r="AS1551">
        <v>14.2</v>
      </c>
      <c r="AT1551">
        <v>60</v>
      </c>
      <c r="AU1551">
        <v>1.5</v>
      </c>
      <c r="AV1551">
        <v>81.099999999999994</v>
      </c>
      <c r="AW1551">
        <v>7.5</v>
      </c>
    </row>
    <row r="1552" spans="1:49" hidden="1" x14ac:dyDescent="0.3">
      <c r="A1552" t="s">
        <v>5996</v>
      </c>
      <c r="B1552" t="s">
        <v>5997</v>
      </c>
      <c r="C1552" s="1" t="str">
        <f t="shared" si="103"/>
        <v>13:0047</v>
      </c>
      <c r="D1552" s="1" t="str">
        <f t="shared" si="104"/>
        <v>13:0012</v>
      </c>
      <c r="E1552" t="s">
        <v>5998</v>
      </c>
      <c r="F1552" t="s">
        <v>5999</v>
      </c>
      <c r="H1552">
        <v>46.634259</v>
      </c>
      <c r="I1552">
        <v>-66.623658199999994</v>
      </c>
      <c r="J1552" s="1" t="str">
        <f t="shared" si="109"/>
        <v>Basal till</v>
      </c>
      <c r="K1552" s="1" t="str">
        <f t="shared" si="105"/>
        <v>&lt;63 micron</v>
      </c>
      <c r="L1552">
        <v>267</v>
      </c>
      <c r="M1552">
        <v>3.51</v>
      </c>
      <c r="N1552">
        <v>21.8</v>
      </c>
      <c r="O1552">
        <v>1.1000000000000001</v>
      </c>
      <c r="P1552">
        <v>1</v>
      </c>
      <c r="Q1552">
        <v>66.3</v>
      </c>
      <c r="R1552">
        <v>1.6</v>
      </c>
      <c r="S1552">
        <v>7.0000000000000007E-2</v>
      </c>
      <c r="T1552">
        <v>0.18</v>
      </c>
      <c r="U1552">
        <v>12.8</v>
      </c>
      <c r="V1552">
        <v>38.9</v>
      </c>
      <c r="W1552">
        <v>37.97</v>
      </c>
      <c r="X1552">
        <v>3.2</v>
      </c>
      <c r="Y1552">
        <v>8.1999999999999993</v>
      </c>
      <c r="Z1552">
        <v>75</v>
      </c>
      <c r="AA1552">
        <v>0.12</v>
      </c>
      <c r="AB1552">
        <v>30.7</v>
      </c>
      <c r="AC1552">
        <v>0.62</v>
      </c>
      <c r="AD1552">
        <v>412</v>
      </c>
      <c r="AE1552">
        <v>2.5299999999999998</v>
      </c>
      <c r="AF1552">
        <v>8.0000000000000002E-3</v>
      </c>
      <c r="AG1552">
        <v>33.200000000000003</v>
      </c>
      <c r="AH1552">
        <v>4.4999999999999998E-2</v>
      </c>
      <c r="AI1552">
        <v>18.079999999999998</v>
      </c>
      <c r="AJ1552">
        <v>0.02</v>
      </c>
      <c r="AK1552">
        <v>0.32</v>
      </c>
      <c r="AL1552">
        <v>4.9000000000000004</v>
      </c>
      <c r="AM1552">
        <v>1</v>
      </c>
      <c r="AN1552">
        <v>4.2</v>
      </c>
      <c r="AO1552">
        <v>0.02</v>
      </c>
      <c r="AP1552">
        <v>20.3</v>
      </c>
      <c r="AQ1552">
        <v>1250</v>
      </c>
      <c r="AR1552">
        <v>0.39</v>
      </c>
      <c r="AS1552">
        <v>5.3</v>
      </c>
      <c r="AT1552">
        <v>64</v>
      </c>
      <c r="AU1552">
        <v>1.6</v>
      </c>
      <c r="AV1552">
        <v>79.3</v>
      </c>
      <c r="AW1552">
        <v>15</v>
      </c>
    </row>
    <row r="1553" spans="1:49" hidden="1" x14ac:dyDescent="0.3">
      <c r="A1553" t="s">
        <v>6000</v>
      </c>
      <c r="B1553" t="s">
        <v>6001</v>
      </c>
      <c r="C1553" s="1" t="str">
        <f t="shared" si="103"/>
        <v>13:0047</v>
      </c>
      <c r="D1553" s="1" t="str">
        <f t="shared" si="104"/>
        <v>13:0012</v>
      </c>
      <c r="E1553" t="s">
        <v>6002</v>
      </c>
      <c r="F1553" t="s">
        <v>6003</v>
      </c>
      <c r="H1553">
        <v>46.615670799999997</v>
      </c>
      <c r="I1553">
        <v>-66.621337699999998</v>
      </c>
      <c r="J1553" s="1" t="str">
        <f t="shared" si="109"/>
        <v>Basal till</v>
      </c>
      <c r="K1553" s="1" t="str">
        <f t="shared" si="105"/>
        <v>&lt;63 micron</v>
      </c>
      <c r="L1553">
        <v>46</v>
      </c>
      <c r="M1553">
        <v>2.81</v>
      </c>
      <c r="N1553">
        <v>25</v>
      </c>
      <c r="O1553">
        <v>0.1</v>
      </c>
      <c r="P1553">
        <v>1</v>
      </c>
      <c r="Q1553">
        <v>55.2</v>
      </c>
      <c r="R1553">
        <v>2.56</v>
      </c>
      <c r="S1553">
        <v>0.05</v>
      </c>
      <c r="T1553">
        <v>0.11</v>
      </c>
      <c r="U1553">
        <v>9.8000000000000007</v>
      </c>
      <c r="V1553">
        <v>50.6</v>
      </c>
      <c r="W1553">
        <v>21.62</v>
      </c>
      <c r="X1553">
        <v>3.03</v>
      </c>
      <c r="Y1553">
        <v>8.6</v>
      </c>
      <c r="Z1553">
        <v>96</v>
      </c>
      <c r="AA1553">
        <v>0.15</v>
      </c>
      <c r="AB1553">
        <v>29.5</v>
      </c>
      <c r="AC1553">
        <v>0.69</v>
      </c>
      <c r="AD1553">
        <v>434</v>
      </c>
      <c r="AE1553">
        <v>5.83</v>
      </c>
      <c r="AF1553">
        <v>5.0000000000000001E-3</v>
      </c>
      <c r="AG1553">
        <v>31.9</v>
      </c>
      <c r="AH1553">
        <v>3.3000000000000002E-2</v>
      </c>
      <c r="AI1553">
        <v>20.329999999999998</v>
      </c>
      <c r="AJ1553">
        <v>0.01</v>
      </c>
      <c r="AK1553">
        <v>0.3</v>
      </c>
      <c r="AL1553">
        <v>5.4</v>
      </c>
      <c r="AM1553">
        <v>0.9</v>
      </c>
      <c r="AN1553">
        <v>3.2</v>
      </c>
      <c r="AO1553">
        <v>0.03</v>
      </c>
      <c r="AP1553">
        <v>19.5</v>
      </c>
      <c r="AQ1553">
        <v>960</v>
      </c>
      <c r="AR1553">
        <v>0.32</v>
      </c>
      <c r="AS1553">
        <v>5.7</v>
      </c>
      <c r="AT1553">
        <v>56</v>
      </c>
      <c r="AU1553">
        <v>1.6</v>
      </c>
      <c r="AV1553">
        <v>71</v>
      </c>
      <c r="AW1553">
        <v>7.5</v>
      </c>
    </row>
    <row r="1554" spans="1:49" hidden="1" x14ac:dyDescent="0.3">
      <c r="A1554" t="s">
        <v>6004</v>
      </c>
      <c r="B1554" t="s">
        <v>6005</v>
      </c>
      <c r="C1554" s="1" t="str">
        <f t="shared" si="103"/>
        <v>13:0047</v>
      </c>
      <c r="D1554" s="1" t="str">
        <f t="shared" si="104"/>
        <v>13:0012</v>
      </c>
      <c r="E1554" t="s">
        <v>6006</v>
      </c>
      <c r="F1554" t="s">
        <v>6007</v>
      </c>
      <c r="H1554">
        <v>46.6036413</v>
      </c>
      <c r="I1554">
        <v>-66.614160699999999</v>
      </c>
      <c r="J1554" s="1" t="str">
        <f t="shared" si="109"/>
        <v>Basal till</v>
      </c>
      <c r="K1554" s="1" t="str">
        <f t="shared" si="105"/>
        <v>&lt;63 micron</v>
      </c>
      <c r="L1554">
        <v>191</v>
      </c>
      <c r="M1554">
        <v>4.62</v>
      </c>
      <c r="N1554">
        <v>196.1</v>
      </c>
      <c r="O1554">
        <v>3.9</v>
      </c>
      <c r="P1554">
        <v>1</v>
      </c>
      <c r="Q1554">
        <v>70</v>
      </c>
      <c r="R1554">
        <v>11.13</v>
      </c>
      <c r="S1554">
        <v>0.08</v>
      </c>
      <c r="T1554">
        <v>0.24</v>
      </c>
      <c r="U1554">
        <v>13.7</v>
      </c>
      <c r="V1554">
        <v>78.5</v>
      </c>
      <c r="W1554">
        <v>48.51</v>
      </c>
      <c r="X1554">
        <v>3.72</v>
      </c>
      <c r="Y1554">
        <v>9.6</v>
      </c>
      <c r="Z1554">
        <v>126</v>
      </c>
      <c r="AA1554">
        <v>0.18</v>
      </c>
      <c r="AB1554">
        <v>20.8</v>
      </c>
      <c r="AC1554">
        <v>0.86</v>
      </c>
      <c r="AD1554">
        <v>464</v>
      </c>
      <c r="AE1554">
        <v>2.93</v>
      </c>
      <c r="AF1554">
        <v>6.0000000000000001E-3</v>
      </c>
      <c r="AG1554">
        <v>79.599999999999994</v>
      </c>
      <c r="AH1554">
        <v>3.7999999999999999E-2</v>
      </c>
      <c r="AI1554">
        <v>17.899999999999999</v>
      </c>
      <c r="AJ1554">
        <v>0.01</v>
      </c>
      <c r="AK1554">
        <v>0.28999999999999998</v>
      </c>
      <c r="AL1554">
        <v>6.6</v>
      </c>
      <c r="AM1554">
        <v>1.2</v>
      </c>
      <c r="AN1554">
        <v>4.8</v>
      </c>
      <c r="AO1554">
        <v>0.06</v>
      </c>
      <c r="AP1554">
        <v>13.1</v>
      </c>
      <c r="AQ1554">
        <v>1480</v>
      </c>
      <c r="AR1554">
        <v>0.48</v>
      </c>
      <c r="AS1554">
        <v>3.5</v>
      </c>
      <c r="AT1554">
        <v>69</v>
      </c>
      <c r="AU1554">
        <v>8</v>
      </c>
      <c r="AV1554">
        <v>135</v>
      </c>
      <c r="AW1554">
        <v>15</v>
      </c>
    </row>
    <row r="1555" spans="1:49" hidden="1" x14ac:dyDescent="0.3">
      <c r="A1555" t="s">
        <v>6008</v>
      </c>
      <c r="B1555" t="s">
        <v>6009</v>
      </c>
      <c r="C1555" s="1" t="str">
        <f t="shared" si="103"/>
        <v>13:0047</v>
      </c>
      <c r="D1555" s="1" t="str">
        <f t="shared" si="104"/>
        <v>13:0012</v>
      </c>
      <c r="E1555" t="s">
        <v>6010</v>
      </c>
      <c r="F1555" t="s">
        <v>6011</v>
      </c>
      <c r="H1555">
        <v>46.588817800000001</v>
      </c>
      <c r="I1555">
        <v>-66.624080599999999</v>
      </c>
      <c r="J1555" s="1" t="str">
        <f t="shared" si="109"/>
        <v>Basal till</v>
      </c>
      <c r="K1555" s="1" t="str">
        <f t="shared" si="105"/>
        <v>&lt;63 micron</v>
      </c>
      <c r="L1555">
        <v>49</v>
      </c>
      <c r="M1555">
        <v>2.0299999999999998</v>
      </c>
      <c r="N1555">
        <v>51.9</v>
      </c>
      <c r="O1555">
        <v>0.1</v>
      </c>
      <c r="P1555">
        <v>1</v>
      </c>
      <c r="Q1555">
        <v>32.200000000000003</v>
      </c>
      <c r="R1555">
        <v>3.91</v>
      </c>
      <c r="S1555">
        <v>0.06</v>
      </c>
      <c r="T1555">
        <v>0.22</v>
      </c>
      <c r="U1555">
        <v>10</v>
      </c>
      <c r="V1555">
        <v>29.6</v>
      </c>
      <c r="W1555">
        <v>19.18</v>
      </c>
      <c r="X1555">
        <v>2.34</v>
      </c>
      <c r="Y1555">
        <v>5.8</v>
      </c>
      <c r="Z1555">
        <v>29</v>
      </c>
      <c r="AA1555">
        <v>0.15</v>
      </c>
      <c r="AB1555">
        <v>33.5</v>
      </c>
      <c r="AC1555">
        <v>0.56000000000000005</v>
      </c>
      <c r="AD1555">
        <v>692</v>
      </c>
      <c r="AE1555">
        <v>1.6</v>
      </c>
      <c r="AF1555">
        <v>5.0000000000000001E-3</v>
      </c>
      <c r="AG1555">
        <v>24.7</v>
      </c>
      <c r="AH1555">
        <v>3.5000000000000003E-2</v>
      </c>
      <c r="AI1555">
        <v>29.14</v>
      </c>
      <c r="AJ1555">
        <v>5.0000000000000001E-3</v>
      </c>
      <c r="AK1555">
        <v>0.42</v>
      </c>
      <c r="AL1555">
        <v>3.1</v>
      </c>
      <c r="AM1555">
        <v>0.4</v>
      </c>
      <c r="AN1555">
        <v>3.7</v>
      </c>
      <c r="AO1555">
        <v>0.01</v>
      </c>
      <c r="AP1555">
        <v>18.2</v>
      </c>
      <c r="AQ1555">
        <v>700</v>
      </c>
      <c r="AR1555">
        <v>0.22</v>
      </c>
      <c r="AS1555">
        <v>5</v>
      </c>
      <c r="AT1555">
        <v>33</v>
      </c>
      <c r="AU1555">
        <v>3.3</v>
      </c>
      <c r="AV1555">
        <v>96.3</v>
      </c>
      <c r="AW1555">
        <v>15</v>
      </c>
    </row>
    <row r="1556" spans="1:49" hidden="1" x14ac:dyDescent="0.3">
      <c r="A1556" t="s">
        <v>6012</v>
      </c>
      <c r="B1556" t="s">
        <v>6013</v>
      </c>
      <c r="C1556" s="1" t="str">
        <f t="shared" ref="C1556:C1619" si="110">HYPERLINK("http://geochem.nrcan.gc.ca/cdogs/content/bdl/bdl130047_e.htm", "13:0047")</f>
        <v>13:0047</v>
      </c>
      <c r="D1556" s="1" t="str">
        <f t="shared" ref="D1556:D1619" si="111">HYPERLINK("http://geochem.nrcan.gc.ca/cdogs/content/svy/svy130012_e.htm", "13:0012")</f>
        <v>13:0012</v>
      </c>
      <c r="E1556" t="s">
        <v>6014</v>
      </c>
      <c r="F1556" t="s">
        <v>6015</v>
      </c>
      <c r="H1556">
        <v>46.579757600000001</v>
      </c>
      <c r="I1556">
        <v>-66.625521000000006</v>
      </c>
      <c r="J1556" s="1" t="str">
        <f t="shared" si="109"/>
        <v>Basal till</v>
      </c>
      <c r="K1556" s="1" t="str">
        <f t="shared" ref="K1556:K1619" si="112">HYPERLINK("http://geochem.nrcan.gc.ca/cdogs/content/kwd/kwd080004_e.htm", "&lt;63 micron")</f>
        <v>&lt;63 micron</v>
      </c>
      <c r="L1556">
        <v>23</v>
      </c>
      <c r="M1556">
        <v>3.47</v>
      </c>
      <c r="N1556">
        <v>30.4</v>
      </c>
      <c r="O1556">
        <v>3.3</v>
      </c>
      <c r="P1556">
        <v>2</v>
      </c>
      <c r="Q1556">
        <v>90</v>
      </c>
      <c r="R1556">
        <v>2.21</v>
      </c>
      <c r="S1556">
        <v>0.03</v>
      </c>
      <c r="T1556">
        <v>0.08</v>
      </c>
      <c r="U1556">
        <v>12.7</v>
      </c>
      <c r="V1556">
        <v>68.599999999999994</v>
      </c>
      <c r="W1556">
        <v>34.65</v>
      </c>
      <c r="X1556">
        <v>4.1900000000000004</v>
      </c>
      <c r="Y1556">
        <v>10.3</v>
      </c>
      <c r="Z1556">
        <v>44</v>
      </c>
      <c r="AA1556">
        <v>0.38</v>
      </c>
      <c r="AB1556">
        <v>21.3</v>
      </c>
      <c r="AC1556">
        <v>1.05</v>
      </c>
      <c r="AD1556">
        <v>388</v>
      </c>
      <c r="AE1556">
        <v>1.94</v>
      </c>
      <c r="AF1556">
        <v>5.0000000000000001E-3</v>
      </c>
      <c r="AG1556">
        <v>40.799999999999997</v>
      </c>
      <c r="AH1556">
        <v>3.9E-2</v>
      </c>
      <c r="AI1556">
        <v>20.2</v>
      </c>
      <c r="AJ1556">
        <v>5.0000000000000001E-3</v>
      </c>
      <c r="AK1556">
        <v>1.74</v>
      </c>
      <c r="AL1556">
        <v>6.6</v>
      </c>
      <c r="AM1556">
        <v>0.5</v>
      </c>
      <c r="AN1556">
        <v>4</v>
      </c>
      <c r="AO1556">
        <v>0.02</v>
      </c>
      <c r="AP1556">
        <v>13.2</v>
      </c>
      <c r="AQ1556">
        <v>1770</v>
      </c>
      <c r="AR1556">
        <v>0.36</v>
      </c>
      <c r="AS1556">
        <v>3.2</v>
      </c>
      <c r="AT1556">
        <v>71</v>
      </c>
      <c r="AU1556">
        <v>1.9</v>
      </c>
      <c r="AV1556">
        <v>64.2</v>
      </c>
      <c r="AW1556">
        <v>15</v>
      </c>
    </row>
    <row r="1557" spans="1:49" hidden="1" x14ac:dyDescent="0.3">
      <c r="A1557" t="s">
        <v>6016</v>
      </c>
      <c r="B1557" t="s">
        <v>6017</v>
      </c>
      <c r="C1557" s="1" t="str">
        <f t="shared" si="110"/>
        <v>13:0047</v>
      </c>
      <c r="D1557" s="1" t="str">
        <f t="shared" si="111"/>
        <v>13:0012</v>
      </c>
      <c r="E1557" t="s">
        <v>6014</v>
      </c>
      <c r="F1557" t="s">
        <v>6018</v>
      </c>
      <c r="H1557">
        <v>46.579757600000001</v>
      </c>
      <c r="I1557">
        <v>-66.625521000000006</v>
      </c>
      <c r="J1557" s="1" t="str">
        <f>HYPERLINK("http://geochem.nrcan.gc.ca/cdogs/content/kwd/kwd020047_e.htm", "Deformation till")</f>
        <v>Deformation till</v>
      </c>
      <c r="K1557" s="1" t="str">
        <f t="shared" si="112"/>
        <v>&lt;63 micron</v>
      </c>
      <c r="L1557">
        <v>98</v>
      </c>
      <c r="M1557">
        <v>3.48</v>
      </c>
      <c r="N1557">
        <v>64</v>
      </c>
      <c r="O1557">
        <v>2.7</v>
      </c>
      <c r="P1557">
        <v>2</v>
      </c>
      <c r="Q1557">
        <v>234.5</v>
      </c>
      <c r="R1557">
        <v>1.2</v>
      </c>
      <c r="S1557">
        <v>0.02</v>
      </c>
      <c r="T1557">
        <v>0.11</v>
      </c>
      <c r="U1557">
        <v>11.2</v>
      </c>
      <c r="V1557">
        <v>129.30000000000001</v>
      </c>
      <c r="W1557">
        <v>87.88</v>
      </c>
      <c r="X1557">
        <v>12.61</v>
      </c>
      <c r="Y1557">
        <v>14.4</v>
      </c>
      <c r="Z1557">
        <v>39</v>
      </c>
      <c r="AA1557">
        <v>0.62</v>
      </c>
      <c r="AB1557">
        <v>24.7</v>
      </c>
      <c r="AC1557">
        <v>1.25</v>
      </c>
      <c r="AD1557">
        <v>943</v>
      </c>
      <c r="AE1557">
        <v>4.01</v>
      </c>
      <c r="AF1557">
        <v>5.0000000000000001E-3</v>
      </c>
      <c r="AG1557">
        <v>37</v>
      </c>
      <c r="AH1557">
        <v>7.4999999999999997E-2</v>
      </c>
      <c r="AI1557">
        <v>15.79</v>
      </c>
      <c r="AJ1557">
        <v>0.06</v>
      </c>
      <c r="AK1557">
        <v>1.25</v>
      </c>
      <c r="AL1557">
        <v>11.4</v>
      </c>
      <c r="AM1557">
        <v>1.6</v>
      </c>
      <c r="AN1557">
        <v>3.2</v>
      </c>
      <c r="AO1557">
        <v>0.1</v>
      </c>
      <c r="AP1557">
        <v>10.9</v>
      </c>
      <c r="AQ1557">
        <v>2140</v>
      </c>
      <c r="AR1557">
        <v>0.5</v>
      </c>
      <c r="AS1557">
        <v>3.1</v>
      </c>
      <c r="AT1557">
        <v>105</v>
      </c>
      <c r="AU1557">
        <v>1.2</v>
      </c>
      <c r="AV1557">
        <v>76.099999999999994</v>
      </c>
      <c r="AW1557">
        <v>15</v>
      </c>
    </row>
    <row r="1558" spans="1:49" hidden="1" x14ac:dyDescent="0.3">
      <c r="A1558" t="s">
        <v>6019</v>
      </c>
      <c r="B1558" t="s">
        <v>6020</v>
      </c>
      <c r="C1558" s="1" t="str">
        <f t="shared" si="110"/>
        <v>13:0047</v>
      </c>
      <c r="D1558" s="1" t="str">
        <f t="shared" si="111"/>
        <v>13:0012</v>
      </c>
      <c r="E1558" t="s">
        <v>6021</v>
      </c>
      <c r="F1558" t="s">
        <v>6022</v>
      </c>
      <c r="H1558">
        <v>46.559779399999996</v>
      </c>
      <c r="I1558">
        <v>-66.625610499999993</v>
      </c>
      <c r="J1558" s="1" t="str">
        <f t="shared" ref="J1558:J1585" si="113">HYPERLINK("http://geochem.nrcan.gc.ca/cdogs/content/kwd/kwd020045_e.htm", "Basal till")</f>
        <v>Basal till</v>
      </c>
      <c r="K1558" s="1" t="str">
        <f t="shared" si="112"/>
        <v>&lt;63 micron</v>
      </c>
      <c r="L1558">
        <v>66</v>
      </c>
      <c r="M1558">
        <v>2.6</v>
      </c>
      <c r="N1558">
        <v>49.2</v>
      </c>
      <c r="O1558">
        <v>1.8</v>
      </c>
      <c r="P1558">
        <v>2</v>
      </c>
      <c r="Q1558">
        <v>69.900000000000006</v>
      </c>
      <c r="R1558">
        <v>1.1100000000000001</v>
      </c>
      <c r="S1558">
        <v>0.02</v>
      </c>
      <c r="T1558">
        <v>0.63</v>
      </c>
      <c r="U1558">
        <v>19</v>
      </c>
      <c r="V1558">
        <v>37.6</v>
      </c>
      <c r="W1558">
        <v>38.659999999999997</v>
      </c>
      <c r="X1558">
        <v>3.53</v>
      </c>
      <c r="Y1558">
        <v>6</v>
      </c>
      <c r="Z1558">
        <v>41</v>
      </c>
      <c r="AA1558">
        <v>0.15</v>
      </c>
      <c r="AB1558">
        <v>33.799999999999997</v>
      </c>
      <c r="AC1558">
        <v>0.78</v>
      </c>
      <c r="AD1558">
        <v>951</v>
      </c>
      <c r="AE1558">
        <v>1.24</v>
      </c>
      <c r="AF1558">
        <v>4.0000000000000001E-3</v>
      </c>
      <c r="AG1558">
        <v>44</v>
      </c>
      <c r="AH1558">
        <v>5.0999999999999997E-2</v>
      </c>
      <c r="AI1558">
        <v>18.63</v>
      </c>
      <c r="AJ1558">
        <v>0.01</v>
      </c>
      <c r="AK1558">
        <v>1.52</v>
      </c>
      <c r="AL1558">
        <v>3.7</v>
      </c>
      <c r="AM1558">
        <v>0.5</v>
      </c>
      <c r="AN1558">
        <v>4.2</v>
      </c>
      <c r="AO1558">
        <v>0.03</v>
      </c>
      <c r="AP1558">
        <v>8.8000000000000007</v>
      </c>
      <c r="AQ1558">
        <v>460</v>
      </c>
      <c r="AR1558">
        <v>0.22</v>
      </c>
      <c r="AS1558">
        <v>2</v>
      </c>
      <c r="AT1558">
        <v>39</v>
      </c>
      <c r="AU1558">
        <v>0.9</v>
      </c>
      <c r="AV1558">
        <v>80.599999999999994</v>
      </c>
      <c r="AW1558">
        <v>15</v>
      </c>
    </row>
    <row r="1559" spans="1:49" hidden="1" x14ac:dyDescent="0.3">
      <c r="A1559" t="s">
        <v>6023</v>
      </c>
      <c r="B1559" t="s">
        <v>6024</v>
      </c>
      <c r="C1559" s="1" t="str">
        <f t="shared" si="110"/>
        <v>13:0047</v>
      </c>
      <c r="D1559" s="1" t="str">
        <f t="shared" si="111"/>
        <v>13:0012</v>
      </c>
      <c r="E1559" t="s">
        <v>6025</v>
      </c>
      <c r="F1559" t="s">
        <v>6026</v>
      </c>
      <c r="H1559">
        <v>46.542272199999999</v>
      </c>
      <c r="I1559">
        <v>-66.627678799999998</v>
      </c>
      <c r="J1559" s="1" t="str">
        <f t="shared" si="113"/>
        <v>Basal till</v>
      </c>
      <c r="K1559" s="1" t="str">
        <f t="shared" si="112"/>
        <v>&lt;63 micron</v>
      </c>
      <c r="L1559">
        <v>17</v>
      </c>
      <c r="M1559">
        <v>2.5499999999999998</v>
      </c>
      <c r="N1559">
        <v>105.1</v>
      </c>
      <c r="O1559">
        <v>4.0999999999999996</v>
      </c>
      <c r="P1559">
        <v>1</v>
      </c>
      <c r="Q1559">
        <v>58.5</v>
      </c>
      <c r="R1559">
        <v>1.08</v>
      </c>
      <c r="S1559">
        <v>0.02</v>
      </c>
      <c r="T1559">
        <v>0.37</v>
      </c>
      <c r="U1559">
        <v>13.5</v>
      </c>
      <c r="V1559">
        <v>38.700000000000003</v>
      </c>
      <c r="W1559">
        <v>33.86</v>
      </c>
      <c r="X1559">
        <v>3.51</v>
      </c>
      <c r="Y1559">
        <v>6.3</v>
      </c>
      <c r="Z1559">
        <v>18</v>
      </c>
      <c r="AA1559">
        <v>0.13</v>
      </c>
      <c r="AB1559">
        <v>30.8</v>
      </c>
      <c r="AC1559">
        <v>0.79</v>
      </c>
      <c r="AD1559">
        <v>528</v>
      </c>
      <c r="AE1559">
        <v>0.91</v>
      </c>
      <c r="AF1559">
        <v>4.0000000000000001E-3</v>
      </c>
      <c r="AG1559">
        <v>39.700000000000003</v>
      </c>
      <c r="AH1559">
        <v>1.7999999999999999E-2</v>
      </c>
      <c r="AI1559">
        <v>19.29</v>
      </c>
      <c r="AJ1559">
        <v>5.0000000000000001E-3</v>
      </c>
      <c r="AK1559">
        <v>1.26</v>
      </c>
      <c r="AL1559">
        <v>3.1</v>
      </c>
      <c r="AM1559">
        <v>0.4</v>
      </c>
      <c r="AN1559">
        <v>4</v>
      </c>
      <c r="AO1559">
        <v>0.02</v>
      </c>
      <c r="AP1559">
        <v>10.3</v>
      </c>
      <c r="AQ1559">
        <v>250</v>
      </c>
      <c r="AR1559">
        <v>0.21</v>
      </c>
      <c r="AS1559">
        <v>1.5</v>
      </c>
      <c r="AT1559">
        <v>35</v>
      </c>
      <c r="AU1559">
        <v>0.4</v>
      </c>
      <c r="AV1559">
        <v>92.6</v>
      </c>
      <c r="AW1559">
        <v>7.5</v>
      </c>
    </row>
    <row r="1560" spans="1:49" hidden="1" x14ac:dyDescent="0.3">
      <c r="A1560" t="s">
        <v>6027</v>
      </c>
      <c r="B1560" t="s">
        <v>6028</v>
      </c>
      <c r="C1560" s="1" t="str">
        <f t="shared" si="110"/>
        <v>13:0047</v>
      </c>
      <c r="D1560" s="1" t="str">
        <f t="shared" si="111"/>
        <v>13:0012</v>
      </c>
      <c r="E1560" t="s">
        <v>6029</v>
      </c>
      <c r="F1560" t="s">
        <v>6030</v>
      </c>
      <c r="H1560">
        <v>46.524692000000002</v>
      </c>
      <c r="I1560">
        <v>-66.6262282</v>
      </c>
      <c r="J1560" s="1" t="str">
        <f t="shared" si="113"/>
        <v>Basal till</v>
      </c>
      <c r="K1560" s="1" t="str">
        <f t="shared" si="112"/>
        <v>&lt;63 micron</v>
      </c>
      <c r="L1560">
        <v>14</v>
      </c>
      <c r="M1560">
        <v>2.36</v>
      </c>
      <c r="N1560">
        <v>25.4</v>
      </c>
      <c r="O1560">
        <v>0.7</v>
      </c>
      <c r="P1560">
        <v>1</v>
      </c>
      <c r="Q1560">
        <v>79.2</v>
      </c>
      <c r="R1560">
        <v>0.6</v>
      </c>
      <c r="S1560">
        <v>0.13</v>
      </c>
      <c r="T1560">
        <v>0.23</v>
      </c>
      <c r="U1560">
        <v>19.8</v>
      </c>
      <c r="V1560">
        <v>45.3</v>
      </c>
      <c r="W1560">
        <v>42.23</v>
      </c>
      <c r="X1560">
        <v>4.5599999999999996</v>
      </c>
      <c r="Y1560">
        <v>6.7</v>
      </c>
      <c r="Z1560">
        <v>20</v>
      </c>
      <c r="AA1560">
        <v>0.2</v>
      </c>
      <c r="AB1560">
        <v>35</v>
      </c>
      <c r="AC1560">
        <v>1.04</v>
      </c>
      <c r="AD1560">
        <v>1054</v>
      </c>
      <c r="AE1560">
        <v>1.75</v>
      </c>
      <c r="AF1560">
        <v>5.0000000000000001E-3</v>
      </c>
      <c r="AG1560">
        <v>55.6</v>
      </c>
      <c r="AH1560">
        <v>3.2000000000000001E-2</v>
      </c>
      <c r="AI1560">
        <v>24.02</v>
      </c>
      <c r="AJ1560">
        <v>5.0000000000000001E-3</v>
      </c>
      <c r="AK1560">
        <v>1.77</v>
      </c>
      <c r="AL1560">
        <v>4.8</v>
      </c>
      <c r="AM1560">
        <v>0.2</v>
      </c>
      <c r="AN1560">
        <v>15.1</v>
      </c>
      <c r="AO1560">
        <v>0.02</v>
      </c>
      <c r="AP1560">
        <v>10.3</v>
      </c>
      <c r="AQ1560">
        <v>460</v>
      </c>
      <c r="AR1560">
        <v>0.17</v>
      </c>
      <c r="AS1560">
        <v>1.5</v>
      </c>
      <c r="AT1560">
        <v>43</v>
      </c>
      <c r="AU1560">
        <v>0.2</v>
      </c>
      <c r="AV1560">
        <v>103.2</v>
      </c>
      <c r="AW1560">
        <v>7.5</v>
      </c>
    </row>
    <row r="1561" spans="1:49" hidden="1" x14ac:dyDescent="0.3">
      <c r="A1561" t="s">
        <v>6031</v>
      </c>
      <c r="B1561" t="s">
        <v>6032</v>
      </c>
      <c r="C1561" s="1" t="str">
        <f t="shared" si="110"/>
        <v>13:0047</v>
      </c>
      <c r="D1561" s="1" t="str">
        <f t="shared" si="111"/>
        <v>13:0012</v>
      </c>
      <c r="E1561" t="s">
        <v>6033</v>
      </c>
      <c r="F1561" t="s">
        <v>6034</v>
      </c>
      <c r="H1561">
        <v>46.508095400000002</v>
      </c>
      <c r="I1561">
        <v>-66.624474699999993</v>
      </c>
      <c r="J1561" s="1" t="str">
        <f t="shared" si="113"/>
        <v>Basal till</v>
      </c>
      <c r="K1561" s="1" t="str">
        <f t="shared" si="112"/>
        <v>&lt;63 micron</v>
      </c>
      <c r="L1561">
        <v>8</v>
      </c>
      <c r="M1561">
        <v>1.83</v>
      </c>
      <c r="N1561">
        <v>9.9</v>
      </c>
      <c r="O1561">
        <v>2.2999999999999998</v>
      </c>
      <c r="P1561">
        <v>1</v>
      </c>
      <c r="Q1561">
        <v>39.9</v>
      </c>
      <c r="R1561">
        <v>0.35</v>
      </c>
      <c r="S1561">
        <v>0.05</v>
      </c>
      <c r="T1561">
        <v>0.05</v>
      </c>
      <c r="U1561">
        <v>11.3</v>
      </c>
      <c r="V1561">
        <v>35.1</v>
      </c>
      <c r="W1561">
        <v>22.6</v>
      </c>
      <c r="X1561">
        <v>2.96</v>
      </c>
      <c r="Y1561">
        <v>5.0999999999999996</v>
      </c>
      <c r="Z1561">
        <v>16</v>
      </c>
      <c r="AA1561">
        <v>0.1</v>
      </c>
      <c r="AB1561">
        <v>33.700000000000003</v>
      </c>
      <c r="AC1561">
        <v>0.81</v>
      </c>
      <c r="AD1561">
        <v>518</v>
      </c>
      <c r="AE1561">
        <v>0.77</v>
      </c>
      <c r="AF1561">
        <v>4.0000000000000001E-3</v>
      </c>
      <c r="AG1561">
        <v>35</v>
      </c>
      <c r="AH1561">
        <v>1.9E-2</v>
      </c>
      <c r="AI1561">
        <v>13.95</v>
      </c>
      <c r="AJ1561">
        <v>5.0000000000000001E-3</v>
      </c>
      <c r="AK1561">
        <v>1.07</v>
      </c>
      <c r="AL1561">
        <v>2.7</v>
      </c>
      <c r="AM1561">
        <v>0.2</v>
      </c>
      <c r="AN1561">
        <v>6.1</v>
      </c>
      <c r="AO1561">
        <v>0.02</v>
      </c>
      <c r="AP1561">
        <v>9.4</v>
      </c>
      <c r="AQ1561">
        <v>410</v>
      </c>
      <c r="AR1561">
        <v>0.09</v>
      </c>
      <c r="AS1561">
        <v>1.2</v>
      </c>
      <c r="AT1561">
        <v>31</v>
      </c>
      <c r="AU1561">
        <v>0.2</v>
      </c>
      <c r="AV1561">
        <v>54.9</v>
      </c>
      <c r="AW1561">
        <v>15</v>
      </c>
    </row>
    <row r="1562" spans="1:49" hidden="1" x14ac:dyDescent="0.3">
      <c r="A1562" t="s">
        <v>6035</v>
      </c>
      <c r="B1562" t="s">
        <v>6036</v>
      </c>
      <c r="C1562" s="1" t="str">
        <f t="shared" si="110"/>
        <v>13:0047</v>
      </c>
      <c r="D1562" s="1" t="str">
        <f t="shared" si="111"/>
        <v>13:0012</v>
      </c>
      <c r="E1562" t="s">
        <v>6037</v>
      </c>
      <c r="F1562" t="s">
        <v>6038</v>
      </c>
      <c r="H1562">
        <v>46.737800900000003</v>
      </c>
      <c r="I1562">
        <v>-66.591359400000002</v>
      </c>
      <c r="J1562" s="1" t="str">
        <f t="shared" si="113"/>
        <v>Basal till</v>
      </c>
      <c r="K1562" s="1" t="str">
        <f t="shared" si="112"/>
        <v>&lt;63 micron</v>
      </c>
      <c r="L1562">
        <v>36</v>
      </c>
      <c r="M1562">
        <v>3.03</v>
      </c>
      <c r="N1562">
        <v>2.4</v>
      </c>
      <c r="O1562">
        <v>0.8</v>
      </c>
      <c r="P1562">
        <v>1</v>
      </c>
      <c r="Q1562">
        <v>58.4</v>
      </c>
      <c r="R1562">
        <v>0.51</v>
      </c>
      <c r="S1562">
        <v>0.13</v>
      </c>
      <c r="T1562">
        <v>0.12</v>
      </c>
      <c r="U1562">
        <v>14.2</v>
      </c>
      <c r="V1562">
        <v>47.3</v>
      </c>
      <c r="W1562">
        <v>18.309999999999999</v>
      </c>
      <c r="X1562">
        <v>2.77</v>
      </c>
      <c r="Y1562">
        <v>7.7</v>
      </c>
      <c r="Z1562">
        <v>47</v>
      </c>
      <c r="AA1562">
        <v>7.0000000000000007E-2</v>
      </c>
      <c r="AB1562">
        <v>20.8</v>
      </c>
      <c r="AC1562">
        <v>0.85</v>
      </c>
      <c r="AD1562">
        <v>383</v>
      </c>
      <c r="AE1562">
        <v>0.56000000000000005</v>
      </c>
      <c r="AF1562">
        <v>8.9999999999999993E-3</v>
      </c>
      <c r="AG1562">
        <v>32.1</v>
      </c>
      <c r="AH1562">
        <v>4.3999999999999997E-2</v>
      </c>
      <c r="AI1562">
        <v>16.850000000000001</v>
      </c>
      <c r="AJ1562">
        <v>0.01</v>
      </c>
      <c r="AK1562">
        <v>0.09</v>
      </c>
      <c r="AL1562">
        <v>3.9</v>
      </c>
      <c r="AM1562">
        <v>0.4</v>
      </c>
      <c r="AN1562">
        <v>6.9</v>
      </c>
      <c r="AO1562">
        <v>0.01</v>
      </c>
      <c r="AP1562">
        <v>12</v>
      </c>
      <c r="AQ1562">
        <v>1240</v>
      </c>
      <c r="AR1562">
        <v>0.1</v>
      </c>
      <c r="AS1562">
        <v>2.8</v>
      </c>
      <c r="AT1562">
        <v>58</v>
      </c>
      <c r="AU1562">
        <v>0.3</v>
      </c>
      <c r="AV1562">
        <v>51.1</v>
      </c>
      <c r="AW1562">
        <v>15</v>
      </c>
    </row>
    <row r="1563" spans="1:49" hidden="1" x14ac:dyDescent="0.3">
      <c r="A1563" t="s">
        <v>6039</v>
      </c>
      <c r="B1563" t="s">
        <v>6040</v>
      </c>
      <c r="C1563" s="1" t="str">
        <f t="shared" si="110"/>
        <v>13:0047</v>
      </c>
      <c r="D1563" s="1" t="str">
        <f t="shared" si="111"/>
        <v>13:0012</v>
      </c>
      <c r="E1563" t="s">
        <v>6041</v>
      </c>
      <c r="F1563" t="s">
        <v>6042</v>
      </c>
      <c r="H1563">
        <v>46.723122199999999</v>
      </c>
      <c r="I1563">
        <v>-66.586646999999999</v>
      </c>
      <c r="J1563" s="1" t="str">
        <f t="shared" si="113"/>
        <v>Basal till</v>
      </c>
      <c r="K1563" s="1" t="str">
        <f t="shared" si="112"/>
        <v>&lt;63 micron</v>
      </c>
      <c r="L1563">
        <v>3</v>
      </c>
      <c r="M1563">
        <v>2.67</v>
      </c>
      <c r="N1563">
        <v>2.5</v>
      </c>
      <c r="O1563">
        <v>0.1</v>
      </c>
      <c r="P1563">
        <v>1</v>
      </c>
      <c r="Q1563">
        <v>48.4</v>
      </c>
      <c r="R1563">
        <v>1.24</v>
      </c>
      <c r="S1563">
        <v>0.14000000000000001</v>
      </c>
      <c r="T1563">
        <v>0.13</v>
      </c>
      <c r="U1563">
        <v>9.6999999999999993</v>
      </c>
      <c r="V1563">
        <v>33.5</v>
      </c>
      <c r="W1563">
        <v>11.04</v>
      </c>
      <c r="X1563">
        <v>2.37</v>
      </c>
      <c r="Y1563">
        <v>8.1</v>
      </c>
      <c r="Z1563">
        <v>30</v>
      </c>
      <c r="AA1563">
        <v>0.12</v>
      </c>
      <c r="AB1563">
        <v>28</v>
      </c>
      <c r="AC1563">
        <v>0.6</v>
      </c>
      <c r="AD1563">
        <v>409</v>
      </c>
      <c r="AE1563">
        <v>1.8</v>
      </c>
      <c r="AF1563">
        <v>8.9999999999999993E-3</v>
      </c>
      <c r="AG1563">
        <v>22.3</v>
      </c>
      <c r="AH1563">
        <v>4.9000000000000002E-2</v>
      </c>
      <c r="AI1563">
        <v>18.87</v>
      </c>
      <c r="AJ1563">
        <v>0.01</v>
      </c>
      <c r="AK1563">
        <v>0.08</v>
      </c>
      <c r="AL1563">
        <v>4.0999999999999996</v>
      </c>
      <c r="AM1563">
        <v>0.4</v>
      </c>
      <c r="AN1563">
        <v>5.8</v>
      </c>
      <c r="AO1563">
        <v>0.01</v>
      </c>
      <c r="AP1563">
        <v>29.2</v>
      </c>
      <c r="AQ1563">
        <v>1200</v>
      </c>
      <c r="AR1563">
        <v>0.18</v>
      </c>
      <c r="AS1563">
        <v>8.6</v>
      </c>
      <c r="AT1563">
        <v>37</v>
      </c>
      <c r="AU1563">
        <v>0.8</v>
      </c>
      <c r="AV1563">
        <v>56.4</v>
      </c>
      <c r="AW1563">
        <v>15</v>
      </c>
    </row>
    <row r="1564" spans="1:49" hidden="1" x14ac:dyDescent="0.3">
      <c r="A1564" t="s">
        <v>6043</v>
      </c>
      <c r="B1564" t="s">
        <v>6044</v>
      </c>
      <c r="C1564" s="1" t="str">
        <f t="shared" si="110"/>
        <v>13:0047</v>
      </c>
      <c r="D1564" s="1" t="str">
        <f t="shared" si="111"/>
        <v>13:0012</v>
      </c>
      <c r="E1564" t="s">
        <v>6045</v>
      </c>
      <c r="F1564" t="s">
        <v>6046</v>
      </c>
      <c r="H1564">
        <v>46.704114699999998</v>
      </c>
      <c r="I1564">
        <v>-66.598614100000006</v>
      </c>
      <c r="J1564" s="1" t="str">
        <f t="shared" si="113"/>
        <v>Basal till</v>
      </c>
      <c r="K1564" s="1" t="str">
        <f t="shared" si="112"/>
        <v>&lt;63 micron</v>
      </c>
      <c r="L1564">
        <v>13</v>
      </c>
      <c r="M1564">
        <v>2.15</v>
      </c>
      <c r="N1564">
        <v>3.5</v>
      </c>
      <c r="O1564">
        <v>0.3</v>
      </c>
      <c r="P1564">
        <v>1</v>
      </c>
      <c r="Q1564">
        <v>25.8</v>
      </c>
      <c r="R1564">
        <v>1.1100000000000001</v>
      </c>
      <c r="S1564">
        <v>0.05</v>
      </c>
      <c r="T1564">
        <v>0.11</v>
      </c>
      <c r="U1564">
        <v>5.3</v>
      </c>
      <c r="V1564">
        <v>19.2</v>
      </c>
      <c r="W1564">
        <v>8.33</v>
      </c>
      <c r="X1564">
        <v>1.89</v>
      </c>
      <c r="Y1564">
        <v>5.5</v>
      </c>
      <c r="Z1564">
        <v>59</v>
      </c>
      <c r="AA1564">
        <v>0.08</v>
      </c>
      <c r="AB1564">
        <v>32.6</v>
      </c>
      <c r="AC1564">
        <v>0.42</v>
      </c>
      <c r="AD1564">
        <v>234</v>
      </c>
      <c r="AE1564">
        <v>0.82</v>
      </c>
      <c r="AF1564">
        <v>5.0000000000000001E-3</v>
      </c>
      <c r="AG1564">
        <v>13.9</v>
      </c>
      <c r="AH1564">
        <v>2.9000000000000001E-2</v>
      </c>
      <c r="AI1564">
        <v>16.239999999999998</v>
      </c>
      <c r="AJ1564">
        <v>0.02</v>
      </c>
      <c r="AK1564">
        <v>0.1</v>
      </c>
      <c r="AL1564">
        <v>2.5</v>
      </c>
      <c r="AM1564">
        <v>0.6</v>
      </c>
      <c r="AN1564">
        <v>3.5</v>
      </c>
      <c r="AO1564">
        <v>0.01</v>
      </c>
      <c r="AP1564">
        <v>17.8</v>
      </c>
      <c r="AQ1564">
        <v>720</v>
      </c>
      <c r="AR1564">
        <v>0.19</v>
      </c>
      <c r="AS1564">
        <v>6.7</v>
      </c>
      <c r="AT1564">
        <v>27</v>
      </c>
      <c r="AU1564">
        <v>0.9</v>
      </c>
      <c r="AV1564">
        <v>44.3</v>
      </c>
      <c r="AW1564">
        <v>15</v>
      </c>
    </row>
    <row r="1565" spans="1:49" hidden="1" x14ac:dyDescent="0.3">
      <c r="A1565" t="s">
        <v>6047</v>
      </c>
      <c r="B1565" t="s">
        <v>6048</v>
      </c>
      <c r="C1565" s="1" t="str">
        <f t="shared" si="110"/>
        <v>13:0047</v>
      </c>
      <c r="D1565" s="1" t="str">
        <f t="shared" si="111"/>
        <v>13:0012</v>
      </c>
      <c r="E1565" t="s">
        <v>6049</v>
      </c>
      <c r="F1565" t="s">
        <v>6050</v>
      </c>
      <c r="H1565">
        <v>46.687346300000002</v>
      </c>
      <c r="I1565">
        <v>-66.592948800000002</v>
      </c>
      <c r="J1565" s="1" t="str">
        <f t="shared" si="113"/>
        <v>Basal till</v>
      </c>
      <c r="K1565" s="1" t="str">
        <f t="shared" si="112"/>
        <v>&lt;63 micron</v>
      </c>
      <c r="L1565">
        <v>2</v>
      </c>
      <c r="M1565">
        <v>1.99</v>
      </c>
      <c r="N1565">
        <v>6.7</v>
      </c>
      <c r="O1565">
        <v>0.1</v>
      </c>
      <c r="P1565">
        <v>0.5</v>
      </c>
      <c r="Q1565">
        <v>25.4</v>
      </c>
      <c r="R1565">
        <v>1.45</v>
      </c>
      <c r="S1565">
        <v>0.06</v>
      </c>
      <c r="T1565">
        <v>7.0000000000000007E-2</v>
      </c>
      <c r="U1565">
        <v>6.5</v>
      </c>
      <c r="V1565">
        <v>18.399999999999999</v>
      </c>
      <c r="W1565">
        <v>14.73</v>
      </c>
      <c r="X1565">
        <v>2</v>
      </c>
      <c r="Y1565">
        <v>5</v>
      </c>
      <c r="Z1565">
        <v>27</v>
      </c>
      <c r="AA1565">
        <v>0.12</v>
      </c>
      <c r="AB1565">
        <v>24.9</v>
      </c>
      <c r="AC1565">
        <v>0.47</v>
      </c>
      <c r="AD1565">
        <v>267</v>
      </c>
      <c r="AE1565">
        <v>0.49</v>
      </c>
      <c r="AF1565">
        <v>5.0000000000000001E-3</v>
      </c>
      <c r="AG1565">
        <v>16.7</v>
      </c>
      <c r="AH1565">
        <v>3.5999999999999997E-2</v>
      </c>
      <c r="AI1565">
        <v>13.57</v>
      </c>
      <c r="AJ1565">
        <v>5.0000000000000001E-3</v>
      </c>
      <c r="AK1565">
        <v>0.14000000000000001</v>
      </c>
      <c r="AL1565">
        <v>2.5</v>
      </c>
      <c r="AM1565">
        <v>0.5</v>
      </c>
      <c r="AN1565">
        <v>3.4</v>
      </c>
      <c r="AO1565">
        <v>0.01</v>
      </c>
      <c r="AP1565">
        <v>19.600000000000001</v>
      </c>
      <c r="AQ1565">
        <v>720</v>
      </c>
      <c r="AR1565">
        <v>0.16</v>
      </c>
      <c r="AS1565">
        <v>5.2</v>
      </c>
      <c r="AT1565">
        <v>26</v>
      </c>
      <c r="AU1565">
        <v>1.4</v>
      </c>
      <c r="AV1565">
        <v>50.8</v>
      </c>
      <c r="AW1565">
        <v>15</v>
      </c>
    </row>
    <row r="1566" spans="1:49" hidden="1" x14ac:dyDescent="0.3">
      <c r="A1566" t="s">
        <v>6051</v>
      </c>
      <c r="B1566" t="s">
        <v>6052</v>
      </c>
      <c r="C1566" s="1" t="str">
        <f t="shared" si="110"/>
        <v>13:0047</v>
      </c>
      <c r="D1566" s="1" t="str">
        <f t="shared" si="111"/>
        <v>13:0012</v>
      </c>
      <c r="E1566" t="s">
        <v>6053</v>
      </c>
      <c r="F1566" t="s">
        <v>6054</v>
      </c>
      <c r="H1566">
        <v>46.669228400000001</v>
      </c>
      <c r="I1566">
        <v>-66.600159500000004</v>
      </c>
      <c r="J1566" s="1" t="str">
        <f t="shared" si="113"/>
        <v>Basal till</v>
      </c>
      <c r="K1566" s="1" t="str">
        <f t="shared" si="112"/>
        <v>&lt;63 micron</v>
      </c>
      <c r="L1566">
        <v>113</v>
      </c>
      <c r="M1566">
        <v>2.98</v>
      </c>
      <c r="N1566">
        <v>28.8</v>
      </c>
      <c r="O1566">
        <v>2.7</v>
      </c>
      <c r="P1566">
        <v>1</v>
      </c>
      <c r="Q1566">
        <v>75.2</v>
      </c>
      <c r="R1566">
        <v>1.9</v>
      </c>
      <c r="S1566">
        <v>0.18</v>
      </c>
      <c r="T1566">
        <v>0.11</v>
      </c>
      <c r="U1566">
        <v>17.3</v>
      </c>
      <c r="V1566">
        <v>63.5</v>
      </c>
      <c r="W1566">
        <v>34.659999999999997</v>
      </c>
      <c r="X1566">
        <v>2.95</v>
      </c>
      <c r="Y1566">
        <v>7.7</v>
      </c>
      <c r="Z1566">
        <v>44</v>
      </c>
      <c r="AA1566">
        <v>0.1</v>
      </c>
      <c r="AB1566">
        <v>22</v>
      </c>
      <c r="AC1566">
        <v>0.91</v>
      </c>
      <c r="AD1566">
        <v>614</v>
      </c>
      <c r="AE1566">
        <v>2.0499999999999998</v>
      </c>
      <c r="AF1566">
        <v>1.4E-2</v>
      </c>
      <c r="AG1566">
        <v>39.6</v>
      </c>
      <c r="AH1566">
        <v>4.1000000000000002E-2</v>
      </c>
      <c r="AI1566">
        <v>13.08</v>
      </c>
      <c r="AJ1566">
        <v>0.01</v>
      </c>
      <c r="AK1566">
        <v>0.56000000000000005</v>
      </c>
      <c r="AL1566">
        <v>5.6</v>
      </c>
      <c r="AM1566">
        <v>0.8</v>
      </c>
      <c r="AN1566">
        <v>4.9000000000000004</v>
      </c>
      <c r="AO1566">
        <v>0.04</v>
      </c>
      <c r="AP1566">
        <v>12.9</v>
      </c>
      <c r="AQ1566">
        <v>1540</v>
      </c>
      <c r="AR1566">
        <v>0.2</v>
      </c>
      <c r="AS1566">
        <v>2.8</v>
      </c>
      <c r="AT1566">
        <v>69</v>
      </c>
      <c r="AU1566">
        <v>1.7</v>
      </c>
      <c r="AV1566">
        <v>62</v>
      </c>
      <c r="AW1566">
        <v>15</v>
      </c>
    </row>
    <row r="1567" spans="1:49" hidden="1" x14ac:dyDescent="0.3">
      <c r="A1567" t="s">
        <v>6055</v>
      </c>
      <c r="B1567" t="s">
        <v>6056</v>
      </c>
      <c r="C1567" s="1" t="str">
        <f t="shared" si="110"/>
        <v>13:0047</v>
      </c>
      <c r="D1567" s="1" t="str">
        <f t="shared" si="111"/>
        <v>13:0012</v>
      </c>
      <c r="E1567" t="s">
        <v>6057</v>
      </c>
      <c r="F1567" t="s">
        <v>6058</v>
      </c>
      <c r="H1567">
        <v>46.651999000000004</v>
      </c>
      <c r="I1567">
        <v>-66.593995500000005</v>
      </c>
      <c r="J1567" s="1" t="str">
        <f t="shared" si="113"/>
        <v>Basal till</v>
      </c>
      <c r="K1567" s="1" t="str">
        <f t="shared" si="112"/>
        <v>&lt;63 micron</v>
      </c>
      <c r="L1567">
        <v>56</v>
      </c>
      <c r="M1567">
        <v>2.92</v>
      </c>
      <c r="N1567">
        <v>36.6</v>
      </c>
      <c r="O1567">
        <v>1.6</v>
      </c>
      <c r="P1567">
        <v>1</v>
      </c>
      <c r="Q1567">
        <v>135.9</v>
      </c>
      <c r="R1567">
        <v>3.19</v>
      </c>
      <c r="S1567">
        <v>7.0000000000000007E-2</v>
      </c>
      <c r="T1567">
        <v>0.19</v>
      </c>
      <c r="U1567">
        <v>24.6</v>
      </c>
      <c r="V1567">
        <v>63.8</v>
      </c>
      <c r="W1567">
        <v>40.92</v>
      </c>
      <c r="X1567">
        <v>3.44</v>
      </c>
      <c r="Y1567">
        <v>9.3000000000000007</v>
      </c>
      <c r="Z1567">
        <v>35</v>
      </c>
      <c r="AA1567">
        <v>0.26</v>
      </c>
      <c r="AB1567">
        <v>27.9</v>
      </c>
      <c r="AC1567">
        <v>0.9</v>
      </c>
      <c r="AD1567">
        <v>1398</v>
      </c>
      <c r="AE1567">
        <v>2.71</v>
      </c>
      <c r="AF1567">
        <v>1.0999999999999999E-2</v>
      </c>
      <c r="AG1567">
        <v>55.2</v>
      </c>
      <c r="AH1567">
        <v>3.9E-2</v>
      </c>
      <c r="AI1567">
        <v>20.64</v>
      </c>
      <c r="AJ1567">
        <v>0.01</v>
      </c>
      <c r="AK1567">
        <v>0.43</v>
      </c>
      <c r="AL1567">
        <v>6.2</v>
      </c>
      <c r="AM1567">
        <v>0.8</v>
      </c>
      <c r="AN1567">
        <v>4.5</v>
      </c>
      <c r="AO1567">
        <v>0.03</v>
      </c>
      <c r="AP1567">
        <v>24.9</v>
      </c>
      <c r="AQ1567">
        <v>1530</v>
      </c>
      <c r="AR1567">
        <v>0.46</v>
      </c>
      <c r="AS1567">
        <v>6.9</v>
      </c>
      <c r="AT1567">
        <v>64</v>
      </c>
      <c r="AU1567">
        <v>1.9</v>
      </c>
      <c r="AV1567">
        <v>91.2</v>
      </c>
      <c r="AW1567">
        <v>15</v>
      </c>
    </row>
    <row r="1568" spans="1:49" hidden="1" x14ac:dyDescent="0.3">
      <c r="A1568" t="s">
        <v>6059</v>
      </c>
      <c r="B1568" t="s">
        <v>6060</v>
      </c>
      <c r="C1568" s="1" t="str">
        <f t="shared" si="110"/>
        <v>13:0047</v>
      </c>
      <c r="D1568" s="1" t="str">
        <f t="shared" si="111"/>
        <v>13:0012</v>
      </c>
      <c r="E1568" t="s">
        <v>6061</v>
      </c>
      <c r="F1568" t="s">
        <v>6062</v>
      </c>
      <c r="H1568">
        <v>46.633279999999999</v>
      </c>
      <c r="I1568">
        <v>-66.594042599999995</v>
      </c>
      <c r="J1568" s="1" t="str">
        <f t="shared" si="113"/>
        <v>Basal till</v>
      </c>
      <c r="K1568" s="1" t="str">
        <f t="shared" si="112"/>
        <v>&lt;63 micron</v>
      </c>
      <c r="L1568">
        <v>9</v>
      </c>
      <c r="M1568">
        <v>2.86</v>
      </c>
      <c r="N1568">
        <v>16.3</v>
      </c>
      <c r="O1568">
        <v>1</v>
      </c>
      <c r="P1568">
        <v>1</v>
      </c>
      <c r="Q1568">
        <v>132.19999999999999</v>
      </c>
      <c r="R1568">
        <v>2.5499999999999998</v>
      </c>
      <c r="S1568">
        <v>0.08</v>
      </c>
      <c r="T1568">
        <v>0.1</v>
      </c>
      <c r="U1568">
        <v>16.3</v>
      </c>
      <c r="V1568">
        <v>85.2</v>
      </c>
      <c r="W1568">
        <v>33.65</v>
      </c>
      <c r="X1568">
        <v>3.38</v>
      </c>
      <c r="Y1568">
        <v>8.9</v>
      </c>
      <c r="Z1568">
        <v>13</v>
      </c>
      <c r="AA1568">
        <v>0.38</v>
      </c>
      <c r="AB1568">
        <v>25.9</v>
      </c>
      <c r="AC1568">
        <v>1.31</v>
      </c>
      <c r="AD1568">
        <v>603</v>
      </c>
      <c r="AE1568">
        <v>1.33</v>
      </c>
      <c r="AF1568">
        <v>8.9999999999999993E-3</v>
      </c>
      <c r="AG1568">
        <v>49.5</v>
      </c>
      <c r="AH1568">
        <v>2.1999999999999999E-2</v>
      </c>
      <c r="AI1568">
        <v>12.5</v>
      </c>
      <c r="AJ1568">
        <v>5.0000000000000001E-3</v>
      </c>
      <c r="AK1568">
        <v>0.2</v>
      </c>
      <c r="AL1568">
        <v>10</v>
      </c>
      <c r="AM1568">
        <v>0.3</v>
      </c>
      <c r="AN1568">
        <v>7.9</v>
      </c>
      <c r="AO1568">
        <v>0.02</v>
      </c>
      <c r="AP1568">
        <v>14.1</v>
      </c>
      <c r="AQ1568">
        <v>1840</v>
      </c>
      <c r="AR1568">
        <v>0.39</v>
      </c>
      <c r="AS1568">
        <v>3.3</v>
      </c>
      <c r="AT1568">
        <v>85</v>
      </c>
      <c r="AU1568">
        <v>1.7</v>
      </c>
      <c r="AV1568">
        <v>72.7</v>
      </c>
      <c r="AW1568">
        <v>15</v>
      </c>
    </row>
    <row r="1569" spans="1:49" hidden="1" x14ac:dyDescent="0.3">
      <c r="A1569" t="s">
        <v>6063</v>
      </c>
      <c r="B1569" t="s">
        <v>6064</v>
      </c>
      <c r="C1569" s="1" t="str">
        <f t="shared" si="110"/>
        <v>13:0047</v>
      </c>
      <c r="D1569" s="1" t="str">
        <f t="shared" si="111"/>
        <v>13:0012</v>
      </c>
      <c r="E1569" t="s">
        <v>6065</v>
      </c>
      <c r="F1569" t="s">
        <v>6066</v>
      </c>
      <c r="H1569">
        <v>46.618928400000001</v>
      </c>
      <c r="I1569">
        <v>-66.592066900000006</v>
      </c>
      <c r="J1569" s="1" t="str">
        <f t="shared" si="113"/>
        <v>Basal till</v>
      </c>
      <c r="K1569" s="1" t="str">
        <f t="shared" si="112"/>
        <v>&lt;63 micron</v>
      </c>
      <c r="L1569">
        <v>35</v>
      </c>
      <c r="M1569">
        <v>2.82</v>
      </c>
      <c r="N1569">
        <v>45.7</v>
      </c>
      <c r="O1569">
        <v>1</v>
      </c>
      <c r="P1569">
        <v>1</v>
      </c>
      <c r="Q1569">
        <v>75.599999999999994</v>
      </c>
      <c r="R1569">
        <v>4.07</v>
      </c>
      <c r="S1569">
        <v>0.04</v>
      </c>
      <c r="T1569">
        <v>0.14000000000000001</v>
      </c>
      <c r="U1569">
        <v>16.8</v>
      </c>
      <c r="V1569">
        <v>58</v>
      </c>
      <c r="W1569">
        <v>36.950000000000003</v>
      </c>
      <c r="X1569">
        <v>3.26</v>
      </c>
      <c r="Y1569">
        <v>8.1</v>
      </c>
      <c r="Z1569">
        <v>48</v>
      </c>
      <c r="AA1569">
        <v>0.24</v>
      </c>
      <c r="AB1569">
        <v>23.8</v>
      </c>
      <c r="AC1569">
        <v>0.87</v>
      </c>
      <c r="AD1569">
        <v>675</v>
      </c>
      <c r="AE1569">
        <v>3.64</v>
      </c>
      <c r="AF1569">
        <v>6.0000000000000001E-3</v>
      </c>
      <c r="AG1569">
        <v>45.3</v>
      </c>
      <c r="AH1569">
        <v>3.4000000000000002E-2</v>
      </c>
      <c r="AI1569">
        <v>20.09</v>
      </c>
      <c r="AJ1569">
        <v>0.01</v>
      </c>
      <c r="AK1569">
        <v>0.4</v>
      </c>
      <c r="AL1569">
        <v>5.8</v>
      </c>
      <c r="AM1569">
        <v>0.8</v>
      </c>
      <c r="AN1569">
        <v>4.3</v>
      </c>
      <c r="AO1569">
        <v>0.03</v>
      </c>
      <c r="AP1569">
        <v>12.6</v>
      </c>
      <c r="AQ1569">
        <v>1130</v>
      </c>
      <c r="AR1569">
        <v>0.41</v>
      </c>
      <c r="AS1569">
        <v>4.3</v>
      </c>
      <c r="AT1569">
        <v>61</v>
      </c>
      <c r="AU1569">
        <v>2.2999999999999998</v>
      </c>
      <c r="AV1569">
        <v>79.3</v>
      </c>
      <c r="AW1569">
        <v>15</v>
      </c>
    </row>
    <row r="1570" spans="1:49" hidden="1" x14ac:dyDescent="0.3">
      <c r="A1570" t="s">
        <v>6067</v>
      </c>
      <c r="B1570" t="s">
        <v>6068</v>
      </c>
      <c r="C1570" s="1" t="str">
        <f t="shared" si="110"/>
        <v>13:0047</v>
      </c>
      <c r="D1570" s="1" t="str">
        <f t="shared" si="111"/>
        <v>13:0012</v>
      </c>
      <c r="E1570" t="s">
        <v>6069</v>
      </c>
      <c r="F1570" t="s">
        <v>6070</v>
      </c>
      <c r="H1570">
        <v>46.603440800000001</v>
      </c>
      <c r="I1570">
        <v>-66.591709600000002</v>
      </c>
      <c r="J1570" s="1" t="str">
        <f t="shared" si="113"/>
        <v>Basal till</v>
      </c>
      <c r="K1570" s="1" t="str">
        <f t="shared" si="112"/>
        <v>&lt;63 micron</v>
      </c>
      <c r="L1570">
        <v>51</v>
      </c>
      <c r="M1570">
        <v>5.04</v>
      </c>
      <c r="N1570">
        <v>51.9</v>
      </c>
      <c r="O1570">
        <v>2.2000000000000002</v>
      </c>
      <c r="P1570">
        <v>1</v>
      </c>
      <c r="Q1570">
        <v>54.2</v>
      </c>
      <c r="R1570">
        <v>3.55</v>
      </c>
      <c r="S1570">
        <v>0.03</v>
      </c>
      <c r="T1570">
        <v>0.1</v>
      </c>
      <c r="U1570">
        <v>11.3</v>
      </c>
      <c r="V1570">
        <v>62.6</v>
      </c>
      <c r="W1570">
        <v>35.47</v>
      </c>
      <c r="X1570">
        <v>3.94</v>
      </c>
      <c r="Y1570">
        <v>9.3000000000000007</v>
      </c>
      <c r="Z1570">
        <v>122</v>
      </c>
      <c r="AA1570">
        <v>0.15</v>
      </c>
      <c r="AB1570">
        <v>22.3</v>
      </c>
      <c r="AC1570">
        <v>0.76</v>
      </c>
      <c r="AD1570">
        <v>391</v>
      </c>
      <c r="AE1570">
        <v>2.77</v>
      </c>
      <c r="AF1570">
        <v>5.0000000000000001E-3</v>
      </c>
      <c r="AG1570">
        <v>45.3</v>
      </c>
      <c r="AH1570">
        <v>4.8000000000000001E-2</v>
      </c>
      <c r="AI1570">
        <v>21.42</v>
      </c>
      <c r="AJ1570">
        <v>0.04</v>
      </c>
      <c r="AK1570">
        <v>1.84</v>
      </c>
      <c r="AL1570">
        <v>7.3</v>
      </c>
      <c r="AM1570">
        <v>1.3</v>
      </c>
      <c r="AN1570">
        <v>3.6</v>
      </c>
      <c r="AO1570">
        <v>0.02</v>
      </c>
      <c r="AP1570">
        <v>11.4</v>
      </c>
      <c r="AQ1570">
        <v>1140</v>
      </c>
      <c r="AR1570">
        <v>0.33</v>
      </c>
      <c r="AS1570">
        <v>5.0999999999999996</v>
      </c>
      <c r="AT1570">
        <v>56</v>
      </c>
      <c r="AU1570">
        <v>2.4</v>
      </c>
      <c r="AV1570">
        <v>84.9</v>
      </c>
      <c r="AW1570">
        <v>15</v>
      </c>
    </row>
    <row r="1571" spans="1:49" hidden="1" x14ac:dyDescent="0.3">
      <c r="A1571" t="s">
        <v>6071</v>
      </c>
      <c r="B1571" t="s">
        <v>6072</v>
      </c>
      <c r="C1571" s="1" t="str">
        <f t="shared" si="110"/>
        <v>13:0047</v>
      </c>
      <c r="D1571" s="1" t="str">
        <f t="shared" si="111"/>
        <v>13:0012</v>
      </c>
      <c r="E1571" t="s">
        <v>6073</v>
      </c>
      <c r="F1571" t="s">
        <v>6074</v>
      </c>
      <c r="H1571">
        <v>46.591043900000003</v>
      </c>
      <c r="I1571">
        <v>-66.597089999999994</v>
      </c>
      <c r="J1571" s="1" t="str">
        <f t="shared" si="113"/>
        <v>Basal till</v>
      </c>
      <c r="K1571" s="1" t="str">
        <f t="shared" si="112"/>
        <v>&lt;63 micron</v>
      </c>
      <c r="L1571">
        <v>45</v>
      </c>
      <c r="M1571">
        <v>1.88</v>
      </c>
      <c r="N1571">
        <v>29.9</v>
      </c>
      <c r="O1571">
        <v>4.8</v>
      </c>
      <c r="P1571">
        <v>1</v>
      </c>
      <c r="Q1571">
        <v>58.8</v>
      </c>
      <c r="R1571">
        <v>3.53</v>
      </c>
      <c r="S1571">
        <v>0.03</v>
      </c>
      <c r="T1571">
        <v>0.08</v>
      </c>
      <c r="U1571">
        <v>13.7</v>
      </c>
      <c r="V1571">
        <v>30</v>
      </c>
      <c r="W1571">
        <v>32.47</v>
      </c>
      <c r="X1571">
        <v>2.5299999999999998</v>
      </c>
      <c r="Y1571">
        <v>6.3</v>
      </c>
      <c r="Z1571">
        <v>17</v>
      </c>
      <c r="AA1571">
        <v>0.18</v>
      </c>
      <c r="AB1571">
        <v>26.4</v>
      </c>
      <c r="AC1571">
        <v>0.56000000000000005</v>
      </c>
      <c r="AD1571">
        <v>542</v>
      </c>
      <c r="AE1571">
        <v>1.99</v>
      </c>
      <c r="AF1571">
        <v>5.0000000000000001E-3</v>
      </c>
      <c r="AG1571">
        <v>21.2</v>
      </c>
      <c r="AH1571">
        <v>2.1000000000000001E-2</v>
      </c>
      <c r="AI1571">
        <v>22.24</v>
      </c>
      <c r="AJ1571">
        <v>5.0000000000000001E-3</v>
      </c>
      <c r="AK1571">
        <v>0.73</v>
      </c>
      <c r="AL1571">
        <v>3.9</v>
      </c>
      <c r="AM1571">
        <v>0.4</v>
      </c>
      <c r="AN1571">
        <v>3.8</v>
      </c>
      <c r="AO1571">
        <v>0.02</v>
      </c>
      <c r="AP1571">
        <v>17</v>
      </c>
      <c r="AQ1571">
        <v>890</v>
      </c>
      <c r="AR1571">
        <v>0.34</v>
      </c>
      <c r="AS1571">
        <v>6.2</v>
      </c>
      <c r="AT1571">
        <v>35</v>
      </c>
      <c r="AU1571">
        <v>8.6999999999999993</v>
      </c>
      <c r="AV1571">
        <v>61.7</v>
      </c>
      <c r="AW1571">
        <v>15</v>
      </c>
    </row>
    <row r="1572" spans="1:49" hidden="1" x14ac:dyDescent="0.3">
      <c r="A1572" t="s">
        <v>6075</v>
      </c>
      <c r="B1572" t="s">
        <v>6076</v>
      </c>
      <c r="C1572" s="1" t="str">
        <f t="shared" si="110"/>
        <v>13:0047</v>
      </c>
      <c r="D1572" s="1" t="str">
        <f t="shared" si="111"/>
        <v>13:0012</v>
      </c>
      <c r="E1572" t="s">
        <v>6077</v>
      </c>
      <c r="F1572" t="s">
        <v>6078</v>
      </c>
      <c r="H1572">
        <v>46.5780958</v>
      </c>
      <c r="I1572">
        <v>-66.597662700000001</v>
      </c>
      <c r="J1572" s="1" t="str">
        <f t="shared" si="113"/>
        <v>Basal till</v>
      </c>
      <c r="K1572" s="1" t="str">
        <f t="shared" si="112"/>
        <v>&lt;63 micron</v>
      </c>
      <c r="L1572">
        <v>102</v>
      </c>
      <c r="M1572">
        <v>2.5099999999999998</v>
      </c>
      <c r="N1572">
        <v>76.099999999999994</v>
      </c>
      <c r="O1572">
        <v>1.3</v>
      </c>
      <c r="P1572">
        <v>1</v>
      </c>
      <c r="Q1572">
        <v>120.7</v>
      </c>
      <c r="R1572">
        <v>1.62</v>
      </c>
      <c r="S1572">
        <v>0.18</v>
      </c>
      <c r="T1572">
        <v>0.04</v>
      </c>
      <c r="U1572">
        <v>26</v>
      </c>
      <c r="V1572">
        <v>57.6</v>
      </c>
      <c r="W1572">
        <v>52.72</v>
      </c>
      <c r="X1572">
        <v>4.16</v>
      </c>
      <c r="Y1572">
        <v>8.6</v>
      </c>
      <c r="Z1572">
        <v>23</v>
      </c>
      <c r="AA1572">
        <v>0.24</v>
      </c>
      <c r="AB1572">
        <v>29.7</v>
      </c>
      <c r="AC1572">
        <v>1.3</v>
      </c>
      <c r="AD1572">
        <v>1145</v>
      </c>
      <c r="AE1572">
        <v>4.38</v>
      </c>
      <c r="AF1572">
        <v>5.0000000000000001E-3</v>
      </c>
      <c r="AG1572">
        <v>48.9</v>
      </c>
      <c r="AH1572">
        <v>2.7E-2</v>
      </c>
      <c r="AI1572">
        <v>25.65</v>
      </c>
      <c r="AJ1572">
        <v>5.0000000000000001E-3</v>
      </c>
      <c r="AK1572">
        <v>1.73</v>
      </c>
      <c r="AL1572">
        <v>6.6</v>
      </c>
      <c r="AM1572">
        <v>0.3</v>
      </c>
      <c r="AN1572">
        <v>11.8</v>
      </c>
      <c r="AO1572">
        <v>0.05</v>
      </c>
      <c r="AP1572">
        <v>9.3000000000000007</v>
      </c>
      <c r="AQ1572">
        <v>1280</v>
      </c>
      <c r="AR1572">
        <v>0.33</v>
      </c>
      <c r="AS1572">
        <v>2.2999999999999998</v>
      </c>
      <c r="AT1572">
        <v>71</v>
      </c>
      <c r="AU1572">
        <v>0.9</v>
      </c>
      <c r="AV1572">
        <v>80.2</v>
      </c>
      <c r="AW1572">
        <v>15</v>
      </c>
    </row>
    <row r="1573" spans="1:49" hidden="1" x14ac:dyDescent="0.3">
      <c r="A1573" t="s">
        <v>6079</v>
      </c>
      <c r="B1573" t="s">
        <v>6080</v>
      </c>
      <c r="C1573" s="1" t="str">
        <f t="shared" si="110"/>
        <v>13:0047</v>
      </c>
      <c r="D1573" s="1" t="str">
        <f t="shared" si="111"/>
        <v>13:0012</v>
      </c>
      <c r="E1573" t="s">
        <v>6077</v>
      </c>
      <c r="F1573" t="s">
        <v>6081</v>
      </c>
      <c r="H1573">
        <v>46.5780958</v>
      </c>
      <c r="I1573">
        <v>-66.597662700000001</v>
      </c>
      <c r="J1573" s="1" t="str">
        <f t="shared" si="113"/>
        <v>Basal till</v>
      </c>
      <c r="K1573" s="1" t="str">
        <f t="shared" si="112"/>
        <v>&lt;63 micron</v>
      </c>
      <c r="L1573">
        <v>105</v>
      </c>
      <c r="M1573">
        <v>2.4900000000000002</v>
      </c>
      <c r="N1573">
        <v>78.8</v>
      </c>
      <c r="O1573">
        <v>2.2000000000000002</v>
      </c>
      <c r="P1573">
        <v>1</v>
      </c>
      <c r="Q1573">
        <v>121.3</v>
      </c>
      <c r="R1573">
        <v>1.68</v>
      </c>
      <c r="S1573">
        <v>0.18</v>
      </c>
      <c r="T1573">
        <v>0.04</v>
      </c>
      <c r="U1573">
        <v>26</v>
      </c>
      <c r="V1573">
        <v>59</v>
      </c>
      <c r="W1573">
        <v>52.8</v>
      </c>
      <c r="X1573">
        <v>4.24</v>
      </c>
      <c r="Y1573">
        <v>8.8000000000000007</v>
      </c>
      <c r="Z1573">
        <v>32</v>
      </c>
      <c r="AA1573">
        <v>0.24</v>
      </c>
      <c r="AB1573">
        <v>29.2</v>
      </c>
      <c r="AC1573">
        <v>1.36</v>
      </c>
      <c r="AD1573">
        <v>1132</v>
      </c>
      <c r="AE1573">
        <v>4.49</v>
      </c>
      <c r="AF1573">
        <v>5.0000000000000001E-3</v>
      </c>
      <c r="AG1573">
        <v>48.9</v>
      </c>
      <c r="AH1573">
        <v>2.9000000000000001E-2</v>
      </c>
      <c r="AI1573">
        <v>26.25</v>
      </c>
      <c r="AJ1573">
        <v>0.01</v>
      </c>
      <c r="AK1573">
        <v>1.75</v>
      </c>
      <c r="AL1573">
        <v>6.7</v>
      </c>
      <c r="AM1573">
        <v>0.3</v>
      </c>
      <c r="AN1573">
        <v>11.3</v>
      </c>
      <c r="AO1573">
        <v>7.0000000000000007E-2</v>
      </c>
      <c r="AP1573">
        <v>9.3000000000000007</v>
      </c>
      <c r="AQ1573">
        <v>1220</v>
      </c>
      <c r="AR1573">
        <v>0.34</v>
      </c>
      <c r="AS1573">
        <v>2.4</v>
      </c>
      <c r="AT1573">
        <v>71</v>
      </c>
      <c r="AU1573">
        <v>1</v>
      </c>
      <c r="AV1573">
        <v>81.400000000000006</v>
      </c>
      <c r="AW1573">
        <v>15</v>
      </c>
    </row>
    <row r="1574" spans="1:49" hidden="1" x14ac:dyDescent="0.3">
      <c r="A1574" t="s">
        <v>6082</v>
      </c>
      <c r="B1574" t="s">
        <v>6083</v>
      </c>
      <c r="C1574" s="1" t="str">
        <f t="shared" si="110"/>
        <v>13:0047</v>
      </c>
      <c r="D1574" s="1" t="str">
        <f t="shared" si="111"/>
        <v>13:0012</v>
      </c>
      <c r="E1574" t="s">
        <v>6084</v>
      </c>
      <c r="F1574" t="s">
        <v>6085</v>
      </c>
      <c r="H1574">
        <v>46.562548399999997</v>
      </c>
      <c r="I1574">
        <v>-66.598741000000004</v>
      </c>
      <c r="J1574" s="1" t="str">
        <f t="shared" si="113"/>
        <v>Basal till</v>
      </c>
      <c r="K1574" s="1" t="str">
        <f t="shared" si="112"/>
        <v>&lt;63 micron</v>
      </c>
      <c r="L1574">
        <v>13</v>
      </c>
      <c r="M1574">
        <v>2.23</v>
      </c>
      <c r="N1574">
        <v>49.5</v>
      </c>
      <c r="O1574">
        <v>1.3</v>
      </c>
      <c r="P1574">
        <v>1</v>
      </c>
      <c r="Q1574">
        <v>77.7</v>
      </c>
      <c r="R1574">
        <v>1.01</v>
      </c>
      <c r="S1574">
        <v>0.02</v>
      </c>
      <c r="T1574">
        <v>0.15</v>
      </c>
      <c r="U1574">
        <v>37.799999999999997</v>
      </c>
      <c r="V1574">
        <v>34.9</v>
      </c>
      <c r="W1574">
        <v>38.46</v>
      </c>
      <c r="X1574">
        <v>3.49</v>
      </c>
      <c r="Y1574">
        <v>6.2</v>
      </c>
      <c r="Z1574">
        <v>16</v>
      </c>
      <c r="AA1574">
        <v>0.15</v>
      </c>
      <c r="AB1574">
        <v>38.9</v>
      </c>
      <c r="AC1574">
        <v>0.71</v>
      </c>
      <c r="AD1574">
        <v>1489</v>
      </c>
      <c r="AE1574">
        <v>2.33</v>
      </c>
      <c r="AF1574">
        <v>4.0000000000000001E-3</v>
      </c>
      <c r="AG1574">
        <v>39.1</v>
      </c>
      <c r="AH1574">
        <v>3.5000000000000003E-2</v>
      </c>
      <c r="AI1574">
        <v>20.49</v>
      </c>
      <c r="AJ1574">
        <v>0.01</v>
      </c>
      <c r="AK1574">
        <v>1.66</v>
      </c>
      <c r="AL1574">
        <v>4.2</v>
      </c>
      <c r="AM1574">
        <v>0.4</v>
      </c>
      <c r="AN1574">
        <v>5.3</v>
      </c>
      <c r="AO1574">
        <v>0.03</v>
      </c>
      <c r="AP1574">
        <v>10.8</v>
      </c>
      <c r="AQ1574">
        <v>470</v>
      </c>
      <c r="AR1574">
        <v>0.22</v>
      </c>
      <c r="AS1574">
        <v>2.2000000000000002</v>
      </c>
      <c r="AT1574">
        <v>37</v>
      </c>
      <c r="AU1574">
        <v>1.2</v>
      </c>
      <c r="AV1574">
        <v>85.4</v>
      </c>
      <c r="AW1574">
        <v>15</v>
      </c>
    </row>
    <row r="1575" spans="1:49" hidden="1" x14ac:dyDescent="0.3">
      <c r="A1575" t="s">
        <v>6086</v>
      </c>
      <c r="B1575" t="s">
        <v>6087</v>
      </c>
      <c r="C1575" s="1" t="str">
        <f t="shared" si="110"/>
        <v>13:0047</v>
      </c>
      <c r="D1575" s="1" t="str">
        <f t="shared" si="111"/>
        <v>13:0012</v>
      </c>
      <c r="E1575" t="s">
        <v>6088</v>
      </c>
      <c r="F1575" t="s">
        <v>6089</v>
      </c>
      <c r="H1575">
        <v>46.545158800000003</v>
      </c>
      <c r="I1575">
        <v>-66.5978128</v>
      </c>
      <c r="J1575" s="1" t="str">
        <f t="shared" si="113"/>
        <v>Basal till</v>
      </c>
      <c r="K1575" s="1" t="str">
        <f t="shared" si="112"/>
        <v>&lt;63 micron</v>
      </c>
      <c r="L1575">
        <v>11</v>
      </c>
      <c r="M1575">
        <v>2.46</v>
      </c>
      <c r="N1575">
        <v>36.9</v>
      </c>
      <c r="O1575">
        <v>0.9</v>
      </c>
      <c r="P1575">
        <v>1</v>
      </c>
      <c r="Q1575">
        <v>95.5</v>
      </c>
      <c r="R1575">
        <v>0.68</v>
      </c>
      <c r="S1575">
        <v>0.08</v>
      </c>
      <c r="T1575">
        <v>0.11</v>
      </c>
      <c r="U1575">
        <v>18.899999999999999</v>
      </c>
      <c r="V1575">
        <v>40.799999999999997</v>
      </c>
      <c r="W1575">
        <v>38.6</v>
      </c>
      <c r="X1575">
        <v>4.18</v>
      </c>
      <c r="Y1575">
        <v>7</v>
      </c>
      <c r="Z1575">
        <v>27</v>
      </c>
      <c r="AA1575">
        <v>0.22</v>
      </c>
      <c r="AB1575">
        <v>33.700000000000003</v>
      </c>
      <c r="AC1575">
        <v>0.91</v>
      </c>
      <c r="AD1575">
        <v>918</v>
      </c>
      <c r="AE1575">
        <v>0.98</v>
      </c>
      <c r="AF1575">
        <v>5.0000000000000001E-3</v>
      </c>
      <c r="AG1575">
        <v>48.8</v>
      </c>
      <c r="AH1575">
        <v>0.05</v>
      </c>
      <c r="AI1575">
        <v>21.32</v>
      </c>
      <c r="AJ1575">
        <v>0.01</v>
      </c>
      <c r="AK1575">
        <v>1.76</v>
      </c>
      <c r="AL1575">
        <v>5.3</v>
      </c>
      <c r="AM1575">
        <v>0.2</v>
      </c>
      <c r="AN1575">
        <v>10.9</v>
      </c>
      <c r="AO1575">
        <v>0.01</v>
      </c>
      <c r="AP1575">
        <v>10.9</v>
      </c>
      <c r="AQ1575">
        <v>540</v>
      </c>
      <c r="AR1575">
        <v>0.18</v>
      </c>
      <c r="AS1575">
        <v>1.5</v>
      </c>
      <c r="AT1575">
        <v>43</v>
      </c>
      <c r="AU1575">
        <v>0.3</v>
      </c>
      <c r="AV1575">
        <v>86.8</v>
      </c>
      <c r="AW1575">
        <v>7.5</v>
      </c>
    </row>
    <row r="1576" spans="1:49" hidden="1" x14ac:dyDescent="0.3">
      <c r="A1576" t="s">
        <v>6090</v>
      </c>
      <c r="B1576" t="s">
        <v>6091</v>
      </c>
      <c r="C1576" s="1" t="str">
        <f t="shared" si="110"/>
        <v>13:0047</v>
      </c>
      <c r="D1576" s="1" t="str">
        <f t="shared" si="111"/>
        <v>13:0012</v>
      </c>
      <c r="E1576" t="s">
        <v>6088</v>
      </c>
      <c r="F1576" t="s">
        <v>6092</v>
      </c>
      <c r="H1576">
        <v>46.545158800000003</v>
      </c>
      <c r="I1576">
        <v>-66.5978128</v>
      </c>
      <c r="J1576" s="1" t="str">
        <f t="shared" si="113"/>
        <v>Basal till</v>
      </c>
      <c r="K1576" s="1" t="str">
        <f t="shared" si="112"/>
        <v>&lt;63 micron</v>
      </c>
      <c r="L1576">
        <v>12</v>
      </c>
      <c r="M1576">
        <v>2.2400000000000002</v>
      </c>
      <c r="N1576">
        <v>44.9</v>
      </c>
      <c r="O1576">
        <v>0.4</v>
      </c>
      <c r="P1576">
        <v>1</v>
      </c>
      <c r="Q1576">
        <v>108.3</v>
      </c>
      <c r="R1576">
        <v>0.7</v>
      </c>
      <c r="S1576">
        <v>0.15</v>
      </c>
      <c r="T1576">
        <v>0.18</v>
      </c>
      <c r="U1576">
        <v>20.100000000000001</v>
      </c>
      <c r="V1576">
        <v>39.299999999999997</v>
      </c>
      <c r="W1576">
        <v>41.3</v>
      </c>
      <c r="X1576">
        <v>4.55</v>
      </c>
      <c r="Y1576">
        <v>6.7</v>
      </c>
      <c r="Z1576">
        <v>26</v>
      </c>
      <c r="AA1576">
        <v>0.21</v>
      </c>
      <c r="AB1576">
        <v>39.799999999999997</v>
      </c>
      <c r="AC1576">
        <v>0.91</v>
      </c>
      <c r="AD1576">
        <v>1138</v>
      </c>
      <c r="AE1576">
        <v>1.38</v>
      </c>
      <c r="AF1576">
        <v>6.0000000000000001E-3</v>
      </c>
      <c r="AG1576">
        <v>47.9</v>
      </c>
      <c r="AH1576">
        <v>5.6000000000000001E-2</v>
      </c>
      <c r="AI1576">
        <v>23.17</v>
      </c>
      <c r="AJ1576">
        <v>5.0000000000000001E-3</v>
      </c>
      <c r="AK1576">
        <v>1.64</v>
      </c>
      <c r="AL1576">
        <v>5</v>
      </c>
      <c r="AM1576">
        <v>0.1</v>
      </c>
      <c r="AN1576">
        <v>15.1</v>
      </c>
      <c r="AO1576">
        <v>0.02</v>
      </c>
      <c r="AP1576">
        <v>10.7</v>
      </c>
      <c r="AQ1576">
        <v>460</v>
      </c>
      <c r="AR1576">
        <v>0.18</v>
      </c>
      <c r="AS1576">
        <v>1.3</v>
      </c>
      <c r="AT1576">
        <v>43</v>
      </c>
      <c r="AU1576">
        <v>0.3</v>
      </c>
      <c r="AV1576">
        <v>95.1</v>
      </c>
      <c r="AW1576">
        <v>7.5</v>
      </c>
    </row>
    <row r="1577" spans="1:49" hidden="1" x14ac:dyDescent="0.3">
      <c r="A1577" t="s">
        <v>6093</v>
      </c>
      <c r="B1577" t="s">
        <v>6094</v>
      </c>
      <c r="C1577" s="1" t="str">
        <f t="shared" si="110"/>
        <v>13:0047</v>
      </c>
      <c r="D1577" s="1" t="str">
        <f t="shared" si="111"/>
        <v>13:0012</v>
      </c>
      <c r="E1577" t="s">
        <v>6095</v>
      </c>
      <c r="F1577" t="s">
        <v>6096</v>
      </c>
      <c r="H1577">
        <v>46.524990199999998</v>
      </c>
      <c r="I1577">
        <v>-66.601701599999998</v>
      </c>
      <c r="J1577" s="1" t="str">
        <f t="shared" si="113"/>
        <v>Basal till</v>
      </c>
      <c r="K1577" s="1" t="str">
        <f t="shared" si="112"/>
        <v>&lt;63 micron</v>
      </c>
      <c r="L1577">
        <v>7</v>
      </c>
      <c r="M1577">
        <v>2.67</v>
      </c>
      <c r="N1577">
        <v>20.100000000000001</v>
      </c>
      <c r="O1577">
        <v>1.4</v>
      </c>
      <c r="P1577">
        <v>1</v>
      </c>
      <c r="Q1577">
        <v>72.2</v>
      </c>
      <c r="R1577">
        <v>0.56999999999999995</v>
      </c>
      <c r="S1577">
        <v>0.03</v>
      </c>
      <c r="T1577">
        <v>0.09</v>
      </c>
      <c r="U1577">
        <v>18</v>
      </c>
      <c r="V1577">
        <v>45.3</v>
      </c>
      <c r="W1577">
        <v>34.1</v>
      </c>
      <c r="X1577">
        <v>4.0599999999999996</v>
      </c>
      <c r="Y1577">
        <v>7.2</v>
      </c>
      <c r="Z1577">
        <v>26</v>
      </c>
      <c r="AA1577">
        <v>0.18</v>
      </c>
      <c r="AB1577">
        <v>31.7</v>
      </c>
      <c r="AC1577">
        <v>1</v>
      </c>
      <c r="AD1577">
        <v>833</v>
      </c>
      <c r="AE1577">
        <v>1.06</v>
      </c>
      <c r="AF1577">
        <v>5.0000000000000001E-3</v>
      </c>
      <c r="AG1577">
        <v>45.7</v>
      </c>
      <c r="AH1577">
        <v>3.6999999999999998E-2</v>
      </c>
      <c r="AI1577">
        <v>21.3</v>
      </c>
      <c r="AJ1577">
        <v>5.0000000000000001E-3</v>
      </c>
      <c r="AK1577">
        <v>1.0900000000000001</v>
      </c>
      <c r="AL1577">
        <v>4.7</v>
      </c>
      <c r="AM1577">
        <v>0.2</v>
      </c>
      <c r="AN1577">
        <v>5.5</v>
      </c>
      <c r="AO1577">
        <v>0.02</v>
      </c>
      <c r="AP1577">
        <v>10.1</v>
      </c>
      <c r="AQ1577">
        <v>550</v>
      </c>
      <c r="AR1577">
        <v>0.18</v>
      </c>
      <c r="AS1577">
        <v>1.4</v>
      </c>
      <c r="AT1577">
        <v>47</v>
      </c>
      <c r="AU1577">
        <v>0.3</v>
      </c>
      <c r="AV1577">
        <v>76.099999999999994</v>
      </c>
      <c r="AW1577">
        <v>7.5</v>
      </c>
    </row>
    <row r="1578" spans="1:49" hidden="1" x14ac:dyDescent="0.3">
      <c r="A1578" t="s">
        <v>6097</v>
      </c>
      <c r="B1578" t="s">
        <v>6098</v>
      </c>
      <c r="C1578" s="1" t="str">
        <f t="shared" si="110"/>
        <v>13:0047</v>
      </c>
      <c r="D1578" s="1" t="str">
        <f t="shared" si="111"/>
        <v>13:0012</v>
      </c>
      <c r="E1578" t="s">
        <v>6099</v>
      </c>
      <c r="F1578" t="s">
        <v>6100</v>
      </c>
      <c r="H1578">
        <v>46.507423500000002</v>
      </c>
      <c r="I1578">
        <v>-66.600910799999994</v>
      </c>
      <c r="J1578" s="1" t="str">
        <f t="shared" si="113"/>
        <v>Basal till</v>
      </c>
      <c r="K1578" s="1" t="str">
        <f t="shared" si="112"/>
        <v>&lt;63 micron</v>
      </c>
      <c r="L1578">
        <v>7</v>
      </c>
      <c r="M1578">
        <v>2.74</v>
      </c>
      <c r="N1578">
        <v>14.9</v>
      </c>
      <c r="O1578">
        <v>1.7</v>
      </c>
      <c r="P1578">
        <v>2</v>
      </c>
      <c r="Q1578">
        <v>69.3</v>
      </c>
      <c r="R1578">
        <v>0.41</v>
      </c>
      <c r="S1578">
        <v>0.04</v>
      </c>
      <c r="T1578">
        <v>7.0000000000000007E-2</v>
      </c>
      <c r="U1578">
        <v>21.2</v>
      </c>
      <c r="V1578">
        <v>59.3</v>
      </c>
      <c r="W1578">
        <v>42.69</v>
      </c>
      <c r="X1578">
        <v>4.38</v>
      </c>
      <c r="Y1578">
        <v>7.3</v>
      </c>
      <c r="Z1578">
        <v>16</v>
      </c>
      <c r="AA1578">
        <v>0.11</v>
      </c>
      <c r="AB1578">
        <v>37.299999999999997</v>
      </c>
      <c r="AC1578">
        <v>1.17</v>
      </c>
      <c r="AD1578">
        <v>1078</v>
      </c>
      <c r="AE1578">
        <v>0.69</v>
      </c>
      <c r="AF1578">
        <v>4.0000000000000001E-3</v>
      </c>
      <c r="AG1578">
        <v>70.5</v>
      </c>
      <c r="AH1578">
        <v>3.2000000000000001E-2</v>
      </c>
      <c r="AI1578">
        <v>18.440000000000001</v>
      </c>
      <c r="AJ1578">
        <v>5.0000000000000001E-3</v>
      </c>
      <c r="AK1578">
        <v>1.22</v>
      </c>
      <c r="AL1578">
        <v>4.5999999999999996</v>
      </c>
      <c r="AM1578">
        <v>0.2</v>
      </c>
      <c r="AN1578">
        <v>7.7</v>
      </c>
      <c r="AO1578">
        <v>0.03</v>
      </c>
      <c r="AP1578">
        <v>9</v>
      </c>
      <c r="AQ1578">
        <v>310</v>
      </c>
      <c r="AR1578">
        <v>0.1</v>
      </c>
      <c r="AS1578">
        <v>1.3</v>
      </c>
      <c r="AT1578">
        <v>47</v>
      </c>
      <c r="AU1578">
        <v>0.2</v>
      </c>
      <c r="AV1578">
        <v>75.8</v>
      </c>
      <c r="AW1578">
        <v>7.5</v>
      </c>
    </row>
    <row r="1579" spans="1:49" hidden="1" x14ac:dyDescent="0.3">
      <c r="A1579" t="s">
        <v>6101</v>
      </c>
      <c r="B1579" t="s">
        <v>6102</v>
      </c>
      <c r="C1579" s="1" t="str">
        <f t="shared" si="110"/>
        <v>13:0047</v>
      </c>
      <c r="D1579" s="1" t="str">
        <f t="shared" si="111"/>
        <v>13:0012</v>
      </c>
      <c r="E1579" t="s">
        <v>6103</v>
      </c>
      <c r="F1579" t="s">
        <v>6104</v>
      </c>
      <c r="H1579">
        <v>46.737750499999997</v>
      </c>
      <c r="I1579">
        <v>-66.563479200000003</v>
      </c>
      <c r="J1579" s="1" t="str">
        <f t="shared" si="113"/>
        <v>Basal till</v>
      </c>
      <c r="K1579" s="1" t="str">
        <f t="shared" si="112"/>
        <v>&lt;63 micron</v>
      </c>
      <c r="L1579">
        <v>32</v>
      </c>
      <c r="M1579">
        <v>2.86</v>
      </c>
      <c r="N1579">
        <v>2.7</v>
      </c>
      <c r="O1579">
        <v>0.3</v>
      </c>
      <c r="P1579">
        <v>0.5</v>
      </c>
      <c r="Q1579">
        <v>107</v>
      </c>
      <c r="R1579">
        <v>0.56999999999999995</v>
      </c>
      <c r="S1579">
        <v>0.08</v>
      </c>
      <c r="T1579">
        <v>0.15</v>
      </c>
      <c r="U1579">
        <v>13.1</v>
      </c>
      <c r="V1579">
        <v>45.8</v>
      </c>
      <c r="W1579">
        <v>18</v>
      </c>
      <c r="X1579">
        <v>3.17</v>
      </c>
      <c r="Y1579">
        <v>10.5</v>
      </c>
      <c r="Z1579">
        <v>27</v>
      </c>
      <c r="AA1579">
        <v>0.17</v>
      </c>
      <c r="AB1579">
        <v>32.5</v>
      </c>
      <c r="AC1579">
        <v>0.81</v>
      </c>
      <c r="AD1579">
        <v>656</v>
      </c>
      <c r="AE1579">
        <v>0.62</v>
      </c>
      <c r="AF1579">
        <v>8.9999999999999993E-3</v>
      </c>
      <c r="AG1579">
        <v>27.3</v>
      </c>
      <c r="AH1579">
        <v>3.5999999999999997E-2</v>
      </c>
      <c r="AI1579">
        <v>21.87</v>
      </c>
      <c r="AJ1579">
        <v>5.0000000000000001E-3</v>
      </c>
      <c r="AK1579">
        <v>0.1</v>
      </c>
      <c r="AL1579">
        <v>6</v>
      </c>
      <c r="AM1579">
        <v>0.3</v>
      </c>
      <c r="AN1579">
        <v>6</v>
      </c>
      <c r="AO1579">
        <v>0.01</v>
      </c>
      <c r="AP1579">
        <v>37.1</v>
      </c>
      <c r="AQ1579">
        <v>1560</v>
      </c>
      <c r="AR1579">
        <v>0.2</v>
      </c>
      <c r="AS1579">
        <v>9.4</v>
      </c>
      <c r="AT1579">
        <v>59</v>
      </c>
      <c r="AU1579">
        <v>0.3</v>
      </c>
      <c r="AV1579">
        <v>62.2</v>
      </c>
      <c r="AW1579">
        <v>15</v>
      </c>
    </row>
    <row r="1580" spans="1:49" hidden="1" x14ac:dyDescent="0.3">
      <c r="A1580" t="s">
        <v>6105</v>
      </c>
      <c r="B1580" t="s">
        <v>6106</v>
      </c>
      <c r="C1580" s="1" t="str">
        <f t="shared" si="110"/>
        <v>13:0047</v>
      </c>
      <c r="D1580" s="1" t="str">
        <f t="shared" si="111"/>
        <v>13:0012</v>
      </c>
      <c r="E1580" t="s">
        <v>6107</v>
      </c>
      <c r="F1580" t="s">
        <v>6108</v>
      </c>
      <c r="H1580">
        <v>46.723280500000001</v>
      </c>
      <c r="I1580">
        <v>-66.564392400000003</v>
      </c>
      <c r="J1580" s="1" t="str">
        <f t="shared" si="113"/>
        <v>Basal till</v>
      </c>
      <c r="K1580" s="1" t="str">
        <f t="shared" si="112"/>
        <v>&lt;63 micron</v>
      </c>
      <c r="L1580">
        <v>46</v>
      </c>
      <c r="M1580">
        <v>2.4</v>
      </c>
      <c r="N1580">
        <v>2</v>
      </c>
      <c r="O1580">
        <v>0.1</v>
      </c>
      <c r="P1580">
        <v>0.5</v>
      </c>
      <c r="Q1580">
        <v>50.1</v>
      </c>
      <c r="R1580">
        <v>0.59</v>
      </c>
      <c r="S1580">
        <v>0.17</v>
      </c>
      <c r="T1580">
        <v>0.12</v>
      </c>
      <c r="U1580">
        <v>10.4</v>
      </c>
      <c r="V1580">
        <v>36.799999999999997</v>
      </c>
      <c r="W1580">
        <v>13.41</v>
      </c>
      <c r="X1580">
        <v>2.34</v>
      </c>
      <c r="Y1580">
        <v>7.1</v>
      </c>
      <c r="Z1580">
        <v>36</v>
      </c>
      <c r="AA1580">
        <v>7.0000000000000007E-2</v>
      </c>
      <c r="AB1580">
        <v>24.7</v>
      </c>
      <c r="AC1580">
        <v>0.71</v>
      </c>
      <c r="AD1580">
        <v>372</v>
      </c>
      <c r="AE1580">
        <v>0.3</v>
      </c>
      <c r="AF1580">
        <v>8.9999999999999993E-3</v>
      </c>
      <c r="AG1580">
        <v>21.5</v>
      </c>
      <c r="AH1580">
        <v>3.4000000000000002E-2</v>
      </c>
      <c r="AI1580">
        <v>12.97</v>
      </c>
      <c r="AJ1580">
        <v>5.0000000000000001E-3</v>
      </c>
      <c r="AK1580">
        <v>0.08</v>
      </c>
      <c r="AL1580">
        <v>4.5</v>
      </c>
      <c r="AM1580">
        <v>0.3</v>
      </c>
      <c r="AN1580">
        <v>9.3000000000000007</v>
      </c>
      <c r="AO1580">
        <v>0.02</v>
      </c>
      <c r="AP1580">
        <v>18</v>
      </c>
      <c r="AQ1580">
        <v>1400</v>
      </c>
      <c r="AR1580">
        <v>0.1</v>
      </c>
      <c r="AS1580">
        <v>4.4000000000000004</v>
      </c>
      <c r="AT1580">
        <v>44</v>
      </c>
      <c r="AU1580">
        <v>0.4</v>
      </c>
      <c r="AV1580">
        <v>44</v>
      </c>
      <c r="AW1580">
        <v>15</v>
      </c>
    </row>
    <row r="1581" spans="1:49" hidden="1" x14ac:dyDescent="0.3">
      <c r="A1581" t="s">
        <v>6109</v>
      </c>
      <c r="B1581" t="s">
        <v>6110</v>
      </c>
      <c r="C1581" s="1" t="str">
        <f t="shared" si="110"/>
        <v>13:0047</v>
      </c>
      <c r="D1581" s="1" t="str">
        <f t="shared" si="111"/>
        <v>13:0012</v>
      </c>
      <c r="E1581" t="s">
        <v>6111</v>
      </c>
      <c r="F1581" t="s">
        <v>6112</v>
      </c>
      <c r="H1581">
        <v>46.703902399999997</v>
      </c>
      <c r="I1581">
        <v>-66.563040000000001</v>
      </c>
      <c r="J1581" s="1" t="str">
        <f t="shared" si="113"/>
        <v>Basal till</v>
      </c>
      <c r="K1581" s="1" t="str">
        <f t="shared" si="112"/>
        <v>&lt;63 micron</v>
      </c>
      <c r="L1581">
        <v>8</v>
      </c>
      <c r="M1581">
        <v>2.68</v>
      </c>
      <c r="N1581">
        <v>4.4000000000000004</v>
      </c>
      <c r="O1581">
        <v>0.1</v>
      </c>
      <c r="P1581">
        <v>1</v>
      </c>
      <c r="Q1581">
        <v>42.3</v>
      </c>
      <c r="R1581">
        <v>1.26</v>
      </c>
      <c r="S1581">
        <v>7.0000000000000007E-2</v>
      </c>
      <c r="T1581">
        <v>0.11</v>
      </c>
      <c r="U1581">
        <v>7.9</v>
      </c>
      <c r="V1581">
        <v>26.1</v>
      </c>
      <c r="W1581">
        <v>11.16</v>
      </c>
      <c r="X1581">
        <v>2.31</v>
      </c>
      <c r="Y1581">
        <v>7.4</v>
      </c>
      <c r="Z1581">
        <v>51</v>
      </c>
      <c r="AA1581">
        <v>0.15</v>
      </c>
      <c r="AB1581">
        <v>31.7</v>
      </c>
      <c r="AC1581">
        <v>0.55000000000000004</v>
      </c>
      <c r="AD1581">
        <v>381</v>
      </c>
      <c r="AE1581">
        <v>0.75</v>
      </c>
      <c r="AF1581">
        <v>7.0000000000000001E-3</v>
      </c>
      <c r="AG1581">
        <v>17.100000000000001</v>
      </c>
      <c r="AH1581">
        <v>3.1E-2</v>
      </c>
      <c r="AI1581">
        <v>19.23</v>
      </c>
      <c r="AJ1581">
        <v>5.0000000000000001E-3</v>
      </c>
      <c r="AK1581">
        <v>0.09</v>
      </c>
      <c r="AL1581">
        <v>4</v>
      </c>
      <c r="AM1581">
        <v>0.5</v>
      </c>
      <c r="AN1581">
        <v>4.7</v>
      </c>
      <c r="AO1581">
        <v>0.02</v>
      </c>
      <c r="AP1581">
        <v>31.1</v>
      </c>
      <c r="AQ1581">
        <v>1150</v>
      </c>
      <c r="AR1581">
        <v>0.25</v>
      </c>
      <c r="AS1581">
        <v>11.8</v>
      </c>
      <c r="AT1581">
        <v>36</v>
      </c>
      <c r="AU1581">
        <v>1</v>
      </c>
      <c r="AV1581">
        <v>50.6</v>
      </c>
      <c r="AW1581">
        <v>15</v>
      </c>
    </row>
    <row r="1582" spans="1:49" hidden="1" x14ac:dyDescent="0.3">
      <c r="A1582" t="s">
        <v>6113</v>
      </c>
      <c r="B1582" t="s">
        <v>6114</v>
      </c>
      <c r="C1582" s="1" t="str">
        <f t="shared" si="110"/>
        <v>13:0047</v>
      </c>
      <c r="D1582" s="1" t="str">
        <f t="shared" si="111"/>
        <v>13:0012</v>
      </c>
      <c r="E1582" t="s">
        <v>6115</v>
      </c>
      <c r="F1582" t="s">
        <v>6116</v>
      </c>
      <c r="H1582">
        <v>46.686902699999997</v>
      </c>
      <c r="I1582">
        <v>-66.5677278</v>
      </c>
      <c r="J1582" s="1" t="str">
        <f t="shared" si="113"/>
        <v>Basal till</v>
      </c>
      <c r="K1582" s="1" t="str">
        <f t="shared" si="112"/>
        <v>&lt;63 micron</v>
      </c>
      <c r="L1582">
        <v>13</v>
      </c>
      <c r="M1582">
        <v>2.44</v>
      </c>
      <c r="N1582">
        <v>15.8</v>
      </c>
      <c r="O1582">
        <v>1.2</v>
      </c>
      <c r="P1582">
        <v>0.5</v>
      </c>
      <c r="Q1582">
        <v>62.1</v>
      </c>
      <c r="R1582">
        <v>7.73</v>
      </c>
      <c r="S1582">
        <v>0.05</v>
      </c>
      <c r="T1582">
        <v>0.12</v>
      </c>
      <c r="U1582">
        <v>11.3</v>
      </c>
      <c r="V1582">
        <v>26.1</v>
      </c>
      <c r="W1582">
        <v>37.1</v>
      </c>
      <c r="X1582">
        <v>3.01</v>
      </c>
      <c r="Y1582">
        <v>8.6999999999999993</v>
      </c>
      <c r="Z1582">
        <v>9</v>
      </c>
      <c r="AA1582">
        <v>0.28000000000000003</v>
      </c>
      <c r="AB1582">
        <v>41.4</v>
      </c>
      <c r="AC1582">
        <v>0.77</v>
      </c>
      <c r="AD1582">
        <v>599</v>
      </c>
      <c r="AE1582">
        <v>1.24</v>
      </c>
      <c r="AF1582">
        <v>7.0000000000000001E-3</v>
      </c>
      <c r="AG1582">
        <v>20</v>
      </c>
      <c r="AH1582">
        <v>4.2000000000000003E-2</v>
      </c>
      <c r="AI1582">
        <v>19.52</v>
      </c>
      <c r="AJ1582">
        <v>5.0000000000000001E-3</v>
      </c>
      <c r="AK1582">
        <v>0.2</v>
      </c>
      <c r="AL1582">
        <v>5.6</v>
      </c>
      <c r="AM1582">
        <v>0.3</v>
      </c>
      <c r="AN1582">
        <v>7.3</v>
      </c>
      <c r="AO1582">
        <v>0.05</v>
      </c>
      <c r="AP1582">
        <v>26.5</v>
      </c>
      <c r="AQ1582">
        <v>1130</v>
      </c>
      <c r="AR1582">
        <v>0.35</v>
      </c>
      <c r="AS1582">
        <v>13.3</v>
      </c>
      <c r="AT1582">
        <v>38</v>
      </c>
      <c r="AU1582">
        <v>2.1</v>
      </c>
      <c r="AV1582">
        <v>67.3</v>
      </c>
      <c r="AW1582">
        <v>15</v>
      </c>
    </row>
    <row r="1583" spans="1:49" hidden="1" x14ac:dyDescent="0.3">
      <c r="A1583" t="s">
        <v>6117</v>
      </c>
      <c r="B1583" t="s">
        <v>6118</v>
      </c>
      <c r="C1583" s="1" t="str">
        <f t="shared" si="110"/>
        <v>13:0047</v>
      </c>
      <c r="D1583" s="1" t="str">
        <f t="shared" si="111"/>
        <v>13:0012</v>
      </c>
      <c r="E1583" t="s">
        <v>6119</v>
      </c>
      <c r="F1583" t="s">
        <v>6120</v>
      </c>
      <c r="H1583">
        <v>46.666998999999997</v>
      </c>
      <c r="I1583">
        <v>-66.567051800000002</v>
      </c>
      <c r="J1583" s="1" t="str">
        <f t="shared" si="113"/>
        <v>Basal till</v>
      </c>
      <c r="K1583" s="1" t="str">
        <f t="shared" si="112"/>
        <v>&lt;63 micron</v>
      </c>
      <c r="L1583">
        <v>137</v>
      </c>
      <c r="M1583">
        <v>2.72</v>
      </c>
      <c r="N1583">
        <v>46.3</v>
      </c>
      <c r="O1583">
        <v>1.4</v>
      </c>
      <c r="P1583">
        <v>0.5</v>
      </c>
      <c r="Q1583">
        <v>52.8</v>
      </c>
      <c r="R1583">
        <v>4.18</v>
      </c>
      <c r="S1583">
        <v>7.0000000000000007E-2</v>
      </c>
      <c r="T1583">
        <v>0.13</v>
      </c>
      <c r="U1583">
        <v>11.6</v>
      </c>
      <c r="V1583">
        <v>40.5</v>
      </c>
      <c r="W1583">
        <v>36.39</v>
      </c>
      <c r="X1583">
        <v>2.65</v>
      </c>
      <c r="Y1583">
        <v>7.1</v>
      </c>
      <c r="Z1583">
        <v>53</v>
      </c>
      <c r="AA1583">
        <v>0.08</v>
      </c>
      <c r="AB1583">
        <v>23.4</v>
      </c>
      <c r="AC1583">
        <v>0.56000000000000005</v>
      </c>
      <c r="AD1583">
        <v>771</v>
      </c>
      <c r="AE1583">
        <v>2.98</v>
      </c>
      <c r="AF1583">
        <v>0.01</v>
      </c>
      <c r="AG1583">
        <v>34.799999999999997</v>
      </c>
      <c r="AH1583">
        <v>0.04</v>
      </c>
      <c r="AI1583">
        <v>11.13</v>
      </c>
      <c r="AJ1583">
        <v>0.01</v>
      </c>
      <c r="AK1583">
        <v>0.38</v>
      </c>
      <c r="AL1583">
        <v>4.4000000000000004</v>
      </c>
      <c r="AM1583">
        <v>0.7</v>
      </c>
      <c r="AN1583">
        <v>2.9</v>
      </c>
      <c r="AO1583">
        <v>0.05</v>
      </c>
      <c r="AP1583">
        <v>22.2</v>
      </c>
      <c r="AQ1583">
        <v>920</v>
      </c>
      <c r="AR1583">
        <v>0.28999999999999998</v>
      </c>
      <c r="AS1583">
        <v>5.2</v>
      </c>
      <c r="AT1583">
        <v>50</v>
      </c>
      <c r="AU1583">
        <v>4</v>
      </c>
      <c r="AV1583">
        <v>80.8</v>
      </c>
      <c r="AW1583">
        <v>15</v>
      </c>
    </row>
    <row r="1584" spans="1:49" hidden="1" x14ac:dyDescent="0.3">
      <c r="A1584" t="s">
        <v>6121</v>
      </c>
      <c r="B1584" t="s">
        <v>6122</v>
      </c>
      <c r="C1584" s="1" t="str">
        <f t="shared" si="110"/>
        <v>13:0047</v>
      </c>
      <c r="D1584" s="1" t="str">
        <f t="shared" si="111"/>
        <v>13:0012</v>
      </c>
      <c r="E1584" t="s">
        <v>6119</v>
      </c>
      <c r="F1584" t="s">
        <v>6123</v>
      </c>
      <c r="H1584">
        <v>46.666998999999997</v>
      </c>
      <c r="I1584">
        <v>-66.567051800000002</v>
      </c>
      <c r="J1584" s="1" t="str">
        <f t="shared" si="113"/>
        <v>Basal till</v>
      </c>
      <c r="K1584" s="1" t="str">
        <f t="shared" si="112"/>
        <v>&lt;63 micron</v>
      </c>
      <c r="L1584">
        <v>140</v>
      </c>
      <c r="M1584">
        <v>2.9</v>
      </c>
      <c r="N1584">
        <v>48.1</v>
      </c>
      <c r="O1584">
        <v>2.1</v>
      </c>
      <c r="P1584">
        <v>0.5</v>
      </c>
      <c r="Q1584">
        <v>52.9</v>
      </c>
      <c r="R1584">
        <v>4.37</v>
      </c>
      <c r="S1584">
        <v>0.06</v>
      </c>
      <c r="T1584">
        <v>0.15</v>
      </c>
      <c r="U1584">
        <v>11.9</v>
      </c>
      <c r="V1584">
        <v>41</v>
      </c>
      <c r="W1584">
        <v>37.340000000000003</v>
      </c>
      <c r="X1584">
        <v>2.78</v>
      </c>
      <c r="Y1584">
        <v>7.6</v>
      </c>
      <c r="Z1584">
        <v>63</v>
      </c>
      <c r="AA1584">
        <v>0.08</v>
      </c>
      <c r="AB1584">
        <v>22.6</v>
      </c>
      <c r="AC1584">
        <v>0.56999999999999995</v>
      </c>
      <c r="AD1584">
        <v>679</v>
      </c>
      <c r="AE1584">
        <v>3.29</v>
      </c>
      <c r="AF1584">
        <v>8.9999999999999993E-3</v>
      </c>
      <c r="AG1584">
        <v>36.700000000000003</v>
      </c>
      <c r="AH1584">
        <v>0.04</v>
      </c>
      <c r="AI1584">
        <v>11.04</v>
      </c>
      <c r="AJ1584">
        <v>0.01</v>
      </c>
      <c r="AK1584">
        <v>0.43</v>
      </c>
      <c r="AL1584">
        <v>4.8</v>
      </c>
      <c r="AM1584">
        <v>0.8</v>
      </c>
      <c r="AN1584">
        <v>2.8</v>
      </c>
      <c r="AO1584">
        <v>0.03</v>
      </c>
      <c r="AP1584">
        <v>21.9</v>
      </c>
      <c r="AQ1584">
        <v>1020</v>
      </c>
      <c r="AR1584">
        <v>0.28000000000000003</v>
      </c>
      <c r="AS1584">
        <v>5.3</v>
      </c>
      <c r="AT1584">
        <v>53</v>
      </c>
      <c r="AU1584">
        <v>4.5</v>
      </c>
      <c r="AV1584">
        <v>82.5</v>
      </c>
      <c r="AW1584">
        <v>15</v>
      </c>
    </row>
    <row r="1585" spans="1:49" hidden="1" x14ac:dyDescent="0.3">
      <c r="A1585" t="s">
        <v>6124</v>
      </c>
      <c r="B1585" t="s">
        <v>6125</v>
      </c>
      <c r="C1585" s="1" t="str">
        <f t="shared" si="110"/>
        <v>13:0047</v>
      </c>
      <c r="D1585" s="1" t="str">
        <f t="shared" si="111"/>
        <v>13:0012</v>
      </c>
      <c r="E1585" t="s">
        <v>6126</v>
      </c>
      <c r="F1585" t="s">
        <v>6127</v>
      </c>
      <c r="H1585">
        <v>46.646996899999998</v>
      </c>
      <c r="I1585">
        <v>-66.574484100000006</v>
      </c>
      <c r="J1585" s="1" t="str">
        <f t="shared" si="113"/>
        <v>Basal till</v>
      </c>
      <c r="K1585" s="1" t="str">
        <f t="shared" si="112"/>
        <v>&lt;63 micron</v>
      </c>
      <c r="L1585">
        <v>181</v>
      </c>
      <c r="M1585">
        <v>3.99</v>
      </c>
      <c r="N1585">
        <v>1275.4000000000001</v>
      </c>
      <c r="O1585">
        <v>1.7</v>
      </c>
      <c r="P1585">
        <v>1</v>
      </c>
      <c r="Q1585">
        <v>139.30000000000001</v>
      </c>
      <c r="R1585">
        <v>6.15</v>
      </c>
      <c r="S1585">
        <v>0.08</v>
      </c>
      <c r="T1585">
        <v>0.23</v>
      </c>
      <c r="U1585">
        <v>22.6</v>
      </c>
      <c r="V1585">
        <v>96.1</v>
      </c>
      <c r="W1585">
        <v>173.56</v>
      </c>
      <c r="X1585">
        <v>4.6100000000000003</v>
      </c>
      <c r="Y1585">
        <v>11.7</v>
      </c>
      <c r="Z1585">
        <v>50</v>
      </c>
      <c r="AA1585">
        <v>0.42</v>
      </c>
      <c r="AB1585">
        <v>25.6</v>
      </c>
      <c r="AC1585">
        <v>1.2</v>
      </c>
      <c r="AD1585">
        <v>701</v>
      </c>
      <c r="AE1585">
        <v>4.33</v>
      </c>
      <c r="AF1585">
        <v>0.01</v>
      </c>
      <c r="AG1585">
        <v>66.900000000000006</v>
      </c>
      <c r="AH1585">
        <v>6.6000000000000003E-2</v>
      </c>
      <c r="AI1585">
        <v>19.05</v>
      </c>
      <c r="AJ1585">
        <v>0.02</v>
      </c>
      <c r="AK1585">
        <v>0.56999999999999995</v>
      </c>
      <c r="AL1585">
        <v>11.6</v>
      </c>
      <c r="AM1585">
        <v>0.7</v>
      </c>
      <c r="AN1585">
        <v>7.6</v>
      </c>
      <c r="AO1585">
        <v>0.05</v>
      </c>
      <c r="AP1585">
        <v>13.2</v>
      </c>
      <c r="AQ1585">
        <v>1750</v>
      </c>
      <c r="AR1585">
        <v>0.51</v>
      </c>
      <c r="AS1585">
        <v>7.2</v>
      </c>
      <c r="AT1585">
        <v>91</v>
      </c>
      <c r="AU1585">
        <v>1.5</v>
      </c>
      <c r="AV1585">
        <v>94.8</v>
      </c>
      <c r="AW1585">
        <v>15</v>
      </c>
    </row>
    <row r="1586" spans="1:49" hidden="1" x14ac:dyDescent="0.3">
      <c r="A1586" t="s">
        <v>6128</v>
      </c>
      <c r="B1586" t="s">
        <v>6129</v>
      </c>
      <c r="C1586" s="1" t="str">
        <f t="shared" si="110"/>
        <v>13:0047</v>
      </c>
      <c r="D1586" s="1" t="str">
        <f t="shared" si="111"/>
        <v>13:0012</v>
      </c>
      <c r="E1586" t="s">
        <v>6130</v>
      </c>
      <c r="F1586" t="s">
        <v>6131</v>
      </c>
      <c r="H1586">
        <v>46.6345083</v>
      </c>
      <c r="I1586">
        <v>-66.571254100000004</v>
      </c>
      <c r="J1586" s="1" t="str">
        <f>HYPERLINK("http://geochem.nrcan.gc.ca/cdogs/content/kwd/kwd020046_e.htm", "Ablation till")</f>
        <v>Ablation till</v>
      </c>
      <c r="K1586" s="1" t="str">
        <f t="shared" si="112"/>
        <v>&lt;63 micron</v>
      </c>
      <c r="L1586">
        <v>33</v>
      </c>
      <c r="M1586">
        <v>3.11</v>
      </c>
      <c r="N1586">
        <v>23.3</v>
      </c>
      <c r="O1586">
        <v>1.3</v>
      </c>
      <c r="P1586">
        <v>1</v>
      </c>
      <c r="Q1586">
        <v>102</v>
      </c>
      <c r="R1586">
        <v>2.0499999999999998</v>
      </c>
      <c r="S1586">
        <v>0.06</v>
      </c>
      <c r="T1586">
        <v>0.09</v>
      </c>
      <c r="U1586">
        <v>15.7</v>
      </c>
      <c r="V1586">
        <v>87.6</v>
      </c>
      <c r="W1586">
        <v>28.07</v>
      </c>
      <c r="X1586">
        <v>3.41</v>
      </c>
      <c r="Y1586">
        <v>8.4</v>
      </c>
      <c r="Z1586">
        <v>45</v>
      </c>
      <c r="AA1586">
        <v>0.37</v>
      </c>
      <c r="AB1586">
        <v>23.7</v>
      </c>
      <c r="AC1586">
        <v>1.19</v>
      </c>
      <c r="AD1586">
        <v>479</v>
      </c>
      <c r="AE1586">
        <v>1.8</v>
      </c>
      <c r="AF1586">
        <v>8.9999999999999993E-3</v>
      </c>
      <c r="AG1586">
        <v>48.5</v>
      </c>
      <c r="AH1586">
        <v>3.6999999999999998E-2</v>
      </c>
      <c r="AI1586">
        <v>11.87</v>
      </c>
      <c r="AJ1586">
        <v>5.0000000000000001E-3</v>
      </c>
      <c r="AK1586">
        <v>0.27</v>
      </c>
      <c r="AL1586">
        <v>8.8000000000000007</v>
      </c>
      <c r="AM1586">
        <v>0.7</v>
      </c>
      <c r="AN1586">
        <v>4</v>
      </c>
      <c r="AO1586">
        <v>0.03</v>
      </c>
      <c r="AP1586">
        <v>11.1</v>
      </c>
      <c r="AQ1586">
        <v>1650</v>
      </c>
      <c r="AR1586">
        <v>0.36</v>
      </c>
      <c r="AS1586">
        <v>2.8</v>
      </c>
      <c r="AT1586">
        <v>84</v>
      </c>
      <c r="AU1586">
        <v>2.2000000000000002</v>
      </c>
      <c r="AV1586">
        <v>70.900000000000006</v>
      </c>
      <c r="AW1586">
        <v>15</v>
      </c>
    </row>
    <row r="1587" spans="1:49" hidden="1" x14ac:dyDescent="0.3">
      <c r="A1587" t="s">
        <v>6132</v>
      </c>
      <c r="B1587" t="s">
        <v>6133</v>
      </c>
      <c r="C1587" s="1" t="str">
        <f t="shared" si="110"/>
        <v>13:0047</v>
      </c>
      <c r="D1587" s="1" t="str">
        <f t="shared" si="111"/>
        <v>13:0012</v>
      </c>
      <c r="E1587" t="s">
        <v>6134</v>
      </c>
      <c r="F1587" t="s">
        <v>6135</v>
      </c>
      <c r="H1587">
        <v>46.633136700000001</v>
      </c>
      <c r="I1587">
        <v>-66.5617783</v>
      </c>
      <c r="J1587" s="1" t="str">
        <f t="shared" ref="J1587:J1592" si="114">HYPERLINK("http://geochem.nrcan.gc.ca/cdogs/content/kwd/kwd020045_e.htm", "Basal till")</f>
        <v>Basal till</v>
      </c>
      <c r="K1587" s="1" t="str">
        <f t="shared" si="112"/>
        <v>&lt;63 micron</v>
      </c>
      <c r="L1587">
        <v>14</v>
      </c>
      <c r="M1587">
        <v>2.38</v>
      </c>
      <c r="N1587">
        <v>38</v>
      </c>
      <c r="O1587">
        <v>0.9</v>
      </c>
      <c r="P1587">
        <v>0.5</v>
      </c>
      <c r="Q1587">
        <v>77</v>
      </c>
      <c r="R1587">
        <v>2.25</v>
      </c>
      <c r="S1587">
        <v>0.08</v>
      </c>
      <c r="T1587">
        <v>0.11</v>
      </c>
      <c r="U1587">
        <v>17.8</v>
      </c>
      <c r="V1587">
        <v>77.400000000000006</v>
      </c>
      <c r="W1587">
        <v>32.090000000000003</v>
      </c>
      <c r="X1587">
        <v>3.06</v>
      </c>
      <c r="Y1587">
        <v>7.8</v>
      </c>
      <c r="Z1587">
        <v>6</v>
      </c>
      <c r="AA1587">
        <v>0.28000000000000003</v>
      </c>
      <c r="AB1587">
        <v>28.7</v>
      </c>
      <c r="AC1587">
        <v>1.0900000000000001</v>
      </c>
      <c r="AD1587">
        <v>877</v>
      </c>
      <c r="AE1587">
        <v>1.88</v>
      </c>
      <c r="AF1587">
        <v>8.0000000000000002E-3</v>
      </c>
      <c r="AG1587">
        <v>46.6</v>
      </c>
      <c r="AH1587">
        <v>1.9E-2</v>
      </c>
      <c r="AI1587">
        <v>14.32</v>
      </c>
      <c r="AJ1587">
        <v>5.0000000000000001E-3</v>
      </c>
      <c r="AK1587">
        <v>0.68</v>
      </c>
      <c r="AL1587">
        <v>7.5</v>
      </c>
      <c r="AM1587">
        <v>0.2</v>
      </c>
      <c r="AN1587">
        <v>8.3000000000000007</v>
      </c>
      <c r="AO1587">
        <v>0.02</v>
      </c>
      <c r="AP1587">
        <v>13.8</v>
      </c>
      <c r="AQ1587">
        <v>1630</v>
      </c>
      <c r="AR1587">
        <v>0.33</v>
      </c>
      <c r="AS1587">
        <v>3.6</v>
      </c>
      <c r="AT1587">
        <v>71</v>
      </c>
      <c r="AU1587">
        <v>1.3</v>
      </c>
      <c r="AV1587">
        <v>62.7</v>
      </c>
      <c r="AW1587">
        <v>15</v>
      </c>
    </row>
    <row r="1588" spans="1:49" hidden="1" x14ac:dyDescent="0.3">
      <c r="A1588" t="s">
        <v>6136</v>
      </c>
      <c r="B1588" t="s">
        <v>6137</v>
      </c>
      <c r="C1588" s="1" t="str">
        <f t="shared" si="110"/>
        <v>13:0047</v>
      </c>
      <c r="D1588" s="1" t="str">
        <f t="shared" si="111"/>
        <v>13:0012</v>
      </c>
      <c r="E1588" t="s">
        <v>6138</v>
      </c>
      <c r="F1588" t="s">
        <v>6139</v>
      </c>
      <c r="H1588">
        <v>46.612649099999999</v>
      </c>
      <c r="I1588">
        <v>-66.567531399999993</v>
      </c>
      <c r="J1588" s="1" t="str">
        <f t="shared" si="114"/>
        <v>Basal till</v>
      </c>
      <c r="K1588" s="1" t="str">
        <f t="shared" si="112"/>
        <v>&lt;63 micron</v>
      </c>
      <c r="L1588">
        <v>265</v>
      </c>
      <c r="M1588">
        <v>3.26</v>
      </c>
      <c r="N1588">
        <v>47.4</v>
      </c>
      <c r="O1588">
        <v>1.3</v>
      </c>
      <c r="P1588">
        <v>2</v>
      </c>
      <c r="Q1588">
        <v>77.400000000000006</v>
      </c>
      <c r="R1588">
        <v>4.5199999999999996</v>
      </c>
      <c r="S1588">
        <v>0.04</v>
      </c>
      <c r="T1588">
        <v>0.23</v>
      </c>
      <c r="U1588">
        <v>12.2</v>
      </c>
      <c r="V1588">
        <v>56.4</v>
      </c>
      <c r="W1588">
        <v>29.01</v>
      </c>
      <c r="X1588">
        <v>3.43</v>
      </c>
      <c r="Y1588">
        <v>9.6</v>
      </c>
      <c r="Z1588">
        <v>44</v>
      </c>
      <c r="AA1588">
        <v>0.24</v>
      </c>
      <c r="AB1588">
        <v>28.3</v>
      </c>
      <c r="AC1588">
        <v>0.91</v>
      </c>
      <c r="AD1588">
        <v>699</v>
      </c>
      <c r="AE1588">
        <v>2.1</v>
      </c>
      <c r="AF1588">
        <v>7.0000000000000001E-3</v>
      </c>
      <c r="AG1588">
        <v>40.6</v>
      </c>
      <c r="AH1588">
        <v>0.03</v>
      </c>
      <c r="AI1588">
        <v>29.26</v>
      </c>
      <c r="AJ1588">
        <v>5.0000000000000001E-3</v>
      </c>
      <c r="AK1588">
        <v>1.61</v>
      </c>
      <c r="AL1588">
        <v>5.7</v>
      </c>
      <c r="AM1588">
        <v>0.6</v>
      </c>
      <c r="AN1588">
        <v>5.5</v>
      </c>
      <c r="AO1588">
        <v>0.02</v>
      </c>
      <c r="AP1588">
        <v>17.399999999999999</v>
      </c>
      <c r="AQ1588">
        <v>1170</v>
      </c>
      <c r="AR1588">
        <v>0.44</v>
      </c>
      <c r="AS1588">
        <v>6.6</v>
      </c>
      <c r="AT1588">
        <v>56</v>
      </c>
      <c r="AU1588">
        <v>3.1</v>
      </c>
      <c r="AV1588">
        <v>109.4</v>
      </c>
      <c r="AW1588">
        <v>15</v>
      </c>
    </row>
    <row r="1589" spans="1:49" hidden="1" x14ac:dyDescent="0.3">
      <c r="A1589" t="s">
        <v>6140</v>
      </c>
      <c r="B1589" t="s">
        <v>6141</v>
      </c>
      <c r="C1589" s="1" t="str">
        <f t="shared" si="110"/>
        <v>13:0047</v>
      </c>
      <c r="D1589" s="1" t="str">
        <f t="shared" si="111"/>
        <v>13:0012</v>
      </c>
      <c r="E1589" t="s">
        <v>6142</v>
      </c>
      <c r="F1589" t="s">
        <v>6143</v>
      </c>
      <c r="H1589">
        <v>46.596916800000002</v>
      </c>
      <c r="I1589">
        <v>-66.568367100000003</v>
      </c>
      <c r="J1589" s="1" t="str">
        <f t="shared" si="114"/>
        <v>Basal till</v>
      </c>
      <c r="K1589" s="1" t="str">
        <f t="shared" si="112"/>
        <v>&lt;63 micron</v>
      </c>
      <c r="L1589">
        <v>44</v>
      </c>
      <c r="M1589">
        <v>2.4</v>
      </c>
      <c r="N1589">
        <v>27.3</v>
      </c>
      <c r="O1589">
        <v>1.5</v>
      </c>
      <c r="P1589">
        <v>1</v>
      </c>
      <c r="Q1589">
        <v>83.7</v>
      </c>
      <c r="R1589">
        <v>2.99</v>
      </c>
      <c r="S1589">
        <v>0.04</v>
      </c>
      <c r="T1589">
        <v>0.17</v>
      </c>
      <c r="U1589">
        <v>15.2</v>
      </c>
      <c r="V1589">
        <v>47.6</v>
      </c>
      <c r="W1589">
        <v>32.79</v>
      </c>
      <c r="X1589">
        <v>2.96</v>
      </c>
      <c r="Y1589">
        <v>7.8</v>
      </c>
      <c r="Z1589">
        <v>8</v>
      </c>
      <c r="AA1589">
        <v>0.27</v>
      </c>
      <c r="AB1589">
        <v>32</v>
      </c>
      <c r="AC1589">
        <v>0.84</v>
      </c>
      <c r="AD1589">
        <v>793</v>
      </c>
      <c r="AE1589">
        <v>2.27</v>
      </c>
      <c r="AF1589">
        <v>6.0000000000000001E-3</v>
      </c>
      <c r="AG1589">
        <v>39.799999999999997</v>
      </c>
      <c r="AH1589">
        <v>0.02</v>
      </c>
      <c r="AI1589">
        <v>20.3</v>
      </c>
      <c r="AJ1589">
        <v>5.0000000000000001E-3</v>
      </c>
      <c r="AK1589">
        <v>1.45</v>
      </c>
      <c r="AL1589">
        <v>5.0999999999999996</v>
      </c>
      <c r="AM1589">
        <v>0.3</v>
      </c>
      <c r="AN1589">
        <v>6.7</v>
      </c>
      <c r="AO1589">
        <v>0.04</v>
      </c>
      <c r="AP1589">
        <v>15.3</v>
      </c>
      <c r="AQ1589">
        <v>1300</v>
      </c>
      <c r="AR1589">
        <v>0.33</v>
      </c>
      <c r="AS1589">
        <v>5.0999999999999996</v>
      </c>
      <c r="AT1589">
        <v>50</v>
      </c>
      <c r="AU1589">
        <v>1.9</v>
      </c>
      <c r="AV1589">
        <v>75.099999999999994</v>
      </c>
      <c r="AW1589">
        <v>15</v>
      </c>
    </row>
    <row r="1590" spans="1:49" hidden="1" x14ac:dyDescent="0.3">
      <c r="A1590" t="s">
        <v>6144</v>
      </c>
      <c r="B1590" t="s">
        <v>6145</v>
      </c>
      <c r="C1590" s="1" t="str">
        <f t="shared" si="110"/>
        <v>13:0047</v>
      </c>
      <c r="D1590" s="1" t="str">
        <f t="shared" si="111"/>
        <v>13:0012</v>
      </c>
      <c r="E1590" t="s">
        <v>6146</v>
      </c>
      <c r="F1590" t="s">
        <v>6147</v>
      </c>
      <c r="H1590">
        <v>46.578620800000003</v>
      </c>
      <c r="I1590">
        <v>-66.562921200000005</v>
      </c>
      <c r="J1590" s="1" t="str">
        <f t="shared" si="114"/>
        <v>Basal till</v>
      </c>
      <c r="K1590" s="1" t="str">
        <f t="shared" si="112"/>
        <v>&lt;63 micron</v>
      </c>
      <c r="L1590">
        <v>46</v>
      </c>
      <c r="M1590">
        <v>2.13</v>
      </c>
      <c r="N1590">
        <v>48.7</v>
      </c>
      <c r="O1590">
        <v>1.1000000000000001</v>
      </c>
      <c r="P1590">
        <v>1</v>
      </c>
      <c r="Q1590">
        <v>52.4</v>
      </c>
      <c r="R1590">
        <v>1.01</v>
      </c>
      <c r="S1590">
        <v>0.04</v>
      </c>
      <c r="T1590">
        <v>0.17</v>
      </c>
      <c r="U1590">
        <v>17</v>
      </c>
      <c r="V1590">
        <v>30.2</v>
      </c>
      <c r="W1590">
        <v>43.24</v>
      </c>
      <c r="X1590">
        <v>3.35</v>
      </c>
      <c r="Y1590">
        <v>5.4</v>
      </c>
      <c r="Z1590">
        <v>22</v>
      </c>
      <c r="AA1590">
        <v>0.11</v>
      </c>
      <c r="AB1590">
        <v>29.2</v>
      </c>
      <c r="AC1590">
        <v>0.66</v>
      </c>
      <c r="AD1590">
        <v>567</v>
      </c>
      <c r="AE1590">
        <v>1.73</v>
      </c>
      <c r="AF1590">
        <v>4.0000000000000001E-3</v>
      </c>
      <c r="AG1590">
        <v>36.799999999999997</v>
      </c>
      <c r="AH1590">
        <v>2.9000000000000001E-2</v>
      </c>
      <c r="AI1590">
        <v>21.94</v>
      </c>
      <c r="AJ1590">
        <v>5.0000000000000001E-3</v>
      </c>
      <c r="AK1590">
        <v>1.78</v>
      </c>
      <c r="AL1590">
        <v>2.5</v>
      </c>
      <c r="AM1590">
        <v>0.4</v>
      </c>
      <c r="AN1590">
        <v>6.3</v>
      </c>
      <c r="AO1590">
        <v>0.03</v>
      </c>
      <c r="AP1590">
        <v>8.1</v>
      </c>
      <c r="AQ1590">
        <v>300</v>
      </c>
      <c r="AR1590">
        <v>0.16</v>
      </c>
      <c r="AS1590">
        <v>2.4</v>
      </c>
      <c r="AT1590">
        <v>31</v>
      </c>
      <c r="AU1590">
        <v>0.9</v>
      </c>
      <c r="AV1590">
        <v>72.2</v>
      </c>
      <c r="AW1590">
        <v>15</v>
      </c>
    </row>
    <row r="1591" spans="1:49" hidden="1" x14ac:dyDescent="0.3">
      <c r="A1591" t="s">
        <v>6148</v>
      </c>
      <c r="B1591" t="s">
        <v>6149</v>
      </c>
      <c r="C1591" s="1" t="str">
        <f t="shared" si="110"/>
        <v>13:0047</v>
      </c>
      <c r="D1591" s="1" t="str">
        <f t="shared" si="111"/>
        <v>13:0012</v>
      </c>
      <c r="E1591" t="s">
        <v>6146</v>
      </c>
      <c r="F1591" t="s">
        <v>6150</v>
      </c>
      <c r="H1591">
        <v>46.578620800000003</v>
      </c>
      <c r="I1591">
        <v>-66.562921200000005</v>
      </c>
      <c r="J1591" s="1" t="str">
        <f t="shared" si="114"/>
        <v>Basal till</v>
      </c>
      <c r="K1591" s="1" t="str">
        <f t="shared" si="112"/>
        <v>&lt;63 micron</v>
      </c>
      <c r="L1591">
        <v>36</v>
      </c>
      <c r="M1591">
        <v>2.25</v>
      </c>
      <c r="N1591">
        <v>52</v>
      </c>
      <c r="O1591">
        <v>1.7</v>
      </c>
      <c r="P1591">
        <v>1</v>
      </c>
      <c r="Q1591">
        <v>56.6</v>
      </c>
      <c r="R1591">
        <v>1.07</v>
      </c>
      <c r="S1591">
        <v>0.04</v>
      </c>
      <c r="T1591">
        <v>0.18</v>
      </c>
      <c r="U1591">
        <v>19.8</v>
      </c>
      <c r="V1591">
        <v>32.4</v>
      </c>
      <c r="W1591">
        <v>47.09</v>
      </c>
      <c r="X1591">
        <v>3.51</v>
      </c>
      <c r="Y1591">
        <v>5.7</v>
      </c>
      <c r="Z1591">
        <v>22</v>
      </c>
      <c r="AA1591">
        <v>0.12</v>
      </c>
      <c r="AB1591">
        <v>32.9</v>
      </c>
      <c r="AC1591">
        <v>0.7</v>
      </c>
      <c r="AD1591">
        <v>652</v>
      </c>
      <c r="AE1591">
        <v>1.86</v>
      </c>
      <c r="AF1591">
        <v>4.0000000000000001E-3</v>
      </c>
      <c r="AG1591">
        <v>38.6</v>
      </c>
      <c r="AH1591">
        <v>2.9000000000000001E-2</v>
      </c>
      <c r="AI1591">
        <v>25.49</v>
      </c>
      <c r="AJ1591">
        <v>5.0000000000000001E-3</v>
      </c>
      <c r="AK1591">
        <v>1.93</v>
      </c>
      <c r="AL1591">
        <v>2.7</v>
      </c>
      <c r="AM1591">
        <v>0.5</v>
      </c>
      <c r="AN1591">
        <v>6.8</v>
      </c>
      <c r="AO1591">
        <v>0.03</v>
      </c>
      <c r="AP1591">
        <v>10.1</v>
      </c>
      <c r="AQ1591">
        <v>310</v>
      </c>
      <c r="AR1591">
        <v>0.18</v>
      </c>
      <c r="AS1591">
        <v>2.5</v>
      </c>
      <c r="AT1591">
        <v>34</v>
      </c>
      <c r="AU1591">
        <v>0.9</v>
      </c>
      <c r="AV1591">
        <v>76</v>
      </c>
      <c r="AW1591">
        <v>15</v>
      </c>
    </row>
    <row r="1592" spans="1:49" hidden="1" x14ac:dyDescent="0.3">
      <c r="A1592" t="s">
        <v>6151</v>
      </c>
      <c r="B1592" t="s">
        <v>6152</v>
      </c>
      <c r="C1592" s="1" t="str">
        <f t="shared" si="110"/>
        <v>13:0047</v>
      </c>
      <c r="D1592" s="1" t="str">
        <f t="shared" si="111"/>
        <v>13:0012</v>
      </c>
      <c r="E1592" t="s">
        <v>6153</v>
      </c>
      <c r="F1592" t="s">
        <v>6154</v>
      </c>
      <c r="H1592">
        <v>46.560014299999999</v>
      </c>
      <c r="I1592">
        <v>-66.572496900000004</v>
      </c>
      <c r="J1592" s="1" t="str">
        <f t="shared" si="114"/>
        <v>Basal till</v>
      </c>
      <c r="K1592" s="1" t="str">
        <f t="shared" si="112"/>
        <v>&lt;63 micron</v>
      </c>
      <c r="L1592">
        <v>10</v>
      </c>
      <c r="M1592">
        <v>2.2599999999999998</v>
      </c>
      <c r="N1592">
        <v>44</v>
      </c>
      <c r="O1592">
        <v>1.5</v>
      </c>
      <c r="P1592">
        <v>1</v>
      </c>
      <c r="Q1592">
        <v>46.5</v>
      </c>
      <c r="R1592">
        <v>1.27</v>
      </c>
      <c r="S1592">
        <v>0.03</v>
      </c>
      <c r="T1592">
        <v>0.15</v>
      </c>
      <c r="U1592">
        <v>17.399999999999999</v>
      </c>
      <c r="V1592">
        <v>45</v>
      </c>
      <c r="W1592">
        <v>25.51</v>
      </c>
      <c r="X1592">
        <v>2.99</v>
      </c>
      <c r="Y1592">
        <v>5.6</v>
      </c>
      <c r="Z1592">
        <v>28</v>
      </c>
      <c r="AA1592">
        <v>0.12</v>
      </c>
      <c r="AB1592">
        <v>28.5</v>
      </c>
      <c r="AC1592">
        <v>0.67</v>
      </c>
      <c r="AD1592">
        <v>524</v>
      </c>
      <c r="AE1592">
        <v>1.77</v>
      </c>
      <c r="AF1592">
        <v>4.0000000000000001E-3</v>
      </c>
      <c r="AG1592">
        <v>39.799999999999997</v>
      </c>
      <c r="AH1592">
        <v>4.2999999999999997E-2</v>
      </c>
      <c r="AI1592">
        <v>17.7</v>
      </c>
      <c r="AJ1592">
        <v>5.0000000000000001E-3</v>
      </c>
      <c r="AK1592">
        <v>1.1200000000000001</v>
      </c>
      <c r="AL1592">
        <v>4</v>
      </c>
      <c r="AM1592">
        <v>0.5</v>
      </c>
      <c r="AN1592">
        <v>4.7</v>
      </c>
      <c r="AO1592">
        <v>0.03</v>
      </c>
      <c r="AP1592">
        <v>12.7</v>
      </c>
      <c r="AQ1592">
        <v>730</v>
      </c>
      <c r="AR1592">
        <v>0.2</v>
      </c>
      <c r="AS1592">
        <v>2.9</v>
      </c>
      <c r="AT1592">
        <v>37</v>
      </c>
      <c r="AU1592">
        <v>1.5</v>
      </c>
      <c r="AV1592">
        <v>67.900000000000006</v>
      </c>
      <c r="AW1592">
        <v>15</v>
      </c>
    </row>
    <row r="1593" spans="1:49" hidden="1" x14ac:dyDescent="0.3">
      <c r="A1593" t="s">
        <v>6155</v>
      </c>
      <c r="B1593" t="s">
        <v>6156</v>
      </c>
      <c r="C1593" s="1" t="str">
        <f t="shared" si="110"/>
        <v>13:0047</v>
      </c>
      <c r="D1593" s="1" t="str">
        <f t="shared" si="111"/>
        <v>13:0012</v>
      </c>
      <c r="E1593" t="s">
        <v>6153</v>
      </c>
      <c r="F1593" t="s">
        <v>6157</v>
      </c>
      <c r="H1593">
        <v>46.560014299999999</v>
      </c>
      <c r="I1593">
        <v>-66.572496900000004</v>
      </c>
      <c r="J1593" s="1" t="str">
        <f>HYPERLINK("http://geochem.nrcan.gc.ca/cdogs/content/kwd/kwd020053_e.htm", "Glaciolacustrine")</f>
        <v>Glaciolacustrine</v>
      </c>
      <c r="K1593" s="1" t="str">
        <f t="shared" si="112"/>
        <v>&lt;63 micron</v>
      </c>
      <c r="L1593">
        <v>9</v>
      </c>
      <c r="M1593">
        <v>1.7</v>
      </c>
      <c r="N1593">
        <v>58.8</v>
      </c>
      <c r="O1593">
        <v>1.8</v>
      </c>
      <c r="P1593">
        <v>1</v>
      </c>
      <c r="Q1593">
        <v>48.8</v>
      </c>
      <c r="R1593">
        <v>0.91</v>
      </c>
      <c r="S1593">
        <v>0.03</v>
      </c>
      <c r="T1593">
        <v>0.14000000000000001</v>
      </c>
      <c r="U1593">
        <v>12</v>
      </c>
      <c r="V1593">
        <v>26.5</v>
      </c>
      <c r="W1593">
        <v>29.78</v>
      </c>
      <c r="X1593">
        <v>2.89</v>
      </c>
      <c r="Y1593">
        <v>4.5999999999999996</v>
      </c>
      <c r="Z1593">
        <v>19</v>
      </c>
      <c r="AA1593">
        <v>0.11</v>
      </c>
      <c r="AB1593">
        <v>37.200000000000003</v>
      </c>
      <c r="AC1593">
        <v>0.57999999999999996</v>
      </c>
      <c r="AD1593">
        <v>566</v>
      </c>
      <c r="AE1593">
        <v>1.61</v>
      </c>
      <c r="AF1593">
        <v>4.0000000000000001E-3</v>
      </c>
      <c r="AG1593">
        <v>28.9</v>
      </c>
      <c r="AH1593">
        <v>3.5000000000000003E-2</v>
      </c>
      <c r="AI1593">
        <v>15.7</v>
      </c>
      <c r="AJ1593">
        <v>5.0000000000000001E-3</v>
      </c>
      <c r="AK1593">
        <v>1.78</v>
      </c>
      <c r="AL1593">
        <v>3.5</v>
      </c>
      <c r="AM1593">
        <v>0.3</v>
      </c>
      <c r="AN1593">
        <v>5.8</v>
      </c>
      <c r="AO1593">
        <v>0.04</v>
      </c>
      <c r="AP1593">
        <v>10.1</v>
      </c>
      <c r="AQ1593">
        <v>470</v>
      </c>
      <c r="AR1593">
        <v>0.13</v>
      </c>
      <c r="AS1593">
        <v>2.2000000000000002</v>
      </c>
      <c r="AT1593">
        <v>32</v>
      </c>
      <c r="AU1593">
        <v>0.7</v>
      </c>
      <c r="AV1593">
        <v>62</v>
      </c>
      <c r="AW1593">
        <v>15</v>
      </c>
    </row>
    <row r="1594" spans="1:49" hidden="1" x14ac:dyDescent="0.3">
      <c r="A1594" t="s">
        <v>6158</v>
      </c>
      <c r="B1594" t="s">
        <v>6159</v>
      </c>
      <c r="C1594" s="1" t="str">
        <f t="shared" si="110"/>
        <v>13:0047</v>
      </c>
      <c r="D1594" s="1" t="str">
        <f t="shared" si="111"/>
        <v>13:0012</v>
      </c>
      <c r="E1594" t="s">
        <v>6160</v>
      </c>
      <c r="F1594" t="s">
        <v>6161</v>
      </c>
      <c r="H1594">
        <v>46.558404199999998</v>
      </c>
      <c r="I1594">
        <v>-66.572960199999997</v>
      </c>
      <c r="J1594" s="1" t="str">
        <f t="shared" ref="J1594:J1619" si="115">HYPERLINK("http://geochem.nrcan.gc.ca/cdogs/content/kwd/kwd020045_e.htm", "Basal till")</f>
        <v>Basal till</v>
      </c>
      <c r="K1594" s="1" t="str">
        <f t="shared" si="112"/>
        <v>&lt;63 micron</v>
      </c>
      <c r="L1594">
        <v>9</v>
      </c>
      <c r="M1594">
        <v>1.99</v>
      </c>
      <c r="N1594">
        <v>50.8</v>
      </c>
      <c r="O1594">
        <v>2.5</v>
      </c>
      <c r="P1594">
        <v>1</v>
      </c>
      <c r="Q1594">
        <v>42.1</v>
      </c>
      <c r="R1594">
        <v>0.95</v>
      </c>
      <c r="S1594">
        <v>0.03</v>
      </c>
      <c r="T1594">
        <v>0.14000000000000001</v>
      </c>
      <c r="U1594">
        <v>16.100000000000001</v>
      </c>
      <c r="V1594">
        <v>35.200000000000003</v>
      </c>
      <c r="W1594">
        <v>46.87</v>
      </c>
      <c r="X1594">
        <v>3.29</v>
      </c>
      <c r="Y1594">
        <v>5.2</v>
      </c>
      <c r="Z1594">
        <v>22</v>
      </c>
      <c r="AA1594">
        <v>0.1</v>
      </c>
      <c r="AB1594">
        <v>34.6</v>
      </c>
      <c r="AC1594">
        <v>0.74</v>
      </c>
      <c r="AD1594">
        <v>715</v>
      </c>
      <c r="AE1594">
        <v>1.58</v>
      </c>
      <c r="AF1594">
        <v>3.0000000000000001E-3</v>
      </c>
      <c r="AG1594">
        <v>40.5</v>
      </c>
      <c r="AH1594">
        <v>4.1000000000000002E-2</v>
      </c>
      <c r="AI1594">
        <v>20.11</v>
      </c>
      <c r="AJ1594">
        <v>5.0000000000000001E-3</v>
      </c>
      <c r="AK1594">
        <v>1.45</v>
      </c>
      <c r="AL1594">
        <v>3.2</v>
      </c>
      <c r="AM1594">
        <v>0.5</v>
      </c>
      <c r="AN1594">
        <v>4.8</v>
      </c>
      <c r="AO1594">
        <v>0.06</v>
      </c>
      <c r="AP1594">
        <v>10.9</v>
      </c>
      <c r="AQ1594">
        <v>440</v>
      </c>
      <c r="AR1594">
        <v>0.14000000000000001</v>
      </c>
      <c r="AS1594">
        <v>1.9</v>
      </c>
      <c r="AT1594">
        <v>35</v>
      </c>
      <c r="AU1594">
        <v>0.7</v>
      </c>
      <c r="AV1594">
        <v>71.400000000000006</v>
      </c>
      <c r="AW1594">
        <v>15</v>
      </c>
    </row>
    <row r="1595" spans="1:49" hidden="1" x14ac:dyDescent="0.3">
      <c r="A1595" t="s">
        <v>6162</v>
      </c>
      <c r="B1595" t="s">
        <v>6163</v>
      </c>
      <c r="C1595" s="1" t="str">
        <f t="shared" si="110"/>
        <v>13:0047</v>
      </c>
      <c r="D1595" s="1" t="str">
        <f t="shared" si="111"/>
        <v>13:0012</v>
      </c>
      <c r="E1595" t="s">
        <v>6164</v>
      </c>
      <c r="F1595" t="s">
        <v>6165</v>
      </c>
      <c r="H1595">
        <v>46.542597000000001</v>
      </c>
      <c r="I1595">
        <v>-66.570273900000004</v>
      </c>
      <c r="J1595" s="1" t="str">
        <f t="shared" si="115"/>
        <v>Basal till</v>
      </c>
      <c r="K1595" s="1" t="str">
        <f t="shared" si="112"/>
        <v>&lt;63 micron</v>
      </c>
      <c r="L1595">
        <v>19</v>
      </c>
      <c r="M1595">
        <v>2.6</v>
      </c>
      <c r="N1595">
        <v>13.2</v>
      </c>
      <c r="O1595">
        <v>1.4</v>
      </c>
      <c r="P1595">
        <v>2</v>
      </c>
      <c r="Q1595">
        <v>59</v>
      </c>
      <c r="R1595">
        <v>0.42</v>
      </c>
      <c r="S1595">
        <v>0.03</v>
      </c>
      <c r="T1595">
        <v>7.0000000000000007E-2</v>
      </c>
      <c r="U1595">
        <v>14.2</v>
      </c>
      <c r="V1595">
        <v>49.8</v>
      </c>
      <c r="W1595">
        <v>29.18</v>
      </c>
      <c r="X1595">
        <v>3.8</v>
      </c>
      <c r="Y1595">
        <v>6.8</v>
      </c>
      <c r="Z1595">
        <v>36</v>
      </c>
      <c r="AA1595">
        <v>0.17</v>
      </c>
      <c r="AB1595">
        <v>25.5</v>
      </c>
      <c r="AC1595">
        <v>0.99</v>
      </c>
      <c r="AD1595">
        <v>643</v>
      </c>
      <c r="AE1595">
        <v>0.86</v>
      </c>
      <c r="AF1595">
        <v>4.0000000000000001E-3</v>
      </c>
      <c r="AG1595">
        <v>50.3</v>
      </c>
      <c r="AH1595">
        <v>3.4000000000000002E-2</v>
      </c>
      <c r="AI1595">
        <v>13.99</v>
      </c>
      <c r="AJ1595">
        <v>5.0000000000000001E-3</v>
      </c>
      <c r="AK1595">
        <v>0.87</v>
      </c>
      <c r="AL1595">
        <v>3.7</v>
      </c>
      <c r="AM1595">
        <v>0.3</v>
      </c>
      <c r="AN1595">
        <v>4.5999999999999996</v>
      </c>
      <c r="AO1595">
        <v>0.02</v>
      </c>
      <c r="AP1595">
        <v>8.6</v>
      </c>
      <c r="AQ1595">
        <v>530</v>
      </c>
      <c r="AR1595">
        <v>0.15</v>
      </c>
      <c r="AS1595">
        <v>1.2</v>
      </c>
      <c r="AT1595">
        <v>41</v>
      </c>
      <c r="AU1595">
        <v>0.2</v>
      </c>
      <c r="AV1595">
        <v>76</v>
      </c>
      <c r="AW1595">
        <v>7.5</v>
      </c>
    </row>
    <row r="1596" spans="1:49" hidden="1" x14ac:dyDescent="0.3">
      <c r="A1596" t="s">
        <v>6166</v>
      </c>
      <c r="B1596" t="s">
        <v>6167</v>
      </c>
      <c r="C1596" s="1" t="str">
        <f t="shared" si="110"/>
        <v>13:0047</v>
      </c>
      <c r="D1596" s="1" t="str">
        <f t="shared" si="111"/>
        <v>13:0012</v>
      </c>
      <c r="E1596" t="s">
        <v>6168</v>
      </c>
      <c r="F1596" t="s">
        <v>6169</v>
      </c>
      <c r="H1596">
        <v>46.537334799999996</v>
      </c>
      <c r="I1596">
        <v>-66.568291700000003</v>
      </c>
      <c r="J1596" s="1" t="str">
        <f t="shared" si="115"/>
        <v>Basal till</v>
      </c>
      <c r="K1596" s="1" t="str">
        <f t="shared" si="112"/>
        <v>&lt;63 micron</v>
      </c>
      <c r="L1596">
        <v>7</v>
      </c>
      <c r="M1596">
        <v>2.46</v>
      </c>
      <c r="N1596">
        <v>17.3</v>
      </c>
      <c r="O1596">
        <v>1.6</v>
      </c>
      <c r="P1596">
        <v>1</v>
      </c>
      <c r="Q1596">
        <v>59.8</v>
      </c>
      <c r="R1596">
        <v>0.46</v>
      </c>
      <c r="S1596">
        <v>0.02</v>
      </c>
      <c r="T1596">
        <v>7.0000000000000007E-2</v>
      </c>
      <c r="U1596">
        <v>19.2</v>
      </c>
      <c r="V1596">
        <v>54.4</v>
      </c>
      <c r="W1596">
        <v>38.26</v>
      </c>
      <c r="X1596">
        <v>4.1399999999999997</v>
      </c>
      <c r="Y1596">
        <v>6.6</v>
      </c>
      <c r="Z1596">
        <v>17</v>
      </c>
      <c r="AA1596">
        <v>0.13</v>
      </c>
      <c r="AB1596">
        <v>27.1</v>
      </c>
      <c r="AC1596">
        <v>1.07</v>
      </c>
      <c r="AD1596">
        <v>913</v>
      </c>
      <c r="AE1596">
        <v>1.18</v>
      </c>
      <c r="AF1596">
        <v>4.0000000000000001E-3</v>
      </c>
      <c r="AG1596">
        <v>56.6</v>
      </c>
      <c r="AH1596">
        <v>3.5000000000000003E-2</v>
      </c>
      <c r="AI1596">
        <v>18.489999999999998</v>
      </c>
      <c r="AJ1596">
        <v>5.0000000000000001E-3</v>
      </c>
      <c r="AK1596">
        <v>1.54</v>
      </c>
      <c r="AL1596">
        <v>4.7</v>
      </c>
      <c r="AM1596">
        <v>0.1</v>
      </c>
      <c r="AN1596">
        <v>5.2</v>
      </c>
      <c r="AO1596">
        <v>0.03</v>
      </c>
      <c r="AP1596">
        <v>8.5</v>
      </c>
      <c r="AQ1596">
        <v>460</v>
      </c>
      <c r="AR1596">
        <v>0.12</v>
      </c>
      <c r="AS1596">
        <v>1.1000000000000001</v>
      </c>
      <c r="AT1596">
        <v>43</v>
      </c>
      <c r="AU1596">
        <v>0.2</v>
      </c>
      <c r="AV1596">
        <v>77.900000000000006</v>
      </c>
      <c r="AW1596">
        <v>7.5</v>
      </c>
    </row>
    <row r="1597" spans="1:49" hidden="1" x14ac:dyDescent="0.3">
      <c r="A1597" t="s">
        <v>6170</v>
      </c>
      <c r="B1597" t="s">
        <v>6171</v>
      </c>
      <c r="C1597" s="1" t="str">
        <f t="shared" si="110"/>
        <v>13:0047</v>
      </c>
      <c r="D1597" s="1" t="str">
        <f t="shared" si="111"/>
        <v>13:0012</v>
      </c>
      <c r="E1597" t="s">
        <v>6172</v>
      </c>
      <c r="F1597" t="s">
        <v>6173</v>
      </c>
      <c r="H1597">
        <v>46.5247812</v>
      </c>
      <c r="I1597">
        <v>-66.574719900000005</v>
      </c>
      <c r="J1597" s="1" t="str">
        <f t="shared" si="115"/>
        <v>Basal till</v>
      </c>
      <c r="K1597" s="1" t="str">
        <f t="shared" si="112"/>
        <v>&lt;63 micron</v>
      </c>
      <c r="L1597">
        <v>35</v>
      </c>
      <c r="M1597">
        <v>2.69</v>
      </c>
      <c r="N1597">
        <v>13.2</v>
      </c>
      <c r="O1597">
        <v>2</v>
      </c>
      <c r="P1597">
        <v>1</v>
      </c>
      <c r="Q1597">
        <v>44</v>
      </c>
      <c r="R1597">
        <v>0.32</v>
      </c>
      <c r="S1597">
        <v>0.03</v>
      </c>
      <c r="T1597">
        <v>0.11</v>
      </c>
      <c r="U1597">
        <v>23.6</v>
      </c>
      <c r="V1597">
        <v>57.8</v>
      </c>
      <c r="W1597">
        <v>44.17</v>
      </c>
      <c r="X1597">
        <v>4.21</v>
      </c>
      <c r="Y1597">
        <v>5.7</v>
      </c>
      <c r="Z1597">
        <v>62</v>
      </c>
      <c r="AA1597">
        <v>0.08</v>
      </c>
      <c r="AB1597">
        <v>24.3</v>
      </c>
      <c r="AC1597">
        <v>0.99</v>
      </c>
      <c r="AD1597">
        <v>997</v>
      </c>
      <c r="AE1597">
        <v>0.74</v>
      </c>
      <c r="AF1597">
        <v>3.0000000000000001E-3</v>
      </c>
      <c r="AG1597">
        <v>84.7</v>
      </c>
      <c r="AH1597">
        <v>5.3999999999999999E-2</v>
      </c>
      <c r="AI1597">
        <v>18.34</v>
      </c>
      <c r="AJ1597">
        <v>0.01</v>
      </c>
      <c r="AK1597">
        <v>1.7</v>
      </c>
      <c r="AL1597">
        <v>3.5</v>
      </c>
      <c r="AM1597">
        <v>0.4</v>
      </c>
      <c r="AN1597">
        <v>4.9000000000000004</v>
      </c>
      <c r="AO1597">
        <v>0.04</v>
      </c>
      <c r="AP1597">
        <v>6.7</v>
      </c>
      <c r="AQ1597">
        <v>160</v>
      </c>
      <c r="AR1597">
        <v>7.0000000000000007E-2</v>
      </c>
      <c r="AS1597">
        <v>1</v>
      </c>
      <c r="AT1597">
        <v>36</v>
      </c>
      <c r="AU1597">
        <v>0.2</v>
      </c>
      <c r="AV1597">
        <v>91.8</v>
      </c>
      <c r="AW1597">
        <v>15</v>
      </c>
    </row>
    <row r="1598" spans="1:49" hidden="1" x14ac:dyDescent="0.3">
      <c r="A1598" t="s">
        <v>6174</v>
      </c>
      <c r="B1598" t="s">
        <v>6175</v>
      </c>
      <c r="C1598" s="1" t="str">
        <f t="shared" si="110"/>
        <v>13:0047</v>
      </c>
      <c r="D1598" s="1" t="str">
        <f t="shared" si="111"/>
        <v>13:0012</v>
      </c>
      <c r="E1598" t="s">
        <v>6176</v>
      </c>
      <c r="F1598" t="s">
        <v>6177</v>
      </c>
      <c r="H1598">
        <v>46.506168500000001</v>
      </c>
      <c r="I1598">
        <v>-66.575548400000002</v>
      </c>
      <c r="J1598" s="1" t="str">
        <f t="shared" si="115"/>
        <v>Basal till</v>
      </c>
      <c r="K1598" s="1" t="str">
        <f t="shared" si="112"/>
        <v>&lt;63 micron</v>
      </c>
      <c r="L1598">
        <v>23</v>
      </c>
      <c r="M1598">
        <v>2.4700000000000002</v>
      </c>
      <c r="N1598">
        <v>12.6</v>
      </c>
      <c r="O1598">
        <v>2</v>
      </c>
      <c r="P1598">
        <v>1</v>
      </c>
      <c r="Q1598">
        <v>40.799999999999997</v>
      </c>
      <c r="R1598">
        <v>0.36</v>
      </c>
      <c r="S1598">
        <v>0.03</v>
      </c>
      <c r="T1598">
        <v>0.08</v>
      </c>
      <c r="U1598">
        <v>23.4</v>
      </c>
      <c r="V1598">
        <v>73.099999999999994</v>
      </c>
      <c r="W1598">
        <v>32.21</v>
      </c>
      <c r="X1598">
        <v>4.2300000000000004</v>
      </c>
      <c r="Y1598">
        <v>6.3</v>
      </c>
      <c r="Z1598">
        <v>21</v>
      </c>
      <c r="AA1598">
        <v>0.11</v>
      </c>
      <c r="AB1598">
        <v>23.3</v>
      </c>
      <c r="AC1598">
        <v>1.18</v>
      </c>
      <c r="AD1598">
        <v>935</v>
      </c>
      <c r="AE1598">
        <v>0.65</v>
      </c>
      <c r="AF1598">
        <v>3.0000000000000001E-3</v>
      </c>
      <c r="AG1598">
        <v>86</v>
      </c>
      <c r="AH1598">
        <v>3.4000000000000002E-2</v>
      </c>
      <c r="AI1598">
        <v>18.309999999999999</v>
      </c>
      <c r="AJ1598">
        <v>5.0000000000000001E-3</v>
      </c>
      <c r="AK1598">
        <v>0.74</v>
      </c>
      <c r="AL1598">
        <v>3.5</v>
      </c>
      <c r="AM1598">
        <v>0.3</v>
      </c>
      <c r="AN1598">
        <v>4.5</v>
      </c>
      <c r="AO1598">
        <v>0.02</v>
      </c>
      <c r="AP1598">
        <v>7.3</v>
      </c>
      <c r="AQ1598">
        <v>360</v>
      </c>
      <c r="AR1598">
        <v>0.09</v>
      </c>
      <c r="AS1598">
        <v>0.8</v>
      </c>
      <c r="AT1598">
        <v>40</v>
      </c>
      <c r="AU1598">
        <v>0.2</v>
      </c>
      <c r="AV1598">
        <v>77.900000000000006</v>
      </c>
      <c r="AW1598">
        <v>15</v>
      </c>
    </row>
    <row r="1599" spans="1:49" hidden="1" x14ac:dyDescent="0.3">
      <c r="A1599" t="s">
        <v>6178</v>
      </c>
      <c r="B1599" t="s">
        <v>6179</v>
      </c>
      <c r="C1599" s="1" t="str">
        <f t="shared" si="110"/>
        <v>13:0047</v>
      </c>
      <c r="D1599" s="1" t="str">
        <f t="shared" si="111"/>
        <v>13:0012</v>
      </c>
      <c r="E1599" t="s">
        <v>6180</v>
      </c>
      <c r="F1599" t="s">
        <v>6181</v>
      </c>
      <c r="H1599">
        <v>46.579635799999998</v>
      </c>
      <c r="I1599">
        <v>-66.559873699999997</v>
      </c>
      <c r="J1599" s="1" t="str">
        <f t="shared" si="115"/>
        <v>Basal till</v>
      </c>
      <c r="K1599" s="1" t="str">
        <f t="shared" si="112"/>
        <v>&lt;63 micron</v>
      </c>
      <c r="L1599">
        <v>20</v>
      </c>
      <c r="M1599">
        <v>2.4300000000000002</v>
      </c>
      <c r="N1599">
        <v>61.3</v>
      </c>
      <c r="O1599">
        <v>0.8</v>
      </c>
      <c r="P1599">
        <v>1</v>
      </c>
      <c r="Q1599">
        <v>67.3</v>
      </c>
      <c r="R1599">
        <v>1.05</v>
      </c>
      <c r="S1599">
        <v>0.02</v>
      </c>
      <c r="T1599">
        <v>0.14000000000000001</v>
      </c>
      <c r="U1599">
        <v>17.7</v>
      </c>
      <c r="V1599">
        <v>36.799999999999997</v>
      </c>
      <c r="W1599">
        <v>42.59</v>
      </c>
      <c r="X1599">
        <v>3.81</v>
      </c>
      <c r="Y1599">
        <v>6.4</v>
      </c>
      <c r="Z1599">
        <v>34</v>
      </c>
      <c r="AA1599">
        <v>0.13</v>
      </c>
      <c r="AB1599">
        <v>35.6</v>
      </c>
      <c r="AC1599">
        <v>0.75</v>
      </c>
      <c r="AD1599">
        <v>730</v>
      </c>
      <c r="AE1599">
        <v>1.98</v>
      </c>
      <c r="AF1599">
        <v>4.0000000000000001E-3</v>
      </c>
      <c r="AG1599">
        <v>42</v>
      </c>
      <c r="AH1599">
        <v>3.2000000000000001E-2</v>
      </c>
      <c r="AI1599">
        <v>25.38</v>
      </c>
      <c r="AJ1599">
        <v>5.0000000000000001E-3</v>
      </c>
      <c r="AK1599">
        <v>1.98</v>
      </c>
      <c r="AL1599">
        <v>3.6</v>
      </c>
      <c r="AM1599">
        <v>0.4</v>
      </c>
      <c r="AN1599">
        <v>5</v>
      </c>
      <c r="AO1599">
        <v>0.02</v>
      </c>
      <c r="AP1599">
        <v>10.6</v>
      </c>
      <c r="AQ1599">
        <v>340</v>
      </c>
      <c r="AR1599">
        <v>0.2</v>
      </c>
      <c r="AS1599">
        <v>2</v>
      </c>
      <c r="AT1599">
        <v>36</v>
      </c>
      <c r="AU1599">
        <v>0.9</v>
      </c>
      <c r="AV1599">
        <v>91.1</v>
      </c>
      <c r="AW1599">
        <v>15</v>
      </c>
    </row>
    <row r="1600" spans="1:49" hidden="1" x14ac:dyDescent="0.3">
      <c r="A1600" t="s">
        <v>6182</v>
      </c>
      <c r="B1600" t="s">
        <v>6183</v>
      </c>
      <c r="C1600" s="1" t="str">
        <f t="shared" si="110"/>
        <v>13:0047</v>
      </c>
      <c r="D1600" s="1" t="str">
        <f t="shared" si="111"/>
        <v>13:0012</v>
      </c>
      <c r="E1600" t="s">
        <v>6184</v>
      </c>
      <c r="F1600" t="s">
        <v>6185</v>
      </c>
      <c r="H1600">
        <v>46.738350500000003</v>
      </c>
      <c r="I1600">
        <v>-66.532689599999998</v>
      </c>
      <c r="J1600" s="1" t="str">
        <f t="shared" si="115"/>
        <v>Basal till</v>
      </c>
      <c r="K1600" s="1" t="str">
        <f t="shared" si="112"/>
        <v>&lt;63 micron</v>
      </c>
      <c r="L1600">
        <v>650</v>
      </c>
      <c r="M1600">
        <v>4.3499999999999996</v>
      </c>
      <c r="N1600">
        <v>24.5</v>
      </c>
      <c r="O1600">
        <v>0.4</v>
      </c>
      <c r="P1600">
        <v>0.5</v>
      </c>
      <c r="Q1600">
        <v>83.7</v>
      </c>
      <c r="R1600">
        <v>3.87</v>
      </c>
      <c r="S1600">
        <v>0.11</v>
      </c>
      <c r="T1600">
        <v>0.17</v>
      </c>
      <c r="U1600">
        <v>15.7</v>
      </c>
      <c r="V1600">
        <v>49.6</v>
      </c>
      <c r="W1600">
        <v>46.2</v>
      </c>
      <c r="X1600">
        <v>3.19</v>
      </c>
      <c r="Y1600">
        <v>10.1</v>
      </c>
      <c r="Z1600">
        <v>162</v>
      </c>
      <c r="AA1600">
        <v>0.11</v>
      </c>
      <c r="AB1600">
        <v>15.1</v>
      </c>
      <c r="AC1600">
        <v>0.86</v>
      </c>
      <c r="AD1600">
        <v>517</v>
      </c>
      <c r="AE1600">
        <v>1.73</v>
      </c>
      <c r="AF1600">
        <v>1.6E-2</v>
      </c>
      <c r="AG1600">
        <v>35.299999999999997</v>
      </c>
      <c r="AH1600">
        <v>4.7E-2</v>
      </c>
      <c r="AI1600">
        <v>20.64</v>
      </c>
      <c r="AJ1600">
        <v>0.02</v>
      </c>
      <c r="AK1600">
        <v>0.12</v>
      </c>
      <c r="AL1600">
        <v>6.4</v>
      </c>
      <c r="AM1600">
        <v>0.7</v>
      </c>
      <c r="AN1600">
        <v>4.3</v>
      </c>
      <c r="AO1600">
        <v>0.01</v>
      </c>
      <c r="AP1600">
        <v>21.1</v>
      </c>
      <c r="AQ1600">
        <v>1450</v>
      </c>
      <c r="AR1600">
        <v>0.28000000000000003</v>
      </c>
      <c r="AS1600">
        <v>5.6</v>
      </c>
      <c r="AT1600">
        <v>64</v>
      </c>
      <c r="AU1600">
        <v>5.7</v>
      </c>
      <c r="AV1600">
        <v>74.099999999999994</v>
      </c>
      <c r="AW1600">
        <v>15</v>
      </c>
    </row>
    <row r="1601" spans="1:49" hidden="1" x14ac:dyDescent="0.3">
      <c r="A1601" t="s">
        <v>6186</v>
      </c>
      <c r="B1601" t="s">
        <v>6187</v>
      </c>
      <c r="C1601" s="1" t="str">
        <f t="shared" si="110"/>
        <v>13:0047</v>
      </c>
      <c r="D1601" s="1" t="str">
        <f t="shared" si="111"/>
        <v>13:0012</v>
      </c>
      <c r="E1601" t="s">
        <v>6188</v>
      </c>
      <c r="F1601" t="s">
        <v>6189</v>
      </c>
      <c r="H1601">
        <v>46.719627199999998</v>
      </c>
      <c r="I1601">
        <v>-66.536683999999994</v>
      </c>
      <c r="J1601" s="1" t="str">
        <f t="shared" si="115"/>
        <v>Basal till</v>
      </c>
      <c r="K1601" s="1" t="str">
        <f t="shared" si="112"/>
        <v>&lt;63 micron</v>
      </c>
      <c r="L1601">
        <v>15</v>
      </c>
      <c r="M1601">
        <v>1.98</v>
      </c>
      <c r="N1601">
        <v>2.5</v>
      </c>
      <c r="O1601">
        <v>0.3</v>
      </c>
      <c r="P1601">
        <v>0.5</v>
      </c>
      <c r="Q1601">
        <v>23.5</v>
      </c>
      <c r="R1601">
        <v>1.27</v>
      </c>
      <c r="S1601">
        <v>7.0000000000000007E-2</v>
      </c>
      <c r="T1601">
        <v>0.12</v>
      </c>
      <c r="U1601">
        <v>5.9</v>
      </c>
      <c r="V1601">
        <v>21.2</v>
      </c>
      <c r="W1601">
        <v>7.77</v>
      </c>
      <c r="X1601">
        <v>1.68</v>
      </c>
      <c r="Y1601">
        <v>5.5</v>
      </c>
      <c r="Z1601">
        <v>45</v>
      </c>
      <c r="AA1601">
        <v>0.06</v>
      </c>
      <c r="AB1601">
        <v>21</v>
      </c>
      <c r="AC1601">
        <v>0.39</v>
      </c>
      <c r="AD1601">
        <v>273</v>
      </c>
      <c r="AE1601">
        <v>0.63</v>
      </c>
      <c r="AF1601">
        <v>7.0000000000000001E-3</v>
      </c>
      <c r="AG1601">
        <v>12.9</v>
      </c>
      <c r="AH1601">
        <v>2.9000000000000001E-2</v>
      </c>
      <c r="AI1601">
        <v>14.24</v>
      </c>
      <c r="AJ1601">
        <v>5.0000000000000001E-3</v>
      </c>
      <c r="AK1601">
        <v>0.08</v>
      </c>
      <c r="AL1601">
        <v>3.3</v>
      </c>
      <c r="AM1601">
        <v>0.4</v>
      </c>
      <c r="AN1601">
        <v>4.3</v>
      </c>
      <c r="AO1601">
        <v>0.01</v>
      </c>
      <c r="AP1601">
        <v>23.8</v>
      </c>
      <c r="AQ1601">
        <v>1040</v>
      </c>
      <c r="AR1601">
        <v>0.13</v>
      </c>
      <c r="AS1601">
        <v>7.6</v>
      </c>
      <c r="AT1601">
        <v>29</v>
      </c>
      <c r="AU1601">
        <v>1.4</v>
      </c>
      <c r="AV1601">
        <v>40.299999999999997</v>
      </c>
      <c r="AW1601">
        <v>15</v>
      </c>
    </row>
    <row r="1602" spans="1:49" hidden="1" x14ac:dyDescent="0.3">
      <c r="A1602" t="s">
        <v>6190</v>
      </c>
      <c r="B1602" t="s">
        <v>6191</v>
      </c>
      <c r="C1602" s="1" t="str">
        <f t="shared" si="110"/>
        <v>13:0047</v>
      </c>
      <c r="D1602" s="1" t="str">
        <f t="shared" si="111"/>
        <v>13:0012</v>
      </c>
      <c r="E1602" t="s">
        <v>6192</v>
      </c>
      <c r="F1602" t="s">
        <v>6193</v>
      </c>
      <c r="H1602">
        <v>46.705146300000003</v>
      </c>
      <c r="I1602">
        <v>-66.541267500000004</v>
      </c>
      <c r="J1602" s="1" t="str">
        <f t="shared" si="115"/>
        <v>Basal till</v>
      </c>
      <c r="K1602" s="1" t="str">
        <f t="shared" si="112"/>
        <v>&lt;63 micron</v>
      </c>
      <c r="L1602">
        <v>6</v>
      </c>
      <c r="M1602">
        <v>2.2799999999999998</v>
      </c>
      <c r="N1602">
        <v>5</v>
      </c>
      <c r="O1602">
        <v>0.1</v>
      </c>
      <c r="P1602">
        <v>0.5</v>
      </c>
      <c r="Q1602">
        <v>38</v>
      </c>
      <c r="R1602">
        <v>1.1599999999999999</v>
      </c>
      <c r="S1602">
        <v>0.11</v>
      </c>
      <c r="T1602">
        <v>7.0000000000000007E-2</v>
      </c>
      <c r="U1602">
        <v>8.4</v>
      </c>
      <c r="V1602">
        <v>28.4</v>
      </c>
      <c r="W1602">
        <v>11.21</v>
      </c>
      <c r="X1602">
        <v>2.36</v>
      </c>
      <c r="Y1602">
        <v>6.7</v>
      </c>
      <c r="Z1602">
        <v>22</v>
      </c>
      <c r="AA1602">
        <v>0.14000000000000001</v>
      </c>
      <c r="AB1602">
        <v>32</v>
      </c>
      <c r="AC1602">
        <v>0.64</v>
      </c>
      <c r="AD1602">
        <v>395</v>
      </c>
      <c r="AE1602">
        <v>0.59</v>
      </c>
      <c r="AF1602">
        <v>8.0000000000000002E-3</v>
      </c>
      <c r="AG1602">
        <v>19.899999999999999</v>
      </c>
      <c r="AH1602">
        <v>3.6999999999999998E-2</v>
      </c>
      <c r="AI1602">
        <v>12.11</v>
      </c>
      <c r="AJ1602">
        <v>5.0000000000000001E-3</v>
      </c>
      <c r="AK1602">
        <v>0.1</v>
      </c>
      <c r="AL1602">
        <v>3.8</v>
      </c>
      <c r="AM1602">
        <v>0.3</v>
      </c>
      <c r="AN1602">
        <v>5.4</v>
      </c>
      <c r="AO1602">
        <v>0.01</v>
      </c>
      <c r="AP1602">
        <v>22.2</v>
      </c>
      <c r="AQ1602">
        <v>1270</v>
      </c>
      <c r="AR1602">
        <v>0.16</v>
      </c>
      <c r="AS1602">
        <v>6.2</v>
      </c>
      <c r="AT1602">
        <v>38</v>
      </c>
      <c r="AU1602">
        <v>1</v>
      </c>
      <c r="AV1602">
        <v>46.3</v>
      </c>
      <c r="AW1602">
        <v>15</v>
      </c>
    </row>
    <row r="1603" spans="1:49" hidden="1" x14ac:dyDescent="0.3">
      <c r="A1603" t="s">
        <v>6194</v>
      </c>
      <c r="B1603" t="s">
        <v>6195</v>
      </c>
      <c r="C1603" s="1" t="str">
        <f t="shared" si="110"/>
        <v>13:0047</v>
      </c>
      <c r="D1603" s="1" t="str">
        <f t="shared" si="111"/>
        <v>13:0012</v>
      </c>
      <c r="E1603" t="s">
        <v>6196</v>
      </c>
      <c r="F1603" t="s">
        <v>6197</v>
      </c>
      <c r="H1603">
        <v>46.686023599999999</v>
      </c>
      <c r="I1603">
        <v>-66.543443100000005</v>
      </c>
      <c r="J1603" s="1" t="str">
        <f t="shared" si="115"/>
        <v>Basal till</v>
      </c>
      <c r="K1603" s="1" t="str">
        <f t="shared" si="112"/>
        <v>&lt;63 micron</v>
      </c>
      <c r="L1603">
        <v>6</v>
      </c>
      <c r="M1603">
        <v>2.86</v>
      </c>
      <c r="N1603">
        <v>17.5</v>
      </c>
      <c r="O1603">
        <v>1.1000000000000001</v>
      </c>
      <c r="P1603">
        <v>1</v>
      </c>
      <c r="Q1603">
        <v>76.8</v>
      </c>
      <c r="R1603">
        <v>3.1</v>
      </c>
      <c r="S1603">
        <v>0.04</v>
      </c>
      <c r="T1603">
        <v>0.1</v>
      </c>
      <c r="U1603">
        <v>12.6</v>
      </c>
      <c r="V1603">
        <v>32.700000000000003</v>
      </c>
      <c r="W1603">
        <v>26.1</v>
      </c>
      <c r="X1603">
        <v>3.12</v>
      </c>
      <c r="Y1603">
        <v>9.3000000000000007</v>
      </c>
      <c r="Z1603">
        <v>11</v>
      </c>
      <c r="AA1603">
        <v>0.24</v>
      </c>
      <c r="AB1603">
        <v>36.4</v>
      </c>
      <c r="AC1603">
        <v>0.82</v>
      </c>
      <c r="AD1603">
        <v>620</v>
      </c>
      <c r="AE1603">
        <v>1.1399999999999999</v>
      </c>
      <c r="AF1603">
        <v>8.0000000000000002E-3</v>
      </c>
      <c r="AG1603">
        <v>24.8</v>
      </c>
      <c r="AH1603">
        <v>3.1E-2</v>
      </c>
      <c r="AI1603">
        <v>18.04</v>
      </c>
      <c r="AJ1603">
        <v>5.0000000000000001E-3</v>
      </c>
      <c r="AK1603">
        <v>0.23</v>
      </c>
      <c r="AL1603">
        <v>5.4</v>
      </c>
      <c r="AM1603">
        <v>0.2</v>
      </c>
      <c r="AN1603">
        <v>5</v>
      </c>
      <c r="AO1603">
        <v>0.03</v>
      </c>
      <c r="AP1603">
        <v>25.9</v>
      </c>
      <c r="AQ1603">
        <v>1420</v>
      </c>
      <c r="AR1603">
        <v>0.31</v>
      </c>
      <c r="AS1603">
        <v>8.6</v>
      </c>
      <c r="AT1603">
        <v>45</v>
      </c>
      <c r="AU1603">
        <v>1.7</v>
      </c>
      <c r="AV1603">
        <v>74.599999999999994</v>
      </c>
      <c r="AW1603">
        <v>7.5</v>
      </c>
    </row>
    <row r="1604" spans="1:49" hidden="1" x14ac:dyDescent="0.3">
      <c r="A1604" t="s">
        <v>6198</v>
      </c>
      <c r="B1604" t="s">
        <v>6199</v>
      </c>
      <c r="C1604" s="1" t="str">
        <f t="shared" si="110"/>
        <v>13:0047</v>
      </c>
      <c r="D1604" s="1" t="str">
        <f t="shared" si="111"/>
        <v>13:0012</v>
      </c>
      <c r="E1604" t="s">
        <v>6196</v>
      </c>
      <c r="F1604" t="s">
        <v>6200</v>
      </c>
      <c r="H1604">
        <v>46.686023599999999</v>
      </c>
      <c r="I1604">
        <v>-66.543443100000005</v>
      </c>
      <c r="J1604" s="1" t="str">
        <f t="shared" si="115"/>
        <v>Basal till</v>
      </c>
      <c r="K1604" s="1" t="str">
        <f t="shared" si="112"/>
        <v>&lt;63 micron</v>
      </c>
      <c r="L1604">
        <v>9</v>
      </c>
      <c r="M1604">
        <v>2.5299999999999998</v>
      </c>
      <c r="N1604">
        <v>16.399999999999999</v>
      </c>
      <c r="O1604">
        <v>0.8</v>
      </c>
      <c r="P1604">
        <v>0.5</v>
      </c>
      <c r="Q1604">
        <v>72.3</v>
      </c>
      <c r="R1604">
        <v>3.28</v>
      </c>
      <c r="S1604">
        <v>0.04</v>
      </c>
      <c r="T1604">
        <v>0.09</v>
      </c>
      <c r="U1604">
        <v>11.5</v>
      </c>
      <c r="V1604">
        <v>30.6</v>
      </c>
      <c r="W1604">
        <v>26.13</v>
      </c>
      <c r="X1604">
        <v>2.97</v>
      </c>
      <c r="Y1604">
        <v>9</v>
      </c>
      <c r="Z1604">
        <v>14</v>
      </c>
      <c r="AA1604">
        <v>0.24</v>
      </c>
      <c r="AB1604">
        <v>36.700000000000003</v>
      </c>
      <c r="AC1604">
        <v>0.76</v>
      </c>
      <c r="AD1604">
        <v>617</v>
      </c>
      <c r="AE1604">
        <v>1.0900000000000001</v>
      </c>
      <c r="AF1604">
        <v>7.0000000000000001E-3</v>
      </c>
      <c r="AG1604">
        <v>22.1</v>
      </c>
      <c r="AH1604">
        <v>3.1E-2</v>
      </c>
      <c r="AI1604">
        <v>19.45</v>
      </c>
      <c r="AJ1604">
        <v>5.0000000000000001E-3</v>
      </c>
      <c r="AK1604">
        <v>0.2</v>
      </c>
      <c r="AL1604">
        <v>5.8</v>
      </c>
      <c r="AM1604">
        <v>0.2</v>
      </c>
      <c r="AN1604">
        <v>5.0999999999999996</v>
      </c>
      <c r="AO1604">
        <v>0.01</v>
      </c>
      <c r="AP1604">
        <v>25.7</v>
      </c>
      <c r="AQ1604">
        <v>1360</v>
      </c>
      <c r="AR1604">
        <v>0.31</v>
      </c>
      <c r="AS1604">
        <v>9.4</v>
      </c>
      <c r="AT1604">
        <v>43</v>
      </c>
      <c r="AU1604">
        <v>1.3</v>
      </c>
      <c r="AV1604">
        <v>70.7</v>
      </c>
      <c r="AW1604">
        <v>7.5</v>
      </c>
    </row>
    <row r="1605" spans="1:49" hidden="1" x14ac:dyDescent="0.3">
      <c r="A1605" t="s">
        <v>6201</v>
      </c>
      <c r="B1605" t="s">
        <v>6202</v>
      </c>
      <c r="C1605" s="1" t="str">
        <f t="shared" si="110"/>
        <v>13:0047</v>
      </c>
      <c r="D1605" s="1" t="str">
        <f t="shared" si="111"/>
        <v>13:0012</v>
      </c>
      <c r="E1605" t="s">
        <v>6203</v>
      </c>
      <c r="F1605" t="s">
        <v>6204</v>
      </c>
      <c r="H1605">
        <v>46.662717100000002</v>
      </c>
      <c r="I1605">
        <v>-66.535218200000003</v>
      </c>
      <c r="J1605" s="1" t="str">
        <f t="shared" si="115"/>
        <v>Basal till</v>
      </c>
      <c r="K1605" s="1" t="str">
        <f t="shared" si="112"/>
        <v>&lt;63 micron</v>
      </c>
      <c r="L1605">
        <v>31</v>
      </c>
      <c r="M1605">
        <v>2.81</v>
      </c>
      <c r="N1605">
        <v>42.5</v>
      </c>
      <c r="O1605">
        <v>2.6</v>
      </c>
      <c r="P1605">
        <v>0.5</v>
      </c>
      <c r="Q1605">
        <v>122.9</v>
      </c>
      <c r="R1605">
        <v>3.34</v>
      </c>
      <c r="S1605">
        <v>0.05</v>
      </c>
      <c r="T1605">
        <v>0.1</v>
      </c>
      <c r="U1605">
        <v>14.3</v>
      </c>
      <c r="V1605">
        <v>78.7</v>
      </c>
      <c r="W1605">
        <v>51.28</v>
      </c>
      <c r="X1605">
        <v>4.1100000000000003</v>
      </c>
      <c r="Y1605">
        <v>10.1</v>
      </c>
      <c r="Z1605">
        <v>26</v>
      </c>
      <c r="AA1605">
        <v>0.31</v>
      </c>
      <c r="AB1605">
        <v>23.8</v>
      </c>
      <c r="AC1605">
        <v>1.08</v>
      </c>
      <c r="AD1605">
        <v>765</v>
      </c>
      <c r="AE1605">
        <v>7.4</v>
      </c>
      <c r="AF1605">
        <v>8.9999999999999993E-3</v>
      </c>
      <c r="AG1605">
        <v>44</v>
      </c>
      <c r="AH1605">
        <v>3.6999999999999998E-2</v>
      </c>
      <c r="AI1605">
        <v>13.49</v>
      </c>
      <c r="AJ1605">
        <v>0.01</v>
      </c>
      <c r="AK1605">
        <v>0.56999999999999995</v>
      </c>
      <c r="AL1605">
        <v>9.9</v>
      </c>
      <c r="AM1605">
        <v>0.9</v>
      </c>
      <c r="AN1605">
        <v>6</v>
      </c>
      <c r="AO1605">
        <v>0.05</v>
      </c>
      <c r="AP1605">
        <v>14.9</v>
      </c>
      <c r="AQ1605">
        <v>1910</v>
      </c>
      <c r="AR1605">
        <v>0.45</v>
      </c>
      <c r="AS1605">
        <v>6.3</v>
      </c>
      <c r="AT1605">
        <v>94</v>
      </c>
      <c r="AU1605">
        <v>1</v>
      </c>
      <c r="AV1605">
        <v>74.400000000000006</v>
      </c>
      <c r="AW1605">
        <v>15</v>
      </c>
    </row>
    <row r="1606" spans="1:49" hidden="1" x14ac:dyDescent="0.3">
      <c r="A1606" t="s">
        <v>6205</v>
      </c>
      <c r="B1606" t="s">
        <v>6206</v>
      </c>
      <c r="C1606" s="1" t="str">
        <f t="shared" si="110"/>
        <v>13:0047</v>
      </c>
      <c r="D1606" s="1" t="str">
        <f t="shared" si="111"/>
        <v>13:0012</v>
      </c>
      <c r="E1606" t="s">
        <v>6207</v>
      </c>
      <c r="F1606" t="s">
        <v>6208</v>
      </c>
      <c r="H1606">
        <v>46.654841099999999</v>
      </c>
      <c r="I1606">
        <v>-66.549822800000001</v>
      </c>
      <c r="J1606" s="1" t="str">
        <f t="shared" si="115"/>
        <v>Basal till</v>
      </c>
      <c r="K1606" s="1" t="str">
        <f t="shared" si="112"/>
        <v>&lt;63 micron</v>
      </c>
      <c r="L1606">
        <v>29</v>
      </c>
      <c r="M1606">
        <v>2.77</v>
      </c>
      <c r="N1606">
        <v>29.7</v>
      </c>
      <c r="O1606">
        <v>1.4</v>
      </c>
      <c r="P1606">
        <v>0.5</v>
      </c>
      <c r="Q1606">
        <v>91.1</v>
      </c>
      <c r="R1606">
        <v>2.0499999999999998</v>
      </c>
      <c r="S1606">
        <v>0.04</v>
      </c>
      <c r="T1606">
        <v>0.09</v>
      </c>
      <c r="U1606">
        <v>17.600000000000001</v>
      </c>
      <c r="V1606">
        <v>66.400000000000006</v>
      </c>
      <c r="W1606">
        <v>37.78</v>
      </c>
      <c r="X1606">
        <v>3.32</v>
      </c>
      <c r="Y1606">
        <v>8.5</v>
      </c>
      <c r="Z1606">
        <v>31</v>
      </c>
      <c r="AA1606">
        <v>0.28000000000000003</v>
      </c>
      <c r="AB1606">
        <v>22.5</v>
      </c>
      <c r="AC1606">
        <v>0.96</v>
      </c>
      <c r="AD1606">
        <v>738</v>
      </c>
      <c r="AE1606">
        <v>3.72</v>
      </c>
      <c r="AF1606">
        <v>8.0000000000000002E-3</v>
      </c>
      <c r="AG1606">
        <v>46.5</v>
      </c>
      <c r="AH1606">
        <v>2.7E-2</v>
      </c>
      <c r="AI1606">
        <v>11.86</v>
      </c>
      <c r="AJ1606">
        <v>0.01</v>
      </c>
      <c r="AK1606">
        <v>0.43</v>
      </c>
      <c r="AL1606">
        <v>7.1</v>
      </c>
      <c r="AM1606">
        <v>0.6</v>
      </c>
      <c r="AN1606">
        <v>5.2</v>
      </c>
      <c r="AO1606">
        <v>0.04</v>
      </c>
      <c r="AP1606">
        <v>13</v>
      </c>
      <c r="AQ1606">
        <v>1540</v>
      </c>
      <c r="AR1606">
        <v>0.37</v>
      </c>
      <c r="AS1606">
        <v>3.9</v>
      </c>
      <c r="AT1606">
        <v>73</v>
      </c>
      <c r="AU1606">
        <v>0.7</v>
      </c>
      <c r="AV1606">
        <v>66.3</v>
      </c>
      <c r="AW1606">
        <v>15</v>
      </c>
    </row>
    <row r="1607" spans="1:49" hidden="1" x14ac:dyDescent="0.3">
      <c r="A1607" t="s">
        <v>6209</v>
      </c>
      <c r="B1607" t="s">
        <v>6210</v>
      </c>
      <c r="C1607" s="1" t="str">
        <f t="shared" si="110"/>
        <v>13:0047</v>
      </c>
      <c r="D1607" s="1" t="str">
        <f t="shared" si="111"/>
        <v>13:0012</v>
      </c>
      <c r="E1607" t="s">
        <v>6211</v>
      </c>
      <c r="F1607" t="s">
        <v>6212</v>
      </c>
      <c r="H1607">
        <v>46.650247100000001</v>
      </c>
      <c r="I1607">
        <v>-66.549638400000006</v>
      </c>
      <c r="J1607" s="1" t="str">
        <f t="shared" si="115"/>
        <v>Basal till</v>
      </c>
      <c r="K1607" s="1" t="str">
        <f t="shared" si="112"/>
        <v>&lt;63 micron</v>
      </c>
      <c r="L1607">
        <v>14</v>
      </c>
      <c r="M1607">
        <v>2.99</v>
      </c>
      <c r="N1607">
        <v>20.8</v>
      </c>
      <c r="O1607">
        <v>0.9</v>
      </c>
      <c r="P1607">
        <v>0.5</v>
      </c>
      <c r="Q1607">
        <v>104.8</v>
      </c>
      <c r="R1607">
        <v>1.84</v>
      </c>
      <c r="S1607">
        <v>0.04</v>
      </c>
      <c r="T1607">
        <v>0.13</v>
      </c>
      <c r="U1607">
        <v>20.100000000000001</v>
      </c>
      <c r="V1607">
        <v>69.099999999999994</v>
      </c>
      <c r="W1607">
        <v>34.79</v>
      </c>
      <c r="X1607">
        <v>3.17</v>
      </c>
      <c r="Y1607">
        <v>8.6999999999999993</v>
      </c>
      <c r="Z1607">
        <v>27</v>
      </c>
      <c r="AA1607">
        <v>0.28999999999999998</v>
      </c>
      <c r="AB1607">
        <v>21.4</v>
      </c>
      <c r="AC1607">
        <v>0.92</v>
      </c>
      <c r="AD1607">
        <v>749</v>
      </c>
      <c r="AE1607">
        <v>3.07</v>
      </c>
      <c r="AF1607">
        <v>8.9999999999999993E-3</v>
      </c>
      <c r="AG1607">
        <v>46.8</v>
      </c>
      <c r="AH1607">
        <v>3.1E-2</v>
      </c>
      <c r="AI1607">
        <v>12.93</v>
      </c>
      <c r="AJ1607">
        <v>5.0000000000000001E-3</v>
      </c>
      <c r="AK1607">
        <v>0.33</v>
      </c>
      <c r="AL1607">
        <v>7.8</v>
      </c>
      <c r="AM1607">
        <v>0.6</v>
      </c>
      <c r="AN1607">
        <v>3.9</v>
      </c>
      <c r="AO1607">
        <v>0.01</v>
      </c>
      <c r="AP1607">
        <v>16.3</v>
      </c>
      <c r="AQ1607">
        <v>1840</v>
      </c>
      <c r="AR1607">
        <v>0.4</v>
      </c>
      <c r="AS1607">
        <v>4.8</v>
      </c>
      <c r="AT1607">
        <v>75</v>
      </c>
      <c r="AU1607">
        <v>0.9</v>
      </c>
      <c r="AV1607">
        <v>73.599999999999994</v>
      </c>
      <c r="AW1607">
        <v>15</v>
      </c>
    </row>
    <row r="1608" spans="1:49" hidden="1" x14ac:dyDescent="0.3">
      <c r="A1608" t="s">
        <v>6213</v>
      </c>
      <c r="B1608" t="s">
        <v>6214</v>
      </c>
      <c r="C1608" s="1" t="str">
        <f t="shared" si="110"/>
        <v>13:0047</v>
      </c>
      <c r="D1608" s="1" t="str">
        <f t="shared" si="111"/>
        <v>13:0012</v>
      </c>
      <c r="E1608" t="s">
        <v>6215</v>
      </c>
      <c r="F1608" t="s">
        <v>6216</v>
      </c>
      <c r="H1608">
        <v>46.632194800000001</v>
      </c>
      <c r="I1608">
        <v>-66.543007500000002</v>
      </c>
      <c r="J1608" s="1" t="str">
        <f t="shared" si="115"/>
        <v>Basal till</v>
      </c>
      <c r="K1608" s="1" t="str">
        <f t="shared" si="112"/>
        <v>&lt;63 micron</v>
      </c>
      <c r="L1608">
        <v>24</v>
      </c>
      <c r="M1608">
        <v>2.4500000000000002</v>
      </c>
      <c r="N1608">
        <v>72.8</v>
      </c>
      <c r="O1608">
        <v>1</v>
      </c>
      <c r="P1608">
        <v>0.5</v>
      </c>
      <c r="Q1608">
        <v>57.7</v>
      </c>
      <c r="R1608">
        <v>8.08</v>
      </c>
      <c r="S1608">
        <v>7.0000000000000007E-2</v>
      </c>
      <c r="T1608">
        <v>7.0000000000000007E-2</v>
      </c>
      <c r="U1608">
        <v>15</v>
      </c>
      <c r="V1608">
        <v>51.6</v>
      </c>
      <c r="W1608">
        <v>30.71</v>
      </c>
      <c r="X1608">
        <v>2.92</v>
      </c>
      <c r="Y1608">
        <v>7.8</v>
      </c>
      <c r="Z1608">
        <v>43</v>
      </c>
      <c r="AA1608">
        <v>0.2</v>
      </c>
      <c r="AB1608">
        <v>28</v>
      </c>
      <c r="AC1608">
        <v>0.75</v>
      </c>
      <c r="AD1608">
        <v>679</v>
      </c>
      <c r="AE1608">
        <v>6.94</v>
      </c>
      <c r="AF1608">
        <v>6.0000000000000001E-3</v>
      </c>
      <c r="AG1608">
        <v>43.4</v>
      </c>
      <c r="AH1608">
        <v>2.9000000000000001E-2</v>
      </c>
      <c r="AI1608">
        <v>18.04</v>
      </c>
      <c r="AJ1608">
        <v>5.0000000000000001E-3</v>
      </c>
      <c r="AK1608">
        <v>0.84</v>
      </c>
      <c r="AL1608">
        <v>4.9000000000000004</v>
      </c>
      <c r="AM1608">
        <v>0.6</v>
      </c>
      <c r="AN1608">
        <v>4.4000000000000004</v>
      </c>
      <c r="AO1608">
        <v>0.03</v>
      </c>
      <c r="AP1608">
        <v>13.2</v>
      </c>
      <c r="AQ1608">
        <v>1290</v>
      </c>
      <c r="AR1608">
        <v>0.31</v>
      </c>
      <c r="AS1608">
        <v>3.5</v>
      </c>
      <c r="AT1608">
        <v>54</v>
      </c>
      <c r="AU1608">
        <v>4.5999999999999996</v>
      </c>
      <c r="AV1608">
        <v>73.900000000000006</v>
      </c>
      <c r="AW1608">
        <v>15</v>
      </c>
    </row>
    <row r="1609" spans="1:49" hidden="1" x14ac:dyDescent="0.3">
      <c r="A1609" t="s">
        <v>6217</v>
      </c>
      <c r="B1609" t="s">
        <v>6218</v>
      </c>
      <c r="C1609" s="1" t="str">
        <f t="shared" si="110"/>
        <v>13:0047</v>
      </c>
      <c r="D1609" s="1" t="str">
        <f t="shared" si="111"/>
        <v>13:0012</v>
      </c>
      <c r="E1609" t="s">
        <v>6219</v>
      </c>
      <c r="F1609" t="s">
        <v>6220</v>
      </c>
      <c r="H1609">
        <v>46.614746199999999</v>
      </c>
      <c r="I1609">
        <v>-66.543536599999996</v>
      </c>
      <c r="J1609" s="1" t="str">
        <f t="shared" si="115"/>
        <v>Basal till</v>
      </c>
      <c r="K1609" s="1" t="str">
        <f t="shared" si="112"/>
        <v>&lt;63 micron</v>
      </c>
      <c r="L1609">
        <v>28</v>
      </c>
      <c r="M1609">
        <v>1.62</v>
      </c>
      <c r="N1609">
        <v>18.100000000000001</v>
      </c>
      <c r="O1609">
        <v>27.9</v>
      </c>
      <c r="P1609">
        <v>1</v>
      </c>
      <c r="Q1609">
        <v>46.4</v>
      </c>
      <c r="R1609">
        <v>1.8</v>
      </c>
      <c r="S1609">
        <v>0.14000000000000001</v>
      </c>
      <c r="T1609">
        <v>7.0000000000000007E-2</v>
      </c>
      <c r="U1609">
        <v>7</v>
      </c>
      <c r="V1609">
        <v>32.6</v>
      </c>
      <c r="W1609">
        <v>13.02</v>
      </c>
      <c r="X1609">
        <v>2.09</v>
      </c>
      <c r="Y1609">
        <v>5.5</v>
      </c>
      <c r="Z1609">
        <v>11</v>
      </c>
      <c r="AA1609">
        <v>0.12</v>
      </c>
      <c r="AB1609">
        <v>28.8</v>
      </c>
      <c r="AC1609">
        <v>0.65</v>
      </c>
      <c r="AD1609">
        <v>430</v>
      </c>
      <c r="AE1609">
        <v>0.98</v>
      </c>
      <c r="AF1609">
        <v>5.0000000000000001E-3</v>
      </c>
      <c r="AG1609">
        <v>23.2</v>
      </c>
      <c r="AH1609">
        <v>1.2999999999999999E-2</v>
      </c>
      <c r="AI1609">
        <v>12.67</v>
      </c>
      <c r="AJ1609">
        <v>5.0000000000000001E-3</v>
      </c>
      <c r="AK1609">
        <v>0.31</v>
      </c>
      <c r="AL1609">
        <v>3.7</v>
      </c>
      <c r="AM1609">
        <v>0.1</v>
      </c>
      <c r="AN1609">
        <v>10.5</v>
      </c>
      <c r="AO1609">
        <v>0.01</v>
      </c>
      <c r="AP1609">
        <v>12.9</v>
      </c>
      <c r="AQ1609">
        <v>880</v>
      </c>
      <c r="AR1609">
        <v>0.18</v>
      </c>
      <c r="AS1609">
        <v>4.2</v>
      </c>
      <c r="AT1609">
        <v>33</v>
      </c>
      <c r="AU1609">
        <v>1.6</v>
      </c>
      <c r="AV1609">
        <v>58.2</v>
      </c>
      <c r="AW1609">
        <v>15</v>
      </c>
    </row>
    <row r="1610" spans="1:49" hidden="1" x14ac:dyDescent="0.3">
      <c r="A1610" t="s">
        <v>6221</v>
      </c>
      <c r="B1610" t="s">
        <v>6222</v>
      </c>
      <c r="C1610" s="1" t="str">
        <f t="shared" si="110"/>
        <v>13:0047</v>
      </c>
      <c r="D1610" s="1" t="str">
        <f t="shared" si="111"/>
        <v>13:0012</v>
      </c>
      <c r="E1610" t="s">
        <v>6219</v>
      </c>
      <c r="F1610" t="s">
        <v>6223</v>
      </c>
      <c r="H1610">
        <v>46.614746199999999</v>
      </c>
      <c r="I1610">
        <v>-66.543536599999996</v>
      </c>
      <c r="J1610" s="1" t="str">
        <f t="shared" si="115"/>
        <v>Basal till</v>
      </c>
      <c r="K1610" s="1" t="str">
        <f t="shared" si="112"/>
        <v>&lt;63 micron</v>
      </c>
      <c r="L1610">
        <v>25</v>
      </c>
      <c r="M1610">
        <v>2.1800000000000002</v>
      </c>
      <c r="N1610">
        <v>28.8</v>
      </c>
      <c r="O1610">
        <v>0.5</v>
      </c>
      <c r="P1610">
        <v>1</v>
      </c>
      <c r="Q1610">
        <v>65.099999999999994</v>
      </c>
      <c r="R1610">
        <v>2.66</v>
      </c>
      <c r="S1610">
        <v>0.19</v>
      </c>
      <c r="T1610">
        <v>0.11</v>
      </c>
      <c r="U1610">
        <v>9.6999999999999993</v>
      </c>
      <c r="V1610">
        <v>46.4</v>
      </c>
      <c r="W1610">
        <v>21.08</v>
      </c>
      <c r="X1610">
        <v>2.9</v>
      </c>
      <c r="Y1610">
        <v>7.6</v>
      </c>
      <c r="Z1610">
        <v>14</v>
      </c>
      <c r="AA1610">
        <v>0.18</v>
      </c>
      <c r="AB1610">
        <v>34</v>
      </c>
      <c r="AC1610">
        <v>0.85</v>
      </c>
      <c r="AD1610">
        <v>645</v>
      </c>
      <c r="AE1610">
        <v>1.75</v>
      </c>
      <c r="AF1610">
        <v>8.0000000000000002E-3</v>
      </c>
      <c r="AG1610">
        <v>32.5</v>
      </c>
      <c r="AH1610">
        <v>1.4E-2</v>
      </c>
      <c r="AI1610">
        <v>17.559999999999999</v>
      </c>
      <c r="AJ1610">
        <v>5.0000000000000001E-3</v>
      </c>
      <c r="AK1610">
        <v>0.5</v>
      </c>
      <c r="AL1610">
        <v>5.4</v>
      </c>
      <c r="AM1610">
        <v>0.2</v>
      </c>
      <c r="AN1610">
        <v>15.1</v>
      </c>
      <c r="AO1610">
        <v>0.01</v>
      </c>
      <c r="AP1610">
        <v>15.5</v>
      </c>
      <c r="AQ1610">
        <v>1150</v>
      </c>
      <c r="AR1610">
        <v>0.26</v>
      </c>
      <c r="AS1610">
        <v>5.7</v>
      </c>
      <c r="AT1610">
        <v>45</v>
      </c>
      <c r="AU1610">
        <v>1.9</v>
      </c>
      <c r="AV1610">
        <v>78.400000000000006</v>
      </c>
      <c r="AW1610">
        <v>7.5</v>
      </c>
    </row>
    <row r="1611" spans="1:49" hidden="1" x14ac:dyDescent="0.3">
      <c r="A1611" t="s">
        <v>6224</v>
      </c>
      <c r="B1611" t="s">
        <v>6225</v>
      </c>
      <c r="C1611" s="1" t="str">
        <f t="shared" si="110"/>
        <v>13:0047</v>
      </c>
      <c r="D1611" s="1" t="str">
        <f t="shared" si="111"/>
        <v>13:0012</v>
      </c>
      <c r="E1611" t="s">
        <v>6226</v>
      </c>
      <c r="F1611" t="s">
        <v>6227</v>
      </c>
      <c r="H1611">
        <v>46.5951454</v>
      </c>
      <c r="I1611">
        <v>-66.5402457</v>
      </c>
      <c r="J1611" s="1" t="str">
        <f t="shared" si="115"/>
        <v>Basal till</v>
      </c>
      <c r="K1611" s="1" t="str">
        <f t="shared" si="112"/>
        <v>&lt;63 micron</v>
      </c>
      <c r="L1611">
        <v>221</v>
      </c>
      <c r="M1611">
        <v>2.33</v>
      </c>
      <c r="N1611">
        <v>40.299999999999997</v>
      </c>
      <c r="O1611">
        <v>1.8</v>
      </c>
      <c r="P1611">
        <v>1</v>
      </c>
      <c r="Q1611">
        <v>73.099999999999994</v>
      </c>
      <c r="R1611">
        <v>1.5</v>
      </c>
      <c r="S1611">
        <v>0.02</v>
      </c>
      <c r="T1611">
        <v>0.2</v>
      </c>
      <c r="U1611">
        <v>19.8</v>
      </c>
      <c r="V1611">
        <v>44.2</v>
      </c>
      <c r="W1611">
        <v>45.75</v>
      </c>
      <c r="X1611">
        <v>3.72</v>
      </c>
      <c r="Y1611">
        <v>6.1</v>
      </c>
      <c r="Z1611">
        <v>74</v>
      </c>
      <c r="AA1611">
        <v>0.11</v>
      </c>
      <c r="AB1611">
        <v>28.5</v>
      </c>
      <c r="AC1611">
        <v>0.76</v>
      </c>
      <c r="AD1611">
        <v>858</v>
      </c>
      <c r="AE1611">
        <v>3.42</v>
      </c>
      <c r="AF1611">
        <v>4.0000000000000001E-3</v>
      </c>
      <c r="AG1611">
        <v>49.7</v>
      </c>
      <c r="AH1611">
        <v>4.2000000000000003E-2</v>
      </c>
      <c r="AI1611">
        <v>19.21</v>
      </c>
      <c r="AJ1611">
        <v>0.01</v>
      </c>
      <c r="AK1611">
        <v>2.1</v>
      </c>
      <c r="AL1611">
        <v>3.8</v>
      </c>
      <c r="AM1611">
        <v>0.6</v>
      </c>
      <c r="AN1611">
        <v>5.7</v>
      </c>
      <c r="AO1611">
        <v>0.05</v>
      </c>
      <c r="AP1611">
        <v>11.1</v>
      </c>
      <c r="AQ1611">
        <v>670</v>
      </c>
      <c r="AR1611">
        <v>0.21</v>
      </c>
      <c r="AS1611">
        <v>2.9</v>
      </c>
      <c r="AT1611">
        <v>42</v>
      </c>
      <c r="AU1611">
        <v>1.4</v>
      </c>
      <c r="AV1611">
        <v>71.599999999999994</v>
      </c>
      <c r="AW1611">
        <v>15</v>
      </c>
    </row>
    <row r="1612" spans="1:49" hidden="1" x14ac:dyDescent="0.3">
      <c r="A1612" t="s">
        <v>6228</v>
      </c>
      <c r="B1612" t="s">
        <v>6229</v>
      </c>
      <c r="C1612" s="1" t="str">
        <f t="shared" si="110"/>
        <v>13:0047</v>
      </c>
      <c r="D1612" s="1" t="str">
        <f t="shared" si="111"/>
        <v>13:0012</v>
      </c>
      <c r="E1612" t="s">
        <v>6230</v>
      </c>
      <c r="F1612" t="s">
        <v>6231</v>
      </c>
      <c r="H1612">
        <v>46.578795300000003</v>
      </c>
      <c r="I1612">
        <v>-66.541638599999999</v>
      </c>
      <c r="J1612" s="1" t="str">
        <f t="shared" si="115"/>
        <v>Basal till</v>
      </c>
      <c r="K1612" s="1" t="str">
        <f t="shared" si="112"/>
        <v>&lt;63 micron</v>
      </c>
      <c r="L1612">
        <v>9</v>
      </c>
      <c r="M1612">
        <v>1.96</v>
      </c>
      <c r="N1612">
        <v>26.7</v>
      </c>
      <c r="O1612">
        <v>1</v>
      </c>
      <c r="P1612">
        <v>1</v>
      </c>
      <c r="Q1612">
        <v>45.6</v>
      </c>
      <c r="R1612">
        <v>0.67</v>
      </c>
      <c r="S1612">
        <v>0.02</v>
      </c>
      <c r="T1612">
        <v>0.11</v>
      </c>
      <c r="U1612">
        <v>12.2</v>
      </c>
      <c r="V1612">
        <v>31.9</v>
      </c>
      <c r="W1612">
        <v>26.49</v>
      </c>
      <c r="X1612">
        <v>3.07</v>
      </c>
      <c r="Y1612">
        <v>5</v>
      </c>
      <c r="Z1612">
        <v>33</v>
      </c>
      <c r="AA1612">
        <v>0.1</v>
      </c>
      <c r="AB1612">
        <v>31.5</v>
      </c>
      <c r="AC1612">
        <v>0.68</v>
      </c>
      <c r="AD1612">
        <v>575</v>
      </c>
      <c r="AE1612">
        <v>1.48</v>
      </c>
      <c r="AF1612">
        <v>3.0000000000000001E-3</v>
      </c>
      <c r="AG1612">
        <v>36.700000000000003</v>
      </c>
      <c r="AH1612">
        <v>2.3E-2</v>
      </c>
      <c r="AI1612">
        <v>15.02</v>
      </c>
      <c r="AJ1612">
        <v>5.0000000000000001E-3</v>
      </c>
      <c r="AK1612">
        <v>1.51</v>
      </c>
      <c r="AL1612">
        <v>3</v>
      </c>
      <c r="AM1612">
        <v>0.5</v>
      </c>
      <c r="AN1612">
        <v>5.6</v>
      </c>
      <c r="AO1612">
        <v>0.01</v>
      </c>
      <c r="AP1612">
        <v>9.4</v>
      </c>
      <c r="AQ1612">
        <v>450</v>
      </c>
      <c r="AR1612">
        <v>0.13</v>
      </c>
      <c r="AS1612">
        <v>1.7</v>
      </c>
      <c r="AT1612">
        <v>33</v>
      </c>
      <c r="AU1612">
        <v>0.6</v>
      </c>
      <c r="AV1612">
        <v>63.6</v>
      </c>
      <c r="AW1612">
        <v>15</v>
      </c>
    </row>
    <row r="1613" spans="1:49" hidden="1" x14ac:dyDescent="0.3">
      <c r="A1613" t="s">
        <v>6232</v>
      </c>
      <c r="B1613" t="s">
        <v>6233</v>
      </c>
      <c r="C1613" s="1" t="str">
        <f t="shared" si="110"/>
        <v>13:0047</v>
      </c>
      <c r="D1613" s="1" t="str">
        <f t="shared" si="111"/>
        <v>13:0012</v>
      </c>
      <c r="E1613" t="s">
        <v>6234</v>
      </c>
      <c r="F1613" t="s">
        <v>6235</v>
      </c>
      <c r="H1613">
        <v>46.562677600000001</v>
      </c>
      <c r="I1613">
        <v>-66.549674199999998</v>
      </c>
      <c r="J1613" s="1" t="str">
        <f t="shared" si="115"/>
        <v>Basal till</v>
      </c>
      <c r="K1613" s="1" t="str">
        <f t="shared" si="112"/>
        <v>&lt;63 micron</v>
      </c>
      <c r="L1613">
        <v>150</v>
      </c>
      <c r="M1613">
        <v>2.82</v>
      </c>
      <c r="N1613">
        <v>17.2</v>
      </c>
      <c r="O1613">
        <v>0.9</v>
      </c>
      <c r="P1613">
        <v>1</v>
      </c>
      <c r="Q1613">
        <v>45.7</v>
      </c>
      <c r="R1613">
        <v>0.92</v>
      </c>
      <c r="S1613">
        <v>0.02</v>
      </c>
      <c r="T1613">
        <v>0.18</v>
      </c>
      <c r="U1613">
        <v>12.7</v>
      </c>
      <c r="V1613">
        <v>50.1</v>
      </c>
      <c r="W1613">
        <v>28.02</v>
      </c>
      <c r="X1613">
        <v>3.68</v>
      </c>
      <c r="Y1613">
        <v>6.7</v>
      </c>
      <c r="Z1613">
        <v>81</v>
      </c>
      <c r="AA1613">
        <v>7.0000000000000007E-2</v>
      </c>
      <c r="AB1613">
        <v>24</v>
      </c>
      <c r="AC1613">
        <v>0.79</v>
      </c>
      <c r="AD1613">
        <v>720</v>
      </c>
      <c r="AE1613">
        <v>1.35</v>
      </c>
      <c r="AF1613">
        <v>3.0000000000000001E-3</v>
      </c>
      <c r="AG1613">
        <v>50.4</v>
      </c>
      <c r="AH1613">
        <v>6.7000000000000004E-2</v>
      </c>
      <c r="AI1613">
        <v>13.53</v>
      </c>
      <c r="AJ1613">
        <v>0.01</v>
      </c>
      <c r="AK1613">
        <v>0.54</v>
      </c>
      <c r="AL1613">
        <v>2.9</v>
      </c>
      <c r="AM1613">
        <v>0.5</v>
      </c>
      <c r="AN1613">
        <v>3.6</v>
      </c>
      <c r="AO1613">
        <v>0.02</v>
      </c>
      <c r="AP1613">
        <v>5.9</v>
      </c>
      <c r="AQ1613">
        <v>170</v>
      </c>
      <c r="AR1613">
        <v>0.14000000000000001</v>
      </c>
      <c r="AS1613">
        <v>1.6</v>
      </c>
      <c r="AT1613">
        <v>37</v>
      </c>
      <c r="AU1613">
        <v>1</v>
      </c>
      <c r="AV1613">
        <v>93.7</v>
      </c>
      <c r="AW1613">
        <v>15</v>
      </c>
    </row>
    <row r="1614" spans="1:49" hidden="1" x14ac:dyDescent="0.3">
      <c r="A1614" t="s">
        <v>6236</v>
      </c>
      <c r="B1614" t="s">
        <v>6237</v>
      </c>
      <c r="C1614" s="1" t="str">
        <f t="shared" si="110"/>
        <v>13:0047</v>
      </c>
      <c r="D1614" s="1" t="str">
        <f t="shared" si="111"/>
        <v>13:0012</v>
      </c>
      <c r="E1614" t="s">
        <v>6238</v>
      </c>
      <c r="F1614" t="s">
        <v>6239</v>
      </c>
      <c r="H1614">
        <v>46.541874</v>
      </c>
      <c r="I1614">
        <v>-66.549045899999996</v>
      </c>
      <c r="J1614" s="1" t="str">
        <f t="shared" si="115"/>
        <v>Basal till</v>
      </c>
      <c r="K1614" s="1" t="str">
        <f t="shared" si="112"/>
        <v>&lt;63 micron</v>
      </c>
      <c r="L1614">
        <v>19</v>
      </c>
      <c r="M1614">
        <v>2.29</v>
      </c>
      <c r="N1614">
        <v>11.9</v>
      </c>
      <c r="O1614">
        <v>0.9</v>
      </c>
      <c r="P1614">
        <v>1</v>
      </c>
      <c r="Q1614">
        <v>37.6</v>
      </c>
      <c r="R1614">
        <v>0.34</v>
      </c>
      <c r="S1614">
        <v>0.06</v>
      </c>
      <c r="T1614">
        <v>7.0000000000000007E-2</v>
      </c>
      <c r="U1614">
        <v>17.2</v>
      </c>
      <c r="V1614">
        <v>53.6</v>
      </c>
      <c r="W1614">
        <v>26.17</v>
      </c>
      <c r="X1614">
        <v>3.67</v>
      </c>
      <c r="Y1614">
        <v>5.9</v>
      </c>
      <c r="Z1614">
        <v>28</v>
      </c>
      <c r="AA1614">
        <v>0.08</v>
      </c>
      <c r="AB1614">
        <v>29.8</v>
      </c>
      <c r="AC1614">
        <v>1.02</v>
      </c>
      <c r="AD1614">
        <v>733</v>
      </c>
      <c r="AE1614">
        <v>1.02</v>
      </c>
      <c r="AF1614">
        <v>4.0000000000000001E-3</v>
      </c>
      <c r="AG1614">
        <v>53.8</v>
      </c>
      <c r="AH1614">
        <v>2.5999999999999999E-2</v>
      </c>
      <c r="AI1614">
        <v>15.09</v>
      </c>
      <c r="AJ1614">
        <v>5.0000000000000001E-3</v>
      </c>
      <c r="AK1614">
        <v>1.18</v>
      </c>
      <c r="AL1614">
        <v>3</v>
      </c>
      <c r="AM1614">
        <v>0.3</v>
      </c>
      <c r="AN1614">
        <v>6.5</v>
      </c>
      <c r="AO1614">
        <v>0.01</v>
      </c>
      <c r="AP1614">
        <v>6.6</v>
      </c>
      <c r="AQ1614">
        <v>350</v>
      </c>
      <c r="AR1614">
        <v>0.08</v>
      </c>
      <c r="AS1614">
        <v>1.2</v>
      </c>
      <c r="AT1614">
        <v>36</v>
      </c>
      <c r="AU1614">
        <v>0.2</v>
      </c>
      <c r="AV1614">
        <v>63.2</v>
      </c>
      <c r="AW1614">
        <v>15</v>
      </c>
    </row>
    <row r="1615" spans="1:49" hidden="1" x14ac:dyDescent="0.3">
      <c r="A1615" t="s">
        <v>6240</v>
      </c>
      <c r="B1615" t="s">
        <v>6241</v>
      </c>
      <c r="C1615" s="1" t="str">
        <f t="shared" si="110"/>
        <v>13:0047</v>
      </c>
      <c r="D1615" s="1" t="str">
        <f t="shared" si="111"/>
        <v>13:0012</v>
      </c>
      <c r="E1615" t="s">
        <v>6242</v>
      </c>
      <c r="F1615" t="s">
        <v>6243</v>
      </c>
      <c r="H1615">
        <v>46.526902900000003</v>
      </c>
      <c r="I1615">
        <v>-66.551806099999993</v>
      </c>
      <c r="J1615" s="1" t="str">
        <f t="shared" si="115"/>
        <v>Basal till</v>
      </c>
      <c r="K1615" s="1" t="str">
        <f t="shared" si="112"/>
        <v>&lt;63 micron</v>
      </c>
      <c r="L1615">
        <v>26</v>
      </c>
      <c r="M1615">
        <v>2.38</v>
      </c>
      <c r="N1615">
        <v>10.4</v>
      </c>
      <c r="O1615">
        <v>0.7</v>
      </c>
      <c r="P1615">
        <v>1</v>
      </c>
      <c r="Q1615">
        <v>44.2</v>
      </c>
      <c r="R1615">
        <v>0.27</v>
      </c>
      <c r="S1615">
        <v>0.03</v>
      </c>
      <c r="T1615">
        <v>0.06</v>
      </c>
      <c r="U1615">
        <v>15.6</v>
      </c>
      <c r="V1615">
        <v>63.6</v>
      </c>
      <c r="W1615">
        <v>27.25</v>
      </c>
      <c r="X1615">
        <v>4.08</v>
      </c>
      <c r="Y1615">
        <v>6.4</v>
      </c>
      <c r="Z1615">
        <v>34</v>
      </c>
      <c r="AA1615">
        <v>0.09</v>
      </c>
      <c r="AB1615">
        <v>21.4</v>
      </c>
      <c r="AC1615">
        <v>1.1100000000000001</v>
      </c>
      <c r="AD1615">
        <v>834</v>
      </c>
      <c r="AE1615">
        <v>0.76</v>
      </c>
      <c r="AF1615">
        <v>3.0000000000000001E-3</v>
      </c>
      <c r="AG1615">
        <v>66.3</v>
      </c>
      <c r="AH1615">
        <v>2.5999999999999999E-2</v>
      </c>
      <c r="AI1615">
        <v>13.25</v>
      </c>
      <c r="AJ1615">
        <v>5.0000000000000001E-3</v>
      </c>
      <c r="AK1615">
        <v>0.95</v>
      </c>
      <c r="AL1615">
        <v>2.9</v>
      </c>
      <c r="AM1615">
        <v>0.3</v>
      </c>
      <c r="AN1615">
        <v>5.3</v>
      </c>
      <c r="AO1615">
        <v>0.01</v>
      </c>
      <c r="AP1615">
        <v>5</v>
      </c>
      <c r="AQ1615">
        <v>210</v>
      </c>
      <c r="AR1615">
        <v>7.0000000000000007E-2</v>
      </c>
      <c r="AS1615">
        <v>0.9</v>
      </c>
      <c r="AT1615">
        <v>38</v>
      </c>
      <c r="AU1615">
        <v>0.1</v>
      </c>
      <c r="AV1615">
        <v>78.8</v>
      </c>
      <c r="AW1615">
        <v>7.5</v>
      </c>
    </row>
    <row r="1616" spans="1:49" hidden="1" x14ac:dyDescent="0.3">
      <c r="A1616" t="s">
        <v>6244</v>
      </c>
      <c r="B1616" t="s">
        <v>6245</v>
      </c>
      <c r="C1616" s="1" t="str">
        <f t="shared" si="110"/>
        <v>13:0047</v>
      </c>
      <c r="D1616" s="1" t="str">
        <f t="shared" si="111"/>
        <v>13:0012</v>
      </c>
      <c r="E1616" t="s">
        <v>6246</v>
      </c>
      <c r="F1616" t="s">
        <v>6247</v>
      </c>
      <c r="H1616">
        <v>46.506945299999998</v>
      </c>
      <c r="I1616">
        <v>-66.548662199999995</v>
      </c>
      <c r="J1616" s="1" t="str">
        <f t="shared" si="115"/>
        <v>Basal till</v>
      </c>
      <c r="K1616" s="1" t="str">
        <f t="shared" si="112"/>
        <v>&lt;63 micron</v>
      </c>
      <c r="L1616">
        <v>32</v>
      </c>
      <c r="M1616">
        <v>2.08</v>
      </c>
      <c r="N1616">
        <v>10.6</v>
      </c>
      <c r="O1616">
        <v>6.2</v>
      </c>
      <c r="P1616">
        <v>0.5</v>
      </c>
      <c r="Q1616">
        <v>47.5</v>
      </c>
      <c r="R1616">
        <v>0.26</v>
      </c>
      <c r="S1616">
        <v>0.18</v>
      </c>
      <c r="T1616">
        <v>0.06</v>
      </c>
      <c r="U1616">
        <v>15</v>
      </c>
      <c r="V1616">
        <v>53.6</v>
      </c>
      <c r="W1616">
        <v>29.55</v>
      </c>
      <c r="X1616">
        <v>3.36</v>
      </c>
      <c r="Y1616">
        <v>5.4</v>
      </c>
      <c r="Z1616">
        <v>25</v>
      </c>
      <c r="AA1616">
        <v>7.0000000000000007E-2</v>
      </c>
      <c r="AB1616">
        <v>27.3</v>
      </c>
      <c r="AC1616">
        <v>1.08</v>
      </c>
      <c r="AD1616">
        <v>536</v>
      </c>
      <c r="AE1616">
        <v>0.5</v>
      </c>
      <c r="AF1616">
        <v>4.0000000000000001E-3</v>
      </c>
      <c r="AG1616">
        <v>75.8</v>
      </c>
      <c r="AH1616">
        <v>4.2000000000000003E-2</v>
      </c>
      <c r="AI1616">
        <v>14.25</v>
      </c>
      <c r="AJ1616">
        <v>0.01</v>
      </c>
      <c r="AK1616">
        <v>0.74</v>
      </c>
      <c r="AL1616">
        <v>5.0999999999999996</v>
      </c>
      <c r="AM1616">
        <v>0.3</v>
      </c>
      <c r="AN1616">
        <v>16.899999999999999</v>
      </c>
      <c r="AO1616">
        <v>0.02</v>
      </c>
      <c r="AP1616">
        <v>7.1</v>
      </c>
      <c r="AQ1616">
        <v>480</v>
      </c>
      <c r="AR1616">
        <v>0.06</v>
      </c>
      <c r="AS1616">
        <v>1.3</v>
      </c>
      <c r="AT1616">
        <v>35</v>
      </c>
      <c r="AU1616">
        <v>0.2</v>
      </c>
      <c r="AV1616">
        <v>62.2</v>
      </c>
      <c r="AW1616">
        <v>15</v>
      </c>
    </row>
    <row r="1617" spans="1:49" hidden="1" x14ac:dyDescent="0.3">
      <c r="A1617" t="s">
        <v>6248</v>
      </c>
      <c r="B1617" t="s">
        <v>6249</v>
      </c>
      <c r="C1617" s="1" t="str">
        <f t="shared" si="110"/>
        <v>13:0047</v>
      </c>
      <c r="D1617" s="1" t="str">
        <f t="shared" si="111"/>
        <v>13:0012</v>
      </c>
      <c r="E1617" t="s">
        <v>6250</v>
      </c>
      <c r="F1617" t="s">
        <v>6251</v>
      </c>
      <c r="H1617">
        <v>46.549298399999998</v>
      </c>
      <c r="I1617">
        <v>-66.534362000000002</v>
      </c>
      <c r="J1617" s="1" t="str">
        <f t="shared" si="115"/>
        <v>Basal till</v>
      </c>
      <c r="K1617" s="1" t="str">
        <f t="shared" si="112"/>
        <v>&lt;63 micron</v>
      </c>
      <c r="L1617">
        <v>70</v>
      </c>
      <c r="M1617">
        <v>2.23</v>
      </c>
      <c r="N1617">
        <v>20.6</v>
      </c>
      <c r="O1617">
        <v>1.2</v>
      </c>
      <c r="P1617">
        <v>1</v>
      </c>
      <c r="Q1617">
        <v>42.2</v>
      </c>
      <c r="R1617">
        <v>1.08</v>
      </c>
      <c r="S1617">
        <v>0.03</v>
      </c>
      <c r="T1617">
        <v>0.14000000000000001</v>
      </c>
      <c r="U1617">
        <v>17.3</v>
      </c>
      <c r="V1617">
        <v>45.3</v>
      </c>
      <c r="W1617">
        <v>33.65</v>
      </c>
      <c r="X1617">
        <v>3.62</v>
      </c>
      <c r="Y1617">
        <v>5.7</v>
      </c>
      <c r="Z1617">
        <v>43</v>
      </c>
      <c r="AA1617">
        <v>0.09</v>
      </c>
      <c r="AB1617">
        <v>25.7</v>
      </c>
      <c r="AC1617">
        <v>0.86</v>
      </c>
      <c r="AD1617">
        <v>709</v>
      </c>
      <c r="AE1617">
        <v>1.04</v>
      </c>
      <c r="AF1617">
        <v>3.0000000000000001E-3</v>
      </c>
      <c r="AG1617">
        <v>56.4</v>
      </c>
      <c r="AH1617">
        <v>3.9E-2</v>
      </c>
      <c r="AI1617">
        <v>16.18</v>
      </c>
      <c r="AJ1617">
        <v>5.0000000000000001E-3</v>
      </c>
      <c r="AK1617">
        <v>1.1200000000000001</v>
      </c>
      <c r="AL1617">
        <v>3.7</v>
      </c>
      <c r="AM1617">
        <v>0.5</v>
      </c>
      <c r="AN1617">
        <v>5.0999999999999996</v>
      </c>
      <c r="AO1617">
        <v>0.01</v>
      </c>
      <c r="AP1617">
        <v>11.1</v>
      </c>
      <c r="AQ1617">
        <v>500</v>
      </c>
      <c r="AR1617">
        <v>0.12</v>
      </c>
      <c r="AS1617">
        <v>2.2999999999999998</v>
      </c>
      <c r="AT1617">
        <v>37</v>
      </c>
      <c r="AU1617">
        <v>1.3</v>
      </c>
      <c r="AV1617">
        <v>74</v>
      </c>
      <c r="AW1617">
        <v>15</v>
      </c>
    </row>
    <row r="1618" spans="1:49" hidden="1" x14ac:dyDescent="0.3">
      <c r="A1618" t="s">
        <v>6252</v>
      </c>
      <c r="B1618" t="s">
        <v>6253</v>
      </c>
      <c r="C1618" s="1" t="str">
        <f t="shared" si="110"/>
        <v>13:0047</v>
      </c>
      <c r="D1618" s="1" t="str">
        <f t="shared" si="111"/>
        <v>13:0012</v>
      </c>
      <c r="E1618" t="s">
        <v>6254</v>
      </c>
      <c r="F1618" t="s">
        <v>6255</v>
      </c>
      <c r="H1618">
        <v>46.7403634</v>
      </c>
      <c r="I1618">
        <v>-66.509295899999998</v>
      </c>
      <c r="J1618" s="1" t="str">
        <f t="shared" si="115"/>
        <v>Basal till</v>
      </c>
      <c r="K1618" s="1" t="str">
        <f t="shared" si="112"/>
        <v>&lt;63 micron</v>
      </c>
      <c r="L1618">
        <v>5</v>
      </c>
      <c r="M1618">
        <v>2.69</v>
      </c>
      <c r="N1618">
        <v>4.9000000000000004</v>
      </c>
      <c r="O1618">
        <v>0.1</v>
      </c>
      <c r="P1618">
        <v>0.5</v>
      </c>
      <c r="Q1618">
        <v>66.900000000000006</v>
      </c>
      <c r="R1618">
        <v>0.67</v>
      </c>
      <c r="S1618">
        <v>0.14000000000000001</v>
      </c>
      <c r="T1618">
        <v>0.1</v>
      </c>
      <c r="U1618">
        <v>15.9</v>
      </c>
      <c r="V1618">
        <v>38.9</v>
      </c>
      <c r="W1618">
        <v>22.57</v>
      </c>
      <c r="X1618">
        <v>2.97</v>
      </c>
      <c r="Y1618">
        <v>8.5</v>
      </c>
      <c r="Z1618">
        <v>29</v>
      </c>
      <c r="AA1618">
        <v>0.18</v>
      </c>
      <c r="AB1618">
        <v>32.4</v>
      </c>
      <c r="AC1618">
        <v>0.78</v>
      </c>
      <c r="AD1618">
        <v>678</v>
      </c>
      <c r="AE1618">
        <v>0.63</v>
      </c>
      <c r="AF1618">
        <v>1.2E-2</v>
      </c>
      <c r="AG1618">
        <v>27.4</v>
      </c>
      <c r="AH1618">
        <v>0.06</v>
      </c>
      <c r="AI1618">
        <v>15.59</v>
      </c>
      <c r="AJ1618">
        <v>5.0000000000000001E-3</v>
      </c>
      <c r="AK1618">
        <v>0.11</v>
      </c>
      <c r="AL1618">
        <v>5.4</v>
      </c>
      <c r="AM1618">
        <v>0.3</v>
      </c>
      <c r="AN1618">
        <v>5.5</v>
      </c>
      <c r="AO1618">
        <v>0.01</v>
      </c>
      <c r="AP1618">
        <v>23.4</v>
      </c>
      <c r="AQ1618">
        <v>1590</v>
      </c>
      <c r="AR1618">
        <v>0.18</v>
      </c>
      <c r="AS1618">
        <v>5.0999999999999996</v>
      </c>
      <c r="AT1618">
        <v>63</v>
      </c>
      <c r="AU1618">
        <v>0.8</v>
      </c>
      <c r="AV1618">
        <v>54.6</v>
      </c>
      <c r="AW1618">
        <v>15</v>
      </c>
    </row>
    <row r="1619" spans="1:49" hidden="1" x14ac:dyDescent="0.3">
      <c r="A1619" t="s">
        <v>6256</v>
      </c>
      <c r="B1619" t="s">
        <v>6257</v>
      </c>
      <c r="C1619" s="1" t="str">
        <f t="shared" si="110"/>
        <v>13:0047</v>
      </c>
      <c r="D1619" s="1" t="str">
        <f t="shared" si="111"/>
        <v>13:0012</v>
      </c>
      <c r="E1619" t="s">
        <v>6258</v>
      </c>
      <c r="F1619" t="s">
        <v>6259</v>
      </c>
      <c r="H1619">
        <v>46.7223045</v>
      </c>
      <c r="I1619">
        <v>-66.514838499999996</v>
      </c>
      <c r="J1619" s="1" t="str">
        <f t="shared" si="115"/>
        <v>Basal till</v>
      </c>
      <c r="K1619" s="1" t="str">
        <f t="shared" si="112"/>
        <v>&lt;63 micron</v>
      </c>
      <c r="L1619">
        <v>3</v>
      </c>
      <c r="M1619">
        <v>1.99</v>
      </c>
      <c r="N1619">
        <v>2.7</v>
      </c>
      <c r="O1619">
        <v>0.1</v>
      </c>
      <c r="P1619">
        <v>0.5</v>
      </c>
      <c r="Q1619">
        <v>35</v>
      </c>
      <c r="R1619">
        <v>0.79</v>
      </c>
      <c r="S1619">
        <v>0.1</v>
      </c>
      <c r="T1619">
        <v>0.1</v>
      </c>
      <c r="U1619">
        <v>9.3000000000000007</v>
      </c>
      <c r="V1619">
        <v>27.6</v>
      </c>
      <c r="W1619">
        <v>10.43</v>
      </c>
      <c r="X1619">
        <v>2.17</v>
      </c>
      <c r="Y1619">
        <v>6.6</v>
      </c>
      <c r="Z1619">
        <v>15</v>
      </c>
      <c r="AA1619">
        <v>0.12</v>
      </c>
      <c r="AB1619">
        <v>26.1</v>
      </c>
      <c r="AC1619">
        <v>0.52</v>
      </c>
      <c r="AD1619">
        <v>606</v>
      </c>
      <c r="AE1619">
        <v>0.39</v>
      </c>
      <c r="AF1619">
        <v>8.9999999999999993E-3</v>
      </c>
      <c r="AG1619">
        <v>16.600000000000001</v>
      </c>
      <c r="AH1619">
        <v>4.2999999999999997E-2</v>
      </c>
      <c r="AI1619">
        <v>16.59</v>
      </c>
      <c r="AJ1619">
        <v>5.0000000000000001E-3</v>
      </c>
      <c r="AK1619">
        <v>0.08</v>
      </c>
      <c r="AL1619">
        <v>4</v>
      </c>
      <c r="AM1619">
        <v>0.4</v>
      </c>
      <c r="AN1619">
        <v>4.7</v>
      </c>
      <c r="AO1619">
        <v>0.01</v>
      </c>
      <c r="AP1619">
        <v>25</v>
      </c>
      <c r="AQ1619">
        <v>1220</v>
      </c>
      <c r="AR1619">
        <v>0.15</v>
      </c>
      <c r="AS1619">
        <v>7</v>
      </c>
      <c r="AT1619">
        <v>42</v>
      </c>
      <c r="AU1619">
        <v>0.6</v>
      </c>
      <c r="AV1619">
        <v>42.9</v>
      </c>
      <c r="AW1619">
        <v>15</v>
      </c>
    </row>
    <row r="1620" spans="1:49" hidden="1" x14ac:dyDescent="0.3">
      <c r="A1620" t="s">
        <v>6260</v>
      </c>
      <c r="B1620" t="s">
        <v>6261</v>
      </c>
      <c r="C1620" s="1" t="str">
        <f t="shared" ref="C1620:C1645" si="116">HYPERLINK("http://geochem.nrcan.gc.ca/cdogs/content/bdl/bdl130047_e.htm", "13:0047")</f>
        <v>13:0047</v>
      </c>
      <c r="D1620" s="1" t="str">
        <f t="shared" ref="D1620:D1633" si="117">HYPERLINK("http://geochem.nrcan.gc.ca/cdogs/content/svy/svy130012_e.htm", "13:0012")</f>
        <v>13:0012</v>
      </c>
      <c r="E1620" t="s">
        <v>6262</v>
      </c>
      <c r="F1620" t="s">
        <v>6263</v>
      </c>
      <c r="H1620">
        <v>46.700515500000002</v>
      </c>
      <c r="I1620">
        <v>-66.514399800000007</v>
      </c>
      <c r="J1620" s="1" t="str">
        <f>HYPERLINK("http://geochem.nrcan.gc.ca/cdogs/content/kwd/kwd020046_e.htm", "Ablation till")</f>
        <v>Ablation till</v>
      </c>
      <c r="K1620" s="1" t="str">
        <f t="shared" ref="K1620:K1633" si="118">HYPERLINK("http://geochem.nrcan.gc.ca/cdogs/content/kwd/kwd080004_e.htm", "&lt;63 micron")</f>
        <v>&lt;63 micron</v>
      </c>
      <c r="L1620">
        <v>12</v>
      </c>
      <c r="M1620">
        <v>2.57</v>
      </c>
      <c r="N1620">
        <v>10.8</v>
      </c>
      <c r="O1620">
        <v>0.3</v>
      </c>
      <c r="P1620">
        <v>1</v>
      </c>
      <c r="Q1620">
        <v>34.299999999999997</v>
      </c>
      <c r="R1620">
        <v>2.42</v>
      </c>
      <c r="S1620">
        <v>0.04</v>
      </c>
      <c r="T1620">
        <v>0.11</v>
      </c>
      <c r="U1620">
        <v>6.5</v>
      </c>
      <c r="V1620">
        <v>20.8</v>
      </c>
      <c r="W1620">
        <v>9.06</v>
      </c>
      <c r="X1620">
        <v>2.21</v>
      </c>
      <c r="Y1620">
        <v>7.4</v>
      </c>
      <c r="Z1620">
        <v>53</v>
      </c>
      <c r="AA1620">
        <v>0.15</v>
      </c>
      <c r="AB1620">
        <v>23</v>
      </c>
      <c r="AC1620">
        <v>0.46</v>
      </c>
      <c r="AD1620">
        <v>359</v>
      </c>
      <c r="AE1620">
        <v>0.7</v>
      </c>
      <c r="AF1620">
        <v>6.0000000000000001E-3</v>
      </c>
      <c r="AG1620">
        <v>16.8</v>
      </c>
      <c r="AH1620">
        <v>3.7999999999999999E-2</v>
      </c>
      <c r="AI1620">
        <v>17.55</v>
      </c>
      <c r="AJ1620">
        <v>5.0000000000000001E-3</v>
      </c>
      <c r="AK1620">
        <v>0.13</v>
      </c>
      <c r="AL1620">
        <v>3.5</v>
      </c>
      <c r="AM1620">
        <v>0.5</v>
      </c>
      <c r="AN1620">
        <v>3.1</v>
      </c>
      <c r="AO1620">
        <v>0.01</v>
      </c>
      <c r="AP1620">
        <v>25.2</v>
      </c>
      <c r="AQ1620">
        <v>1010</v>
      </c>
      <c r="AR1620">
        <v>0.26</v>
      </c>
      <c r="AS1620">
        <v>7.5</v>
      </c>
      <c r="AT1620">
        <v>32</v>
      </c>
      <c r="AU1620">
        <v>1.9</v>
      </c>
      <c r="AV1620">
        <v>55.4</v>
      </c>
      <c r="AW1620">
        <v>15</v>
      </c>
    </row>
    <row r="1621" spans="1:49" hidden="1" x14ac:dyDescent="0.3">
      <c r="A1621" t="s">
        <v>6264</v>
      </c>
      <c r="B1621" t="s">
        <v>6265</v>
      </c>
      <c r="C1621" s="1" t="str">
        <f t="shared" si="116"/>
        <v>13:0047</v>
      </c>
      <c r="D1621" s="1" t="str">
        <f t="shared" si="117"/>
        <v>13:0012</v>
      </c>
      <c r="E1621" t="s">
        <v>6262</v>
      </c>
      <c r="F1621" t="s">
        <v>6266</v>
      </c>
      <c r="H1621">
        <v>46.700515500000002</v>
      </c>
      <c r="I1621">
        <v>-66.514399800000007</v>
      </c>
      <c r="J1621" s="1" t="str">
        <f t="shared" ref="J1621:J1633" si="119">HYPERLINK("http://geochem.nrcan.gc.ca/cdogs/content/kwd/kwd020045_e.htm", "Basal till")</f>
        <v>Basal till</v>
      </c>
      <c r="K1621" s="1" t="str">
        <f t="shared" si="118"/>
        <v>&lt;63 micron</v>
      </c>
      <c r="L1621">
        <v>7</v>
      </c>
      <c r="M1621">
        <v>1.84</v>
      </c>
      <c r="N1621">
        <v>13.2</v>
      </c>
      <c r="O1621">
        <v>0.3</v>
      </c>
      <c r="P1621">
        <v>0.5</v>
      </c>
      <c r="Q1621">
        <v>31.2</v>
      </c>
      <c r="R1621">
        <v>2.36</v>
      </c>
      <c r="S1621">
        <v>0.08</v>
      </c>
      <c r="T1621">
        <v>0.12</v>
      </c>
      <c r="U1621">
        <v>8.4</v>
      </c>
      <c r="V1621">
        <v>21.8</v>
      </c>
      <c r="W1621">
        <v>10.73</v>
      </c>
      <c r="X1621">
        <v>2.09</v>
      </c>
      <c r="Y1621">
        <v>6.8</v>
      </c>
      <c r="Z1621">
        <v>33</v>
      </c>
      <c r="AA1621">
        <v>0.14000000000000001</v>
      </c>
      <c r="AB1621">
        <v>34.9</v>
      </c>
      <c r="AC1621">
        <v>0.5</v>
      </c>
      <c r="AD1621">
        <v>536</v>
      </c>
      <c r="AE1621">
        <v>0.76</v>
      </c>
      <c r="AF1621">
        <v>8.0000000000000002E-3</v>
      </c>
      <c r="AG1621">
        <v>15.6</v>
      </c>
      <c r="AH1621">
        <v>3.9E-2</v>
      </c>
      <c r="AI1621">
        <v>16.2</v>
      </c>
      <c r="AJ1621">
        <v>5.0000000000000001E-3</v>
      </c>
      <c r="AK1621">
        <v>0.17</v>
      </c>
      <c r="AL1621">
        <v>3.7</v>
      </c>
      <c r="AM1621">
        <v>0.4</v>
      </c>
      <c r="AN1621">
        <v>4.3</v>
      </c>
      <c r="AO1621">
        <v>0.02</v>
      </c>
      <c r="AP1621">
        <v>30.6</v>
      </c>
      <c r="AQ1621">
        <v>1260</v>
      </c>
      <c r="AR1621">
        <v>0.21</v>
      </c>
      <c r="AS1621">
        <v>9.1</v>
      </c>
      <c r="AT1621">
        <v>33</v>
      </c>
      <c r="AU1621">
        <v>1.9</v>
      </c>
      <c r="AV1621">
        <v>45.8</v>
      </c>
      <c r="AW1621">
        <v>15</v>
      </c>
    </row>
    <row r="1622" spans="1:49" hidden="1" x14ac:dyDescent="0.3">
      <c r="A1622" t="s">
        <v>6267</v>
      </c>
      <c r="B1622" t="s">
        <v>6268</v>
      </c>
      <c r="C1622" s="1" t="str">
        <f t="shared" si="116"/>
        <v>13:0047</v>
      </c>
      <c r="D1622" s="1" t="str">
        <f t="shared" si="117"/>
        <v>13:0012</v>
      </c>
      <c r="E1622" t="s">
        <v>6269</v>
      </c>
      <c r="F1622" t="s">
        <v>6270</v>
      </c>
      <c r="H1622">
        <v>46.681530700000003</v>
      </c>
      <c r="I1622">
        <v>-66.514617000000001</v>
      </c>
      <c r="J1622" s="1" t="str">
        <f t="shared" si="119"/>
        <v>Basal till</v>
      </c>
      <c r="K1622" s="1" t="str">
        <f t="shared" si="118"/>
        <v>&lt;63 micron</v>
      </c>
      <c r="L1622">
        <v>30</v>
      </c>
      <c r="M1622">
        <v>2.85</v>
      </c>
      <c r="N1622">
        <v>23.7</v>
      </c>
      <c r="O1622">
        <v>3.1</v>
      </c>
      <c r="P1622">
        <v>0.5</v>
      </c>
      <c r="Q1622">
        <v>71.5</v>
      </c>
      <c r="R1622">
        <v>2.5499999999999998</v>
      </c>
      <c r="S1622">
        <v>0.08</v>
      </c>
      <c r="T1622">
        <v>0.11</v>
      </c>
      <c r="U1622">
        <v>16.7</v>
      </c>
      <c r="V1622">
        <v>66.099999999999994</v>
      </c>
      <c r="W1622">
        <v>26.06</v>
      </c>
      <c r="X1622">
        <v>3.13</v>
      </c>
      <c r="Y1622">
        <v>9.1</v>
      </c>
      <c r="Z1622">
        <v>29</v>
      </c>
      <c r="AA1622">
        <v>0.21</v>
      </c>
      <c r="AB1622">
        <v>28.2</v>
      </c>
      <c r="AC1622">
        <v>0.96</v>
      </c>
      <c r="AD1622">
        <v>763</v>
      </c>
      <c r="AE1622">
        <v>2.5099999999999998</v>
      </c>
      <c r="AF1622">
        <v>8.9999999999999993E-3</v>
      </c>
      <c r="AG1622">
        <v>54.5</v>
      </c>
      <c r="AH1622">
        <v>4.1000000000000002E-2</v>
      </c>
      <c r="AI1622">
        <v>16.87</v>
      </c>
      <c r="AJ1622">
        <v>5.0000000000000001E-3</v>
      </c>
      <c r="AK1622">
        <v>0.61</v>
      </c>
      <c r="AL1622">
        <v>5.6</v>
      </c>
      <c r="AM1622">
        <v>0.6</v>
      </c>
      <c r="AN1622">
        <v>4.3</v>
      </c>
      <c r="AO1622">
        <v>0.03</v>
      </c>
      <c r="AP1622">
        <v>24.1</v>
      </c>
      <c r="AQ1622">
        <v>1530</v>
      </c>
      <c r="AR1622">
        <v>0.31</v>
      </c>
      <c r="AS1622">
        <v>6.8</v>
      </c>
      <c r="AT1622">
        <v>60</v>
      </c>
      <c r="AU1622">
        <v>1.7</v>
      </c>
      <c r="AV1622">
        <v>58.9</v>
      </c>
      <c r="AW1622">
        <v>15</v>
      </c>
    </row>
    <row r="1623" spans="1:49" hidden="1" x14ac:dyDescent="0.3">
      <c r="A1623" t="s">
        <v>6271</v>
      </c>
      <c r="B1623" t="s">
        <v>6272</v>
      </c>
      <c r="C1623" s="1" t="str">
        <f t="shared" si="116"/>
        <v>13:0047</v>
      </c>
      <c r="D1623" s="1" t="str">
        <f t="shared" si="117"/>
        <v>13:0012</v>
      </c>
      <c r="E1623" t="s">
        <v>6273</v>
      </c>
      <c r="F1623" t="s">
        <v>6274</v>
      </c>
      <c r="H1623">
        <v>46.666740300000001</v>
      </c>
      <c r="I1623">
        <v>-66.513203500000003</v>
      </c>
      <c r="J1623" s="1" t="str">
        <f t="shared" si="119"/>
        <v>Basal till</v>
      </c>
      <c r="K1623" s="1" t="str">
        <f t="shared" si="118"/>
        <v>&lt;63 micron</v>
      </c>
      <c r="L1623">
        <v>9</v>
      </c>
      <c r="M1623">
        <v>2.81</v>
      </c>
      <c r="N1623">
        <v>26.4</v>
      </c>
      <c r="O1623">
        <v>1.6</v>
      </c>
      <c r="P1623">
        <v>0.5</v>
      </c>
      <c r="Q1623">
        <v>100.4</v>
      </c>
      <c r="R1623">
        <v>2.35</v>
      </c>
      <c r="S1623">
        <v>0.05</v>
      </c>
      <c r="T1623">
        <v>0.13</v>
      </c>
      <c r="U1623">
        <v>21</v>
      </c>
      <c r="V1623">
        <v>66.2</v>
      </c>
      <c r="W1623">
        <v>37.93</v>
      </c>
      <c r="X1623">
        <v>3.51</v>
      </c>
      <c r="Y1623">
        <v>8.8000000000000007</v>
      </c>
      <c r="Z1623">
        <v>22</v>
      </c>
      <c r="AA1623">
        <v>0.22</v>
      </c>
      <c r="AB1623">
        <v>27.2</v>
      </c>
      <c r="AC1623">
        <v>1.01</v>
      </c>
      <c r="AD1623">
        <v>914</v>
      </c>
      <c r="AE1623">
        <v>2.35</v>
      </c>
      <c r="AF1623">
        <v>8.9999999999999993E-3</v>
      </c>
      <c r="AG1623">
        <v>51.9</v>
      </c>
      <c r="AH1623">
        <v>3.4000000000000002E-2</v>
      </c>
      <c r="AI1623">
        <v>15.98</v>
      </c>
      <c r="AJ1623">
        <v>5.0000000000000001E-3</v>
      </c>
      <c r="AK1623">
        <v>1.55</v>
      </c>
      <c r="AL1623">
        <v>7.3</v>
      </c>
      <c r="AM1623">
        <v>0.6</v>
      </c>
      <c r="AN1623">
        <v>5.0999999999999996</v>
      </c>
      <c r="AO1623">
        <v>0.02</v>
      </c>
      <c r="AP1623">
        <v>17.399999999999999</v>
      </c>
      <c r="AQ1623">
        <v>1760</v>
      </c>
      <c r="AR1623">
        <v>0.35</v>
      </c>
      <c r="AS1623">
        <v>5.8</v>
      </c>
      <c r="AT1623">
        <v>70</v>
      </c>
      <c r="AU1623">
        <v>0.8</v>
      </c>
      <c r="AV1623">
        <v>69.5</v>
      </c>
      <c r="AW1623">
        <v>15</v>
      </c>
    </row>
    <row r="1624" spans="1:49" hidden="1" x14ac:dyDescent="0.3">
      <c r="A1624" t="s">
        <v>6275</v>
      </c>
      <c r="B1624" t="s">
        <v>6276</v>
      </c>
      <c r="C1624" s="1" t="str">
        <f t="shared" si="116"/>
        <v>13:0047</v>
      </c>
      <c r="D1624" s="1" t="str">
        <f t="shared" si="117"/>
        <v>13:0012</v>
      </c>
      <c r="E1624" t="s">
        <v>6277</v>
      </c>
      <c r="F1624" t="s">
        <v>6278</v>
      </c>
      <c r="H1624">
        <v>46.649611999999998</v>
      </c>
      <c r="I1624">
        <v>-66.511898400000007</v>
      </c>
      <c r="J1624" s="1" t="str">
        <f t="shared" si="119"/>
        <v>Basal till</v>
      </c>
      <c r="K1624" s="1" t="str">
        <f t="shared" si="118"/>
        <v>&lt;63 micron</v>
      </c>
      <c r="L1624">
        <v>11</v>
      </c>
      <c r="M1624">
        <v>3.11</v>
      </c>
      <c r="N1624">
        <v>33.799999999999997</v>
      </c>
      <c r="O1624">
        <v>1.5</v>
      </c>
      <c r="P1624">
        <v>0.5</v>
      </c>
      <c r="Q1624">
        <v>129.6</v>
      </c>
      <c r="R1624">
        <v>3</v>
      </c>
      <c r="S1624">
        <v>0.21</v>
      </c>
      <c r="T1624">
        <v>0.16</v>
      </c>
      <c r="U1624">
        <v>24.1</v>
      </c>
      <c r="V1624">
        <v>117.3</v>
      </c>
      <c r="W1624">
        <v>39.520000000000003</v>
      </c>
      <c r="X1624">
        <v>4.12</v>
      </c>
      <c r="Y1624">
        <v>10.5</v>
      </c>
      <c r="Z1624">
        <v>14</v>
      </c>
      <c r="AA1624">
        <v>0.42</v>
      </c>
      <c r="AB1624">
        <v>31.3</v>
      </c>
      <c r="AC1624">
        <v>1.42</v>
      </c>
      <c r="AD1624">
        <v>933</v>
      </c>
      <c r="AE1624">
        <v>2.69</v>
      </c>
      <c r="AF1624">
        <v>1.2E-2</v>
      </c>
      <c r="AG1624">
        <v>79.599999999999994</v>
      </c>
      <c r="AH1624">
        <v>2.5000000000000001E-2</v>
      </c>
      <c r="AI1624">
        <v>13.57</v>
      </c>
      <c r="AJ1624">
        <v>5.0000000000000001E-3</v>
      </c>
      <c r="AK1624">
        <v>0.91</v>
      </c>
      <c r="AL1624">
        <v>10.6</v>
      </c>
      <c r="AM1624">
        <v>0.2</v>
      </c>
      <c r="AN1624">
        <v>19.7</v>
      </c>
      <c r="AO1624">
        <v>0.02</v>
      </c>
      <c r="AP1624">
        <v>13.3</v>
      </c>
      <c r="AQ1624">
        <v>2050</v>
      </c>
      <c r="AR1624">
        <v>0.43</v>
      </c>
      <c r="AS1624">
        <v>3.5</v>
      </c>
      <c r="AT1624">
        <v>92</v>
      </c>
      <c r="AU1624">
        <v>1.1000000000000001</v>
      </c>
      <c r="AV1624">
        <v>88.8</v>
      </c>
      <c r="AW1624">
        <v>15</v>
      </c>
    </row>
    <row r="1625" spans="1:49" hidden="1" x14ac:dyDescent="0.3">
      <c r="A1625" t="s">
        <v>6279</v>
      </c>
      <c r="B1625" t="s">
        <v>6280</v>
      </c>
      <c r="C1625" s="1" t="str">
        <f t="shared" si="116"/>
        <v>13:0047</v>
      </c>
      <c r="D1625" s="1" t="str">
        <f t="shared" si="117"/>
        <v>13:0012</v>
      </c>
      <c r="E1625" t="s">
        <v>6281</v>
      </c>
      <c r="F1625" t="s">
        <v>6282</v>
      </c>
      <c r="H1625">
        <v>46.633907000000001</v>
      </c>
      <c r="I1625">
        <v>-66.518106299999999</v>
      </c>
      <c r="J1625" s="1" t="str">
        <f t="shared" si="119"/>
        <v>Basal till</v>
      </c>
      <c r="K1625" s="1" t="str">
        <f t="shared" si="118"/>
        <v>&lt;63 micron</v>
      </c>
      <c r="L1625">
        <v>39</v>
      </c>
      <c r="M1625">
        <v>3.25</v>
      </c>
      <c r="N1625">
        <v>77.599999999999994</v>
      </c>
      <c r="O1625">
        <v>3.5</v>
      </c>
      <c r="P1625">
        <v>1</v>
      </c>
      <c r="Q1625">
        <v>71.099999999999994</v>
      </c>
      <c r="R1625">
        <v>9.08</v>
      </c>
      <c r="S1625">
        <v>0.12</v>
      </c>
      <c r="T1625">
        <v>0.1</v>
      </c>
      <c r="U1625">
        <v>17</v>
      </c>
      <c r="V1625">
        <v>201.9</v>
      </c>
      <c r="W1625">
        <v>46.57</v>
      </c>
      <c r="X1625">
        <v>2.98</v>
      </c>
      <c r="Y1625">
        <v>9.6</v>
      </c>
      <c r="Z1625">
        <v>23</v>
      </c>
      <c r="AA1625">
        <v>0.26</v>
      </c>
      <c r="AB1625">
        <v>24.7</v>
      </c>
      <c r="AC1625">
        <v>1.1399999999999999</v>
      </c>
      <c r="AD1625">
        <v>706</v>
      </c>
      <c r="AE1625">
        <v>1.72</v>
      </c>
      <c r="AF1625">
        <v>8.9999999999999993E-3</v>
      </c>
      <c r="AG1625">
        <v>82</v>
      </c>
      <c r="AH1625">
        <v>4.1000000000000002E-2</v>
      </c>
      <c r="AI1625">
        <v>14.98</v>
      </c>
      <c r="AJ1625">
        <v>0.01</v>
      </c>
      <c r="AK1625">
        <v>0.31</v>
      </c>
      <c r="AL1625">
        <v>6</v>
      </c>
      <c r="AM1625">
        <v>0.5</v>
      </c>
      <c r="AN1625">
        <v>7.8</v>
      </c>
      <c r="AO1625">
        <v>7.0000000000000007E-2</v>
      </c>
      <c r="AP1625">
        <v>12.9</v>
      </c>
      <c r="AQ1625">
        <v>1910</v>
      </c>
      <c r="AR1625">
        <v>0.57999999999999996</v>
      </c>
      <c r="AS1625">
        <v>4.5999999999999996</v>
      </c>
      <c r="AT1625">
        <v>68</v>
      </c>
      <c r="AU1625">
        <v>7.4</v>
      </c>
      <c r="AV1625">
        <v>76</v>
      </c>
      <c r="AW1625">
        <v>15</v>
      </c>
    </row>
    <row r="1626" spans="1:49" hidden="1" x14ac:dyDescent="0.3">
      <c r="A1626" t="s">
        <v>6283</v>
      </c>
      <c r="B1626" t="s">
        <v>6284</v>
      </c>
      <c r="C1626" s="1" t="str">
        <f t="shared" si="116"/>
        <v>13:0047</v>
      </c>
      <c r="D1626" s="1" t="str">
        <f t="shared" si="117"/>
        <v>13:0012</v>
      </c>
      <c r="E1626" t="s">
        <v>6285</v>
      </c>
      <c r="F1626" t="s">
        <v>6286</v>
      </c>
      <c r="H1626">
        <v>46.6159015</v>
      </c>
      <c r="I1626">
        <v>-66.513705599999994</v>
      </c>
      <c r="J1626" s="1" t="str">
        <f t="shared" si="119"/>
        <v>Basal till</v>
      </c>
      <c r="K1626" s="1" t="str">
        <f t="shared" si="118"/>
        <v>&lt;63 micron</v>
      </c>
      <c r="L1626">
        <v>32</v>
      </c>
      <c r="M1626">
        <v>2.08</v>
      </c>
      <c r="N1626">
        <v>48.1</v>
      </c>
      <c r="O1626">
        <v>1.8</v>
      </c>
      <c r="P1626">
        <v>1</v>
      </c>
      <c r="Q1626">
        <v>59</v>
      </c>
      <c r="R1626">
        <v>1.6</v>
      </c>
      <c r="S1626">
        <v>0.03</v>
      </c>
      <c r="T1626">
        <v>0.16</v>
      </c>
      <c r="U1626">
        <v>20.7</v>
      </c>
      <c r="V1626">
        <v>44.4</v>
      </c>
      <c r="W1626">
        <v>37.79</v>
      </c>
      <c r="X1626">
        <v>3.76</v>
      </c>
      <c r="Y1626">
        <v>6.1</v>
      </c>
      <c r="Z1626">
        <v>44</v>
      </c>
      <c r="AA1626">
        <v>0.12</v>
      </c>
      <c r="AB1626">
        <v>25.2</v>
      </c>
      <c r="AC1626">
        <v>0.81</v>
      </c>
      <c r="AD1626">
        <v>808</v>
      </c>
      <c r="AE1626">
        <v>2.85</v>
      </c>
      <c r="AF1626">
        <v>4.0000000000000001E-3</v>
      </c>
      <c r="AG1626">
        <v>47.9</v>
      </c>
      <c r="AH1626">
        <v>3.9E-2</v>
      </c>
      <c r="AI1626">
        <v>17.829999999999998</v>
      </c>
      <c r="AJ1626">
        <v>0.01</v>
      </c>
      <c r="AK1626">
        <v>2.16</v>
      </c>
      <c r="AL1626">
        <v>4.3</v>
      </c>
      <c r="AM1626">
        <v>0.6</v>
      </c>
      <c r="AN1626">
        <v>4.5</v>
      </c>
      <c r="AO1626">
        <v>0.01</v>
      </c>
      <c r="AP1626">
        <v>11.3</v>
      </c>
      <c r="AQ1626">
        <v>810</v>
      </c>
      <c r="AR1626">
        <v>0.23</v>
      </c>
      <c r="AS1626">
        <v>2.9</v>
      </c>
      <c r="AT1626">
        <v>46</v>
      </c>
      <c r="AU1626">
        <v>1.1000000000000001</v>
      </c>
      <c r="AV1626">
        <v>66.7</v>
      </c>
      <c r="AW1626">
        <v>15</v>
      </c>
    </row>
    <row r="1627" spans="1:49" hidden="1" x14ac:dyDescent="0.3">
      <c r="A1627" t="s">
        <v>6287</v>
      </c>
      <c r="B1627" t="s">
        <v>6288</v>
      </c>
      <c r="C1627" s="1" t="str">
        <f t="shared" si="116"/>
        <v>13:0047</v>
      </c>
      <c r="D1627" s="1" t="str">
        <f t="shared" si="117"/>
        <v>13:0012</v>
      </c>
      <c r="E1627" t="s">
        <v>6289</v>
      </c>
      <c r="F1627" t="s">
        <v>6290</v>
      </c>
      <c r="H1627">
        <v>46.595700600000001</v>
      </c>
      <c r="I1627">
        <v>-66.520114199999995</v>
      </c>
      <c r="J1627" s="1" t="str">
        <f t="shared" si="119"/>
        <v>Basal till</v>
      </c>
      <c r="K1627" s="1" t="str">
        <f t="shared" si="118"/>
        <v>&lt;63 micron</v>
      </c>
      <c r="L1627">
        <v>11</v>
      </c>
      <c r="M1627">
        <v>1.64</v>
      </c>
      <c r="N1627">
        <v>42.2</v>
      </c>
      <c r="O1627">
        <v>1.5</v>
      </c>
      <c r="P1627">
        <v>0.5</v>
      </c>
      <c r="Q1627">
        <v>69.3</v>
      </c>
      <c r="R1627">
        <v>0.67</v>
      </c>
      <c r="S1627">
        <v>0.02</v>
      </c>
      <c r="T1627">
        <v>0.09</v>
      </c>
      <c r="U1627">
        <v>17</v>
      </c>
      <c r="V1627">
        <v>35.299999999999997</v>
      </c>
      <c r="W1627">
        <v>39.14</v>
      </c>
      <c r="X1627">
        <v>4.2699999999999996</v>
      </c>
      <c r="Y1627">
        <v>4.8</v>
      </c>
      <c r="Z1627">
        <v>35</v>
      </c>
      <c r="AA1627">
        <v>0.08</v>
      </c>
      <c r="AB1627">
        <v>27.4</v>
      </c>
      <c r="AC1627">
        <v>0.68</v>
      </c>
      <c r="AD1627">
        <v>774</v>
      </c>
      <c r="AE1627">
        <v>3.95</v>
      </c>
      <c r="AF1627">
        <v>4.0000000000000001E-3</v>
      </c>
      <c r="AG1627">
        <v>40.9</v>
      </c>
      <c r="AH1627">
        <v>3.3000000000000002E-2</v>
      </c>
      <c r="AI1627">
        <v>17.52</v>
      </c>
      <c r="AJ1627">
        <v>5.0000000000000001E-3</v>
      </c>
      <c r="AK1627">
        <v>1.4</v>
      </c>
      <c r="AL1627">
        <v>3.9</v>
      </c>
      <c r="AM1627">
        <v>0.3</v>
      </c>
      <c r="AN1627">
        <v>7.2</v>
      </c>
      <c r="AO1627">
        <v>0.02</v>
      </c>
      <c r="AP1627">
        <v>8.3000000000000007</v>
      </c>
      <c r="AQ1627">
        <v>200</v>
      </c>
      <c r="AR1627">
        <v>0.14000000000000001</v>
      </c>
      <c r="AS1627">
        <v>1.8</v>
      </c>
      <c r="AT1627">
        <v>35</v>
      </c>
      <c r="AU1627">
        <v>0.4</v>
      </c>
      <c r="AV1627">
        <v>71.2</v>
      </c>
      <c r="AW1627">
        <v>15</v>
      </c>
    </row>
    <row r="1628" spans="1:49" hidden="1" x14ac:dyDescent="0.3">
      <c r="A1628" t="s">
        <v>6291</v>
      </c>
      <c r="B1628" t="s">
        <v>6292</v>
      </c>
      <c r="C1628" s="1" t="str">
        <f t="shared" si="116"/>
        <v>13:0047</v>
      </c>
      <c r="D1628" s="1" t="str">
        <f t="shared" si="117"/>
        <v>13:0012</v>
      </c>
      <c r="E1628" t="s">
        <v>6293</v>
      </c>
      <c r="F1628" t="s">
        <v>6294</v>
      </c>
      <c r="H1628">
        <v>46.575321199999998</v>
      </c>
      <c r="I1628">
        <v>-66.518303500000002</v>
      </c>
      <c r="J1628" s="1" t="str">
        <f t="shared" si="119"/>
        <v>Basal till</v>
      </c>
      <c r="K1628" s="1" t="str">
        <f t="shared" si="118"/>
        <v>&lt;63 micron</v>
      </c>
      <c r="L1628">
        <v>59</v>
      </c>
      <c r="M1628">
        <v>2.16</v>
      </c>
      <c r="N1628">
        <v>16.5</v>
      </c>
      <c r="O1628">
        <v>0.6</v>
      </c>
      <c r="P1628">
        <v>0.5</v>
      </c>
      <c r="Q1628">
        <v>39.4</v>
      </c>
      <c r="R1628">
        <v>0.59</v>
      </c>
      <c r="S1628">
        <v>0.05</v>
      </c>
      <c r="T1628">
        <v>0.08</v>
      </c>
      <c r="U1628">
        <v>12.8</v>
      </c>
      <c r="V1628">
        <v>43.1</v>
      </c>
      <c r="W1628">
        <v>24.72</v>
      </c>
      <c r="X1628">
        <v>3.39</v>
      </c>
      <c r="Y1628">
        <v>5.6</v>
      </c>
      <c r="Z1628">
        <v>41</v>
      </c>
      <c r="AA1628">
        <v>0.09</v>
      </c>
      <c r="AB1628">
        <v>22.8</v>
      </c>
      <c r="AC1628">
        <v>0.83</v>
      </c>
      <c r="AD1628">
        <v>574</v>
      </c>
      <c r="AE1628">
        <v>0.89</v>
      </c>
      <c r="AF1628">
        <v>3.0000000000000001E-3</v>
      </c>
      <c r="AG1628">
        <v>44.5</v>
      </c>
      <c r="AH1628">
        <v>3.3000000000000002E-2</v>
      </c>
      <c r="AI1628">
        <v>12.89</v>
      </c>
      <c r="AJ1628">
        <v>5.0000000000000001E-3</v>
      </c>
      <c r="AK1628">
        <v>0.82</v>
      </c>
      <c r="AL1628">
        <v>3</v>
      </c>
      <c r="AM1628">
        <v>0.4</v>
      </c>
      <c r="AN1628">
        <v>4.8</v>
      </c>
      <c r="AO1628">
        <v>0.03</v>
      </c>
      <c r="AP1628">
        <v>7.5</v>
      </c>
      <c r="AQ1628">
        <v>340</v>
      </c>
      <c r="AR1628">
        <v>0.11</v>
      </c>
      <c r="AS1628">
        <v>1.2</v>
      </c>
      <c r="AT1628">
        <v>35</v>
      </c>
      <c r="AU1628">
        <v>0.6</v>
      </c>
      <c r="AV1628">
        <v>67.599999999999994</v>
      </c>
      <c r="AW1628">
        <v>15</v>
      </c>
    </row>
    <row r="1629" spans="1:49" hidden="1" x14ac:dyDescent="0.3">
      <c r="A1629" t="s">
        <v>6295</v>
      </c>
      <c r="B1629" t="s">
        <v>6296</v>
      </c>
      <c r="C1629" s="1" t="str">
        <f t="shared" si="116"/>
        <v>13:0047</v>
      </c>
      <c r="D1629" s="1" t="str">
        <f t="shared" si="117"/>
        <v>13:0012</v>
      </c>
      <c r="E1629" t="s">
        <v>6297</v>
      </c>
      <c r="F1629" t="s">
        <v>6298</v>
      </c>
      <c r="H1629">
        <v>46.559124300000001</v>
      </c>
      <c r="I1629">
        <v>-66.510170400000007</v>
      </c>
      <c r="J1629" s="1" t="str">
        <f t="shared" si="119"/>
        <v>Basal till</v>
      </c>
      <c r="K1629" s="1" t="str">
        <f t="shared" si="118"/>
        <v>&lt;63 micron</v>
      </c>
      <c r="L1629">
        <v>23</v>
      </c>
      <c r="M1629">
        <v>2.5</v>
      </c>
      <c r="N1629">
        <v>13.5</v>
      </c>
      <c r="O1629">
        <v>0.5</v>
      </c>
      <c r="P1629">
        <v>1</v>
      </c>
      <c r="Q1629">
        <v>36</v>
      </c>
      <c r="R1629">
        <v>0.42</v>
      </c>
      <c r="S1629">
        <v>0.04</v>
      </c>
      <c r="T1629">
        <v>0.08</v>
      </c>
      <c r="U1629">
        <v>17.2</v>
      </c>
      <c r="V1629">
        <v>59.7</v>
      </c>
      <c r="W1629">
        <v>31.4</v>
      </c>
      <c r="X1629">
        <v>4.03</v>
      </c>
      <c r="Y1629">
        <v>5.8</v>
      </c>
      <c r="Z1629">
        <v>61</v>
      </c>
      <c r="AA1629">
        <v>0.09</v>
      </c>
      <c r="AB1629">
        <v>21.3</v>
      </c>
      <c r="AC1629">
        <v>1.05</v>
      </c>
      <c r="AD1629">
        <v>748</v>
      </c>
      <c r="AE1629">
        <v>0.86</v>
      </c>
      <c r="AF1629">
        <v>3.0000000000000001E-3</v>
      </c>
      <c r="AG1629">
        <v>67.5</v>
      </c>
      <c r="AH1629">
        <v>4.2999999999999997E-2</v>
      </c>
      <c r="AI1629">
        <v>15.46</v>
      </c>
      <c r="AJ1629">
        <v>5.0000000000000001E-3</v>
      </c>
      <c r="AK1629">
        <v>0.9</v>
      </c>
      <c r="AL1629">
        <v>3.3</v>
      </c>
      <c r="AM1629">
        <v>0.4</v>
      </c>
      <c r="AN1629">
        <v>5.4</v>
      </c>
      <c r="AO1629">
        <v>0.03</v>
      </c>
      <c r="AP1629">
        <v>7.3</v>
      </c>
      <c r="AQ1629">
        <v>330</v>
      </c>
      <c r="AR1629">
        <v>0.09</v>
      </c>
      <c r="AS1629">
        <v>1.1000000000000001</v>
      </c>
      <c r="AT1629">
        <v>38</v>
      </c>
      <c r="AU1629">
        <v>0.3</v>
      </c>
      <c r="AV1629">
        <v>76.7</v>
      </c>
      <c r="AW1629">
        <v>7.5</v>
      </c>
    </row>
    <row r="1630" spans="1:49" hidden="1" x14ac:dyDescent="0.3">
      <c r="A1630" t="s">
        <v>6299</v>
      </c>
      <c r="B1630" t="s">
        <v>6300</v>
      </c>
      <c r="C1630" s="1" t="str">
        <f t="shared" si="116"/>
        <v>13:0047</v>
      </c>
      <c r="D1630" s="1" t="str">
        <f t="shared" si="117"/>
        <v>13:0012</v>
      </c>
      <c r="E1630" t="s">
        <v>6301</v>
      </c>
      <c r="F1630" t="s">
        <v>6302</v>
      </c>
      <c r="H1630">
        <v>46.542976199999998</v>
      </c>
      <c r="I1630">
        <v>-66.508431099999996</v>
      </c>
      <c r="J1630" s="1" t="str">
        <f t="shared" si="119"/>
        <v>Basal till</v>
      </c>
      <c r="K1630" s="1" t="str">
        <f t="shared" si="118"/>
        <v>&lt;63 micron</v>
      </c>
      <c r="L1630">
        <v>15</v>
      </c>
      <c r="M1630">
        <v>2.68</v>
      </c>
      <c r="N1630">
        <v>12</v>
      </c>
      <c r="O1630">
        <v>0.3</v>
      </c>
      <c r="P1630">
        <v>1</v>
      </c>
      <c r="Q1630">
        <v>60.2</v>
      </c>
      <c r="R1630">
        <v>0.34</v>
      </c>
      <c r="S1630">
        <v>0.05</v>
      </c>
      <c r="T1630">
        <v>0.09</v>
      </c>
      <c r="U1630">
        <v>21.8</v>
      </c>
      <c r="V1630">
        <v>79.2</v>
      </c>
      <c r="W1630">
        <v>39.479999999999997</v>
      </c>
      <c r="X1630">
        <v>4.5</v>
      </c>
      <c r="Y1630">
        <v>7.3</v>
      </c>
      <c r="Z1630">
        <v>26</v>
      </c>
      <c r="AA1630">
        <v>0.1</v>
      </c>
      <c r="AB1630">
        <v>23.5</v>
      </c>
      <c r="AC1630">
        <v>1.52</v>
      </c>
      <c r="AD1630">
        <v>923</v>
      </c>
      <c r="AE1630">
        <v>0.7</v>
      </c>
      <c r="AF1630">
        <v>4.0000000000000001E-3</v>
      </c>
      <c r="AG1630">
        <v>96.4</v>
      </c>
      <c r="AH1630">
        <v>3.5999999999999997E-2</v>
      </c>
      <c r="AI1630">
        <v>16.91</v>
      </c>
      <c r="AJ1630">
        <v>5.0000000000000001E-3</v>
      </c>
      <c r="AK1630">
        <v>0.67</v>
      </c>
      <c r="AL1630">
        <v>5.5</v>
      </c>
      <c r="AM1630">
        <v>0.1</v>
      </c>
      <c r="AN1630">
        <v>7.6</v>
      </c>
      <c r="AO1630">
        <v>0.02</v>
      </c>
      <c r="AP1630">
        <v>8.6</v>
      </c>
      <c r="AQ1630">
        <v>720</v>
      </c>
      <c r="AR1630">
        <v>0.08</v>
      </c>
      <c r="AS1630">
        <v>1.3</v>
      </c>
      <c r="AT1630">
        <v>48</v>
      </c>
      <c r="AU1630">
        <v>0.1</v>
      </c>
      <c r="AV1630">
        <v>81.2</v>
      </c>
      <c r="AW1630">
        <v>7.5</v>
      </c>
    </row>
    <row r="1631" spans="1:49" hidden="1" x14ac:dyDescent="0.3">
      <c r="A1631" t="s">
        <v>6303</v>
      </c>
      <c r="B1631" t="s">
        <v>6304</v>
      </c>
      <c r="C1631" s="1" t="str">
        <f t="shared" si="116"/>
        <v>13:0047</v>
      </c>
      <c r="D1631" s="1" t="str">
        <f t="shared" si="117"/>
        <v>13:0012</v>
      </c>
      <c r="E1631" t="s">
        <v>6305</v>
      </c>
      <c r="F1631" t="s">
        <v>6306</v>
      </c>
      <c r="H1631">
        <v>46.525937599999999</v>
      </c>
      <c r="I1631">
        <v>-66.527857100000006</v>
      </c>
      <c r="J1631" s="1" t="str">
        <f t="shared" si="119"/>
        <v>Basal till</v>
      </c>
      <c r="K1631" s="1" t="str">
        <f t="shared" si="118"/>
        <v>&lt;63 micron</v>
      </c>
      <c r="L1631">
        <v>32</v>
      </c>
      <c r="M1631">
        <v>2.1</v>
      </c>
      <c r="N1631">
        <v>10.5</v>
      </c>
      <c r="O1631">
        <v>0.3</v>
      </c>
      <c r="P1631">
        <v>0.5</v>
      </c>
      <c r="Q1631">
        <v>48.4</v>
      </c>
      <c r="R1631">
        <v>0.33</v>
      </c>
      <c r="S1631">
        <v>0.05</v>
      </c>
      <c r="T1631">
        <v>0.06</v>
      </c>
      <c r="U1631">
        <v>16.5</v>
      </c>
      <c r="V1631">
        <v>60</v>
      </c>
      <c r="W1631">
        <v>28.32</v>
      </c>
      <c r="X1631">
        <v>3.51</v>
      </c>
      <c r="Y1631">
        <v>5.8</v>
      </c>
      <c r="Z1631">
        <v>21</v>
      </c>
      <c r="AA1631">
        <v>0.09</v>
      </c>
      <c r="AB1631">
        <v>22</v>
      </c>
      <c r="AC1631">
        <v>1.08</v>
      </c>
      <c r="AD1631">
        <v>671</v>
      </c>
      <c r="AE1631">
        <v>0.51</v>
      </c>
      <c r="AF1631">
        <v>4.0000000000000001E-3</v>
      </c>
      <c r="AG1631">
        <v>63</v>
      </c>
      <c r="AH1631">
        <v>2.7E-2</v>
      </c>
      <c r="AI1631">
        <v>14.04</v>
      </c>
      <c r="AJ1631">
        <v>5.0000000000000001E-3</v>
      </c>
      <c r="AK1631">
        <v>0.62</v>
      </c>
      <c r="AL1631">
        <v>4.3</v>
      </c>
      <c r="AM1631">
        <v>0.2</v>
      </c>
      <c r="AN1631">
        <v>8.6</v>
      </c>
      <c r="AO1631">
        <v>0.03</v>
      </c>
      <c r="AP1631">
        <v>7.3</v>
      </c>
      <c r="AQ1631">
        <v>570</v>
      </c>
      <c r="AR1631">
        <v>0.09</v>
      </c>
      <c r="AS1631">
        <v>1.1000000000000001</v>
      </c>
      <c r="AT1631">
        <v>40</v>
      </c>
      <c r="AU1631">
        <v>0.2</v>
      </c>
      <c r="AV1631">
        <v>62.6</v>
      </c>
      <c r="AW1631">
        <v>15</v>
      </c>
    </row>
    <row r="1632" spans="1:49" hidden="1" x14ac:dyDescent="0.3">
      <c r="A1632" t="s">
        <v>6307</v>
      </c>
      <c r="B1632" t="s">
        <v>6308</v>
      </c>
      <c r="C1632" s="1" t="str">
        <f t="shared" si="116"/>
        <v>13:0047</v>
      </c>
      <c r="D1632" s="1" t="str">
        <f t="shared" si="117"/>
        <v>13:0012</v>
      </c>
      <c r="E1632" t="s">
        <v>6309</v>
      </c>
      <c r="F1632" t="s">
        <v>6310</v>
      </c>
      <c r="H1632">
        <v>46.502711599999998</v>
      </c>
      <c r="I1632">
        <v>-66.523436700000005</v>
      </c>
      <c r="J1632" s="1" t="str">
        <f t="shared" si="119"/>
        <v>Basal till</v>
      </c>
      <c r="K1632" s="1" t="str">
        <f t="shared" si="118"/>
        <v>&lt;63 micron</v>
      </c>
      <c r="L1632">
        <v>75</v>
      </c>
      <c r="M1632">
        <v>2.63</v>
      </c>
      <c r="N1632">
        <v>13.7</v>
      </c>
      <c r="O1632">
        <v>1.2</v>
      </c>
      <c r="P1632">
        <v>0.5</v>
      </c>
      <c r="Q1632">
        <v>55.9</v>
      </c>
      <c r="R1632">
        <v>0.3</v>
      </c>
      <c r="S1632">
        <v>0.17</v>
      </c>
      <c r="T1632">
        <v>0.09</v>
      </c>
      <c r="U1632">
        <v>25.2</v>
      </c>
      <c r="V1632">
        <v>74</v>
      </c>
      <c r="W1632">
        <v>76.790000000000006</v>
      </c>
      <c r="X1632">
        <v>4.7</v>
      </c>
      <c r="Y1632">
        <v>7.4</v>
      </c>
      <c r="Z1632">
        <v>53</v>
      </c>
      <c r="AA1632">
        <v>0.05</v>
      </c>
      <c r="AB1632">
        <v>30.2</v>
      </c>
      <c r="AC1632">
        <v>1.31</v>
      </c>
      <c r="AD1632">
        <v>905</v>
      </c>
      <c r="AE1632">
        <v>0.81</v>
      </c>
      <c r="AF1632">
        <v>3.0000000000000001E-3</v>
      </c>
      <c r="AG1632">
        <v>109.5</v>
      </c>
      <c r="AH1632">
        <v>0.04</v>
      </c>
      <c r="AI1632">
        <v>44.4</v>
      </c>
      <c r="AJ1632">
        <v>0.01</v>
      </c>
      <c r="AK1632">
        <v>2.2400000000000002</v>
      </c>
      <c r="AL1632">
        <v>4.0999999999999996</v>
      </c>
      <c r="AM1632">
        <v>0.5</v>
      </c>
      <c r="AN1632">
        <v>16.7</v>
      </c>
      <c r="AO1632">
        <v>0.06</v>
      </c>
      <c r="AP1632">
        <v>4</v>
      </c>
      <c r="AQ1632">
        <v>530</v>
      </c>
      <c r="AR1632">
        <v>7.0000000000000007E-2</v>
      </c>
      <c r="AS1632">
        <v>1.3</v>
      </c>
      <c r="AT1632">
        <v>43</v>
      </c>
      <c r="AU1632">
        <v>0.05</v>
      </c>
      <c r="AV1632">
        <v>87.4</v>
      </c>
      <c r="AW1632">
        <v>7.5</v>
      </c>
    </row>
    <row r="1633" spans="1:49" hidden="1" x14ac:dyDescent="0.3">
      <c r="A1633" t="s">
        <v>6311</v>
      </c>
      <c r="B1633" t="s">
        <v>6312</v>
      </c>
      <c r="C1633" s="1" t="str">
        <f t="shared" si="116"/>
        <v>13:0047</v>
      </c>
      <c r="D1633" s="1" t="str">
        <f t="shared" si="117"/>
        <v>13:0012</v>
      </c>
      <c r="E1633" t="s">
        <v>6313</v>
      </c>
      <c r="F1633" t="s">
        <v>6314</v>
      </c>
      <c r="H1633">
        <v>46.523805899999999</v>
      </c>
      <c r="I1633">
        <v>-66.500181100000006</v>
      </c>
      <c r="J1633" s="1" t="str">
        <f t="shared" si="119"/>
        <v>Basal till</v>
      </c>
      <c r="K1633" s="1" t="str">
        <f t="shared" si="118"/>
        <v>&lt;63 micron</v>
      </c>
      <c r="L1633">
        <v>50</v>
      </c>
      <c r="M1633">
        <v>3.36</v>
      </c>
      <c r="N1633">
        <v>15.6</v>
      </c>
      <c r="O1633">
        <v>0.5</v>
      </c>
      <c r="P1633">
        <v>1</v>
      </c>
      <c r="Q1633">
        <v>44</v>
      </c>
      <c r="R1633">
        <v>0.45</v>
      </c>
      <c r="S1633">
        <v>7.0000000000000007E-2</v>
      </c>
      <c r="T1633">
        <v>0.13</v>
      </c>
      <c r="U1633">
        <v>19</v>
      </c>
      <c r="V1633">
        <v>69.900000000000006</v>
      </c>
      <c r="W1633">
        <v>26.86</v>
      </c>
      <c r="X1633">
        <v>4.33</v>
      </c>
      <c r="Y1633">
        <v>6.4</v>
      </c>
      <c r="Z1633">
        <v>99</v>
      </c>
      <c r="AA1633">
        <v>7.0000000000000007E-2</v>
      </c>
      <c r="AB1633">
        <v>23.4</v>
      </c>
      <c r="AC1633">
        <v>1.02</v>
      </c>
      <c r="AD1633">
        <v>651</v>
      </c>
      <c r="AE1633">
        <v>1.1299999999999999</v>
      </c>
      <c r="AF1633">
        <v>3.0000000000000001E-3</v>
      </c>
      <c r="AG1633">
        <v>78.900000000000006</v>
      </c>
      <c r="AH1633">
        <v>5.5E-2</v>
      </c>
      <c r="AI1633">
        <v>17.04</v>
      </c>
      <c r="AJ1633">
        <v>0.01</v>
      </c>
      <c r="AK1633">
        <v>1.1200000000000001</v>
      </c>
      <c r="AL1633">
        <v>3.6</v>
      </c>
      <c r="AM1633">
        <v>0.9</v>
      </c>
      <c r="AN1633">
        <v>7.7</v>
      </c>
      <c r="AO1633">
        <v>0.04</v>
      </c>
      <c r="AP1633">
        <v>3.5</v>
      </c>
      <c r="AQ1633">
        <v>560</v>
      </c>
      <c r="AR1633">
        <v>0.1</v>
      </c>
      <c r="AS1633">
        <v>1.1000000000000001</v>
      </c>
      <c r="AT1633">
        <v>43</v>
      </c>
      <c r="AU1633">
        <v>0.3</v>
      </c>
      <c r="AV1633">
        <v>93.8</v>
      </c>
      <c r="AW1633">
        <v>15</v>
      </c>
    </row>
    <row r="1634" spans="1:49" hidden="1" x14ac:dyDescent="0.3">
      <c r="A1634" t="s">
        <v>4958</v>
      </c>
      <c r="B1634" t="s">
        <v>6315</v>
      </c>
      <c r="C1634" s="1" t="str">
        <f t="shared" si="116"/>
        <v>13:0047</v>
      </c>
      <c r="D1634" s="1" t="str">
        <f t="shared" ref="D1634:D1645" si="120">HYPERLINK("http://geochem.nrcan.gc.ca/cdogs/content/svy/svy_e.htm", "")</f>
        <v/>
      </c>
      <c r="G1634" s="1" t="str">
        <f>HYPERLINK("http://geochem.nrcan.gc.ca/cdogs/content/cr_/cr_00144_e.htm", "144")</f>
        <v>144</v>
      </c>
      <c r="J1634" t="s">
        <v>4894</v>
      </c>
      <c r="K1634" t="s">
        <v>4895</v>
      </c>
      <c r="L1634">
        <v>18577</v>
      </c>
      <c r="M1634">
        <v>1.92</v>
      </c>
      <c r="N1634">
        <v>820.1</v>
      </c>
      <c r="O1634">
        <v>82.8</v>
      </c>
      <c r="P1634">
        <v>3</v>
      </c>
      <c r="Q1634">
        <v>59</v>
      </c>
      <c r="R1634">
        <v>66.77</v>
      </c>
      <c r="S1634">
        <v>1.25</v>
      </c>
      <c r="T1634">
        <v>32.799999999999997</v>
      </c>
      <c r="U1634">
        <v>21.3</v>
      </c>
      <c r="V1634">
        <v>39.4</v>
      </c>
      <c r="W1634">
        <v>1146.1500000000001</v>
      </c>
      <c r="X1634">
        <v>4.38</v>
      </c>
      <c r="Y1634">
        <v>5.9</v>
      </c>
      <c r="Z1634">
        <v>392</v>
      </c>
      <c r="AA1634">
        <v>0.14000000000000001</v>
      </c>
      <c r="AB1634">
        <v>16.5</v>
      </c>
      <c r="AC1634">
        <v>0.9</v>
      </c>
      <c r="AD1634">
        <v>2089</v>
      </c>
      <c r="AE1634">
        <v>19.489999999999998</v>
      </c>
      <c r="AF1634">
        <v>1.7000000000000001E-2</v>
      </c>
      <c r="AG1634">
        <v>36.200000000000003</v>
      </c>
      <c r="AH1634">
        <v>8.6999999999999994E-2</v>
      </c>
      <c r="AI1634">
        <v>2573.9499999999998</v>
      </c>
      <c r="AJ1634">
        <v>1.41</v>
      </c>
      <c r="AK1634">
        <v>54.18</v>
      </c>
      <c r="AL1634">
        <v>3.8</v>
      </c>
      <c r="AM1634">
        <v>3.4</v>
      </c>
      <c r="AN1634">
        <v>102.3</v>
      </c>
      <c r="AO1634">
        <v>0.79</v>
      </c>
      <c r="AP1634">
        <v>6.2</v>
      </c>
      <c r="AQ1634">
        <v>570</v>
      </c>
      <c r="AR1634">
        <v>0.38</v>
      </c>
      <c r="AS1634">
        <v>1.7</v>
      </c>
      <c r="AT1634">
        <v>42</v>
      </c>
      <c r="AU1634">
        <v>4.8</v>
      </c>
      <c r="AV1634">
        <v>3532.5</v>
      </c>
    </row>
    <row r="1635" spans="1:49" hidden="1" x14ac:dyDescent="0.3">
      <c r="A1635" t="s">
        <v>4960</v>
      </c>
      <c r="B1635" t="s">
        <v>6316</v>
      </c>
      <c r="C1635" s="1" t="str">
        <f t="shared" si="116"/>
        <v>13:0047</v>
      </c>
      <c r="D1635" s="1" t="str">
        <f t="shared" si="120"/>
        <v/>
      </c>
      <c r="G1635" s="1" t="str">
        <f>HYPERLINK("http://geochem.nrcan.gc.ca/cdogs/content/cr_/cr_00144_e.htm", "144")</f>
        <v>144</v>
      </c>
      <c r="J1635" t="s">
        <v>4894</v>
      </c>
      <c r="K1635" t="s">
        <v>4895</v>
      </c>
      <c r="L1635">
        <v>18275</v>
      </c>
      <c r="M1635">
        <v>1.9</v>
      </c>
      <c r="N1635">
        <v>802.7</v>
      </c>
      <c r="O1635">
        <v>75</v>
      </c>
      <c r="P1635">
        <v>2</v>
      </c>
      <c r="Q1635">
        <v>82.5</v>
      </c>
      <c r="R1635">
        <v>64.31</v>
      </c>
      <c r="S1635">
        <v>1.23</v>
      </c>
      <c r="T1635">
        <v>32.159999999999997</v>
      </c>
      <c r="U1635">
        <v>20.100000000000001</v>
      </c>
      <c r="V1635">
        <v>38.200000000000003</v>
      </c>
      <c r="W1635">
        <v>1127.8</v>
      </c>
      <c r="X1635">
        <v>4.26</v>
      </c>
      <c r="Y1635">
        <v>5.6</v>
      </c>
      <c r="Z1635">
        <v>340</v>
      </c>
      <c r="AA1635">
        <v>0.13</v>
      </c>
      <c r="AB1635">
        <v>16.399999999999999</v>
      </c>
      <c r="AC1635">
        <v>0.86</v>
      </c>
      <c r="AD1635">
        <v>2036</v>
      </c>
      <c r="AE1635">
        <v>19.739999999999998</v>
      </c>
      <c r="AF1635">
        <v>1.6E-2</v>
      </c>
      <c r="AG1635">
        <v>38.299999999999997</v>
      </c>
      <c r="AH1635">
        <v>0.08</v>
      </c>
      <c r="AI1635">
        <v>2584.71</v>
      </c>
      <c r="AJ1635">
        <v>1.25</v>
      </c>
      <c r="AK1635">
        <v>50.81</v>
      </c>
      <c r="AL1635">
        <v>3.7</v>
      </c>
      <c r="AM1635">
        <v>3.4</v>
      </c>
      <c r="AN1635">
        <v>101.7</v>
      </c>
      <c r="AO1635">
        <v>0.77</v>
      </c>
      <c r="AP1635">
        <v>6.3</v>
      </c>
      <c r="AQ1635">
        <v>570</v>
      </c>
      <c r="AR1635">
        <v>0.37</v>
      </c>
      <c r="AS1635">
        <v>1.7</v>
      </c>
      <c r="AT1635">
        <v>43</v>
      </c>
      <c r="AU1635">
        <v>5</v>
      </c>
      <c r="AV1635">
        <v>3565.6</v>
      </c>
    </row>
    <row r="1636" spans="1:49" hidden="1" x14ac:dyDescent="0.3">
      <c r="A1636" t="s">
        <v>4976</v>
      </c>
      <c r="B1636" t="s">
        <v>6317</v>
      </c>
      <c r="C1636" s="1" t="str">
        <f t="shared" si="116"/>
        <v>13:0047</v>
      </c>
      <c r="D1636" s="1" t="str">
        <f t="shared" si="120"/>
        <v/>
      </c>
      <c r="G1636" s="1" t="str">
        <f>HYPERLINK("http://geochem.nrcan.gc.ca/cdogs/content/cr_/cr_00145_e.htm", "145")</f>
        <v>145</v>
      </c>
      <c r="J1636" t="s">
        <v>4894</v>
      </c>
      <c r="K1636" t="s">
        <v>4895</v>
      </c>
      <c r="L1636">
        <v>378</v>
      </c>
      <c r="M1636">
        <v>1.18</v>
      </c>
      <c r="N1636">
        <v>77.400000000000006</v>
      </c>
      <c r="O1636">
        <v>8.9</v>
      </c>
      <c r="P1636">
        <v>1</v>
      </c>
      <c r="Q1636">
        <v>31.7</v>
      </c>
      <c r="R1636">
        <v>2.5299999999999998</v>
      </c>
      <c r="S1636">
        <v>1.19</v>
      </c>
      <c r="T1636">
        <v>0.33</v>
      </c>
      <c r="U1636">
        <v>33.4</v>
      </c>
      <c r="V1636">
        <v>18.3</v>
      </c>
      <c r="W1636">
        <v>29.69</v>
      </c>
      <c r="X1636">
        <v>2.08</v>
      </c>
      <c r="Y1636">
        <v>4.3</v>
      </c>
      <c r="Z1636">
        <v>41</v>
      </c>
      <c r="AA1636">
        <v>0.17</v>
      </c>
      <c r="AB1636">
        <v>29.5</v>
      </c>
      <c r="AC1636">
        <v>0.56000000000000005</v>
      </c>
      <c r="AD1636">
        <v>355</v>
      </c>
      <c r="AE1636">
        <v>2.87</v>
      </c>
      <c r="AF1636">
        <v>3.5000000000000003E-2</v>
      </c>
      <c r="AG1636">
        <v>13.8</v>
      </c>
      <c r="AH1636">
        <v>4.4999999999999998E-2</v>
      </c>
      <c r="AI1636">
        <v>30.44</v>
      </c>
      <c r="AJ1636">
        <v>7.0000000000000007E-2</v>
      </c>
      <c r="AK1636">
        <v>0.63</v>
      </c>
      <c r="AL1636">
        <v>3.6</v>
      </c>
      <c r="AM1636">
        <v>0.3</v>
      </c>
      <c r="AN1636">
        <v>27.5</v>
      </c>
      <c r="AO1636">
        <v>0.01</v>
      </c>
      <c r="AP1636">
        <v>14.8</v>
      </c>
      <c r="AQ1636">
        <v>740</v>
      </c>
      <c r="AR1636">
        <v>0.12</v>
      </c>
      <c r="AS1636">
        <v>4.2</v>
      </c>
      <c r="AT1636">
        <v>31</v>
      </c>
      <c r="AU1636">
        <v>200</v>
      </c>
      <c r="AV1636">
        <v>81.7</v>
      </c>
    </row>
    <row r="1637" spans="1:49" hidden="1" x14ac:dyDescent="0.3">
      <c r="A1637" t="s">
        <v>4978</v>
      </c>
      <c r="B1637" t="s">
        <v>6318</v>
      </c>
      <c r="C1637" s="1" t="str">
        <f t="shared" si="116"/>
        <v>13:0047</v>
      </c>
      <c r="D1637" s="1" t="str">
        <f t="shared" si="120"/>
        <v/>
      </c>
      <c r="G1637" s="1" t="str">
        <f>HYPERLINK("http://geochem.nrcan.gc.ca/cdogs/content/cr_/cr_00145_e.htm", "145")</f>
        <v>145</v>
      </c>
      <c r="J1637" t="s">
        <v>4894</v>
      </c>
      <c r="K1637" t="s">
        <v>4895</v>
      </c>
      <c r="L1637">
        <v>307</v>
      </c>
      <c r="M1637">
        <v>1.17</v>
      </c>
      <c r="N1637">
        <v>77.599999999999994</v>
      </c>
      <c r="O1637">
        <v>9.1999999999999993</v>
      </c>
      <c r="P1637">
        <v>2</v>
      </c>
      <c r="Q1637">
        <v>31.2</v>
      </c>
      <c r="R1637">
        <v>2.29</v>
      </c>
      <c r="S1637">
        <v>1.17</v>
      </c>
      <c r="T1637">
        <v>0.33</v>
      </c>
      <c r="U1637">
        <v>34</v>
      </c>
      <c r="V1637">
        <v>17.2</v>
      </c>
      <c r="W1637">
        <v>29.7</v>
      </c>
      <c r="X1637">
        <v>2</v>
      </c>
      <c r="Y1637">
        <v>4.5</v>
      </c>
      <c r="Z1637">
        <v>93</v>
      </c>
      <c r="AA1637">
        <v>0.17</v>
      </c>
      <c r="AB1637">
        <v>29.3</v>
      </c>
      <c r="AC1637">
        <v>0.55000000000000004</v>
      </c>
      <c r="AD1637">
        <v>351</v>
      </c>
      <c r="AE1637">
        <v>2.93</v>
      </c>
      <c r="AF1637">
        <v>3.6999999999999998E-2</v>
      </c>
      <c r="AG1637">
        <v>14.2</v>
      </c>
      <c r="AH1637">
        <v>4.5999999999999999E-2</v>
      </c>
      <c r="AI1637">
        <v>31.17</v>
      </c>
      <c r="AJ1637">
        <v>0.05</v>
      </c>
      <c r="AK1637">
        <v>0.56999999999999995</v>
      </c>
      <c r="AL1637">
        <v>3.5</v>
      </c>
      <c r="AM1637">
        <v>0.2</v>
      </c>
      <c r="AN1637">
        <v>30.1</v>
      </c>
      <c r="AO1637">
        <v>0.01</v>
      </c>
      <c r="AP1637">
        <v>14</v>
      </c>
      <c r="AQ1637">
        <v>760</v>
      </c>
      <c r="AR1637">
        <v>0.13</v>
      </c>
      <c r="AS1637">
        <v>4</v>
      </c>
      <c r="AT1637">
        <v>30</v>
      </c>
      <c r="AU1637">
        <v>200</v>
      </c>
      <c r="AV1637">
        <v>82.9</v>
      </c>
    </row>
    <row r="1638" spans="1:49" hidden="1" x14ac:dyDescent="0.3">
      <c r="A1638" t="s">
        <v>4980</v>
      </c>
      <c r="B1638" t="s">
        <v>6319</v>
      </c>
      <c r="C1638" s="1" t="str">
        <f t="shared" si="116"/>
        <v>13:0047</v>
      </c>
      <c r="D1638" s="1" t="str">
        <f t="shared" si="120"/>
        <v/>
      </c>
      <c r="G1638" s="1" t="str">
        <f>HYPERLINK("http://geochem.nrcan.gc.ca/cdogs/content/cr_/cr_00145_e.htm", "145")</f>
        <v>145</v>
      </c>
      <c r="J1638" t="s">
        <v>4894</v>
      </c>
      <c r="K1638" t="s">
        <v>4895</v>
      </c>
      <c r="L1638">
        <v>322</v>
      </c>
      <c r="M1638">
        <v>1.21</v>
      </c>
      <c r="N1638">
        <v>78.599999999999994</v>
      </c>
      <c r="O1638">
        <v>8.3000000000000007</v>
      </c>
      <c r="P1638">
        <v>1</v>
      </c>
      <c r="Q1638">
        <v>30.5</v>
      </c>
      <c r="R1638">
        <v>2.12</v>
      </c>
      <c r="S1638">
        <v>1.22</v>
      </c>
      <c r="T1638">
        <v>0.34</v>
      </c>
      <c r="U1638">
        <v>35.1</v>
      </c>
      <c r="V1638">
        <v>18.5</v>
      </c>
      <c r="W1638">
        <v>30.34</v>
      </c>
      <c r="X1638">
        <v>2.08</v>
      </c>
      <c r="Y1638">
        <v>4.5</v>
      </c>
      <c r="Z1638">
        <v>28</v>
      </c>
      <c r="AA1638">
        <v>0.17</v>
      </c>
      <c r="AB1638">
        <v>27.5</v>
      </c>
      <c r="AC1638">
        <v>0.56999999999999995</v>
      </c>
      <c r="AD1638">
        <v>369</v>
      </c>
      <c r="AE1638">
        <v>3.13</v>
      </c>
      <c r="AF1638">
        <v>3.6999999999999998E-2</v>
      </c>
      <c r="AG1638">
        <v>14.8</v>
      </c>
      <c r="AH1638">
        <v>4.7E-2</v>
      </c>
      <c r="AI1638">
        <v>29.51</v>
      </c>
      <c r="AJ1638">
        <v>0.05</v>
      </c>
      <c r="AK1638">
        <v>0.56999999999999995</v>
      </c>
      <c r="AL1638">
        <v>3.4</v>
      </c>
      <c r="AM1638">
        <v>0.3</v>
      </c>
      <c r="AN1638">
        <v>30</v>
      </c>
      <c r="AO1638">
        <v>0.01</v>
      </c>
      <c r="AP1638">
        <v>14.1</v>
      </c>
      <c r="AQ1638">
        <v>740</v>
      </c>
      <c r="AR1638">
        <v>0.12</v>
      </c>
      <c r="AS1638">
        <v>4.2</v>
      </c>
      <c r="AT1638">
        <v>31</v>
      </c>
      <c r="AU1638">
        <v>200</v>
      </c>
      <c r="AV1638">
        <v>83.7</v>
      </c>
    </row>
    <row r="1639" spans="1:49" hidden="1" x14ac:dyDescent="0.3">
      <c r="A1639" t="s">
        <v>4974</v>
      </c>
      <c r="B1639" t="s">
        <v>6320</v>
      </c>
      <c r="C1639" s="1" t="str">
        <f t="shared" si="116"/>
        <v>13:0047</v>
      </c>
      <c r="D1639" s="1" t="str">
        <f t="shared" si="120"/>
        <v/>
      </c>
      <c r="G1639" s="1" t="str">
        <f>HYPERLINK("http://geochem.nrcan.gc.ca/cdogs/content/cr_/cr_00145_e.htm", "145")</f>
        <v>145</v>
      </c>
      <c r="J1639" t="s">
        <v>4894</v>
      </c>
      <c r="K1639" t="s">
        <v>4895</v>
      </c>
      <c r="L1639">
        <v>361</v>
      </c>
      <c r="M1639">
        <v>1.19</v>
      </c>
      <c r="N1639">
        <v>82.3</v>
      </c>
      <c r="O1639">
        <v>9</v>
      </c>
      <c r="P1639">
        <v>2</v>
      </c>
      <c r="Q1639">
        <v>33.200000000000003</v>
      </c>
      <c r="R1639">
        <v>2.64</v>
      </c>
      <c r="S1639">
        <v>1.2</v>
      </c>
      <c r="T1639">
        <v>0.36</v>
      </c>
      <c r="U1639">
        <v>34.9</v>
      </c>
      <c r="V1639">
        <v>18.8</v>
      </c>
      <c r="W1639">
        <v>31.14</v>
      </c>
      <c r="X1639">
        <v>2.14</v>
      </c>
      <c r="Y1639">
        <v>4.5</v>
      </c>
      <c r="Z1639">
        <v>43</v>
      </c>
      <c r="AA1639">
        <v>0.17</v>
      </c>
      <c r="AB1639">
        <v>29.7</v>
      </c>
      <c r="AC1639">
        <v>0.56999999999999995</v>
      </c>
      <c r="AD1639">
        <v>364</v>
      </c>
      <c r="AE1639">
        <v>2.89</v>
      </c>
      <c r="AF1639">
        <v>3.5999999999999997E-2</v>
      </c>
      <c r="AG1639">
        <v>14.1</v>
      </c>
      <c r="AH1639">
        <v>4.8000000000000001E-2</v>
      </c>
      <c r="AI1639">
        <v>32.22</v>
      </c>
      <c r="AJ1639">
        <v>7.0000000000000007E-2</v>
      </c>
      <c r="AK1639">
        <v>0.65</v>
      </c>
      <c r="AL1639">
        <v>3.6</v>
      </c>
      <c r="AM1639">
        <v>0.2</v>
      </c>
      <c r="AN1639">
        <v>27.6</v>
      </c>
      <c r="AO1639">
        <v>0.01</v>
      </c>
      <c r="AP1639">
        <v>15.6</v>
      </c>
      <c r="AQ1639">
        <v>730</v>
      </c>
      <c r="AR1639">
        <v>0.13</v>
      </c>
      <c r="AS1639">
        <v>4.4000000000000004</v>
      </c>
      <c r="AT1639">
        <v>31</v>
      </c>
      <c r="AU1639">
        <v>200</v>
      </c>
      <c r="AV1639">
        <v>85</v>
      </c>
    </row>
    <row r="1640" spans="1:49" hidden="1" x14ac:dyDescent="0.3">
      <c r="A1640" t="s">
        <v>4992</v>
      </c>
      <c r="B1640" t="s">
        <v>6321</v>
      </c>
      <c r="C1640" s="1" t="str">
        <f t="shared" si="116"/>
        <v>13:0047</v>
      </c>
      <c r="D1640" s="1" t="str">
        <f t="shared" si="120"/>
        <v/>
      </c>
      <c r="G1640" s="1" t="str">
        <f>HYPERLINK("http://geochem.nrcan.gc.ca/cdogs/content/cr_/cr_00094_e.htm", "94")</f>
        <v>94</v>
      </c>
      <c r="J1640" t="s">
        <v>4894</v>
      </c>
      <c r="K1640" t="s">
        <v>4895</v>
      </c>
      <c r="L1640">
        <v>333</v>
      </c>
      <c r="M1640">
        <v>1.31</v>
      </c>
      <c r="N1640">
        <v>19.3</v>
      </c>
      <c r="O1640">
        <v>2.2999999999999998</v>
      </c>
      <c r="P1640">
        <v>4</v>
      </c>
      <c r="Q1640">
        <v>508.3</v>
      </c>
      <c r="R1640">
        <v>1.17</v>
      </c>
      <c r="S1640">
        <v>1.08</v>
      </c>
      <c r="T1640">
        <v>0.96</v>
      </c>
      <c r="U1640">
        <v>11.3</v>
      </c>
      <c r="V1640">
        <v>27</v>
      </c>
      <c r="W1640">
        <v>30.93</v>
      </c>
      <c r="X1640">
        <v>2.86</v>
      </c>
      <c r="Y1640">
        <v>4.0999999999999996</v>
      </c>
      <c r="Z1640">
        <v>63</v>
      </c>
      <c r="AA1640">
        <v>0.1</v>
      </c>
      <c r="AB1640">
        <v>21.4</v>
      </c>
      <c r="AC1640">
        <v>0.66</v>
      </c>
      <c r="AD1640">
        <v>2190</v>
      </c>
      <c r="AE1640">
        <v>5.16</v>
      </c>
      <c r="AF1640">
        <v>2.5000000000000001E-2</v>
      </c>
      <c r="AG1640">
        <v>21.8</v>
      </c>
      <c r="AH1640">
        <v>0.11</v>
      </c>
      <c r="AI1640">
        <v>34.49</v>
      </c>
      <c r="AJ1640">
        <v>0.13</v>
      </c>
      <c r="AK1640">
        <v>2.48</v>
      </c>
      <c r="AL1640">
        <v>2.7</v>
      </c>
      <c r="AM1640">
        <v>1.5</v>
      </c>
      <c r="AN1640">
        <v>50.2</v>
      </c>
      <c r="AO1640">
        <v>0.05</v>
      </c>
      <c r="AP1640">
        <v>1.3</v>
      </c>
      <c r="AQ1640">
        <v>250</v>
      </c>
      <c r="AR1640">
        <v>0.23</v>
      </c>
      <c r="AS1640">
        <v>7</v>
      </c>
      <c r="AT1640">
        <v>45</v>
      </c>
      <c r="AU1640">
        <v>0.8</v>
      </c>
      <c r="AV1640">
        <v>155.69999999999999</v>
      </c>
    </row>
    <row r="1641" spans="1:49" hidden="1" x14ac:dyDescent="0.3">
      <c r="A1641" t="s">
        <v>4994</v>
      </c>
      <c r="B1641" t="s">
        <v>6322</v>
      </c>
      <c r="C1641" s="1" t="str">
        <f t="shared" si="116"/>
        <v>13:0047</v>
      </c>
      <c r="D1641" s="1" t="str">
        <f t="shared" si="120"/>
        <v/>
      </c>
      <c r="G1641" s="1" t="str">
        <f>HYPERLINK("http://geochem.nrcan.gc.ca/cdogs/content/cr_/cr_00094_e.htm", "94")</f>
        <v>94</v>
      </c>
      <c r="J1641" t="s">
        <v>4894</v>
      </c>
      <c r="K1641" t="s">
        <v>4895</v>
      </c>
      <c r="L1641">
        <v>369</v>
      </c>
      <c r="M1641">
        <v>1.48</v>
      </c>
      <c r="N1641">
        <v>23</v>
      </c>
      <c r="O1641">
        <v>4.2</v>
      </c>
      <c r="P1641">
        <v>5</v>
      </c>
      <c r="Q1641">
        <v>597.4</v>
      </c>
      <c r="R1641">
        <v>1.22</v>
      </c>
      <c r="S1641">
        <v>1.19</v>
      </c>
      <c r="T1641">
        <v>1.03</v>
      </c>
      <c r="U1641">
        <v>13.5</v>
      </c>
      <c r="V1641">
        <v>31</v>
      </c>
      <c r="W1641">
        <v>35.21</v>
      </c>
      <c r="X1641">
        <v>3</v>
      </c>
      <c r="Y1641">
        <v>4.8</v>
      </c>
      <c r="Z1641">
        <v>90</v>
      </c>
      <c r="AA1641">
        <v>0.11</v>
      </c>
      <c r="AB1641">
        <v>23.3</v>
      </c>
      <c r="AC1641">
        <v>0.74</v>
      </c>
      <c r="AD1641">
        <v>2451</v>
      </c>
      <c r="AE1641">
        <v>5.69</v>
      </c>
      <c r="AF1641">
        <v>2.8000000000000001E-2</v>
      </c>
      <c r="AG1641">
        <v>26</v>
      </c>
      <c r="AH1641">
        <v>0.124</v>
      </c>
      <c r="AI1641">
        <v>40.090000000000003</v>
      </c>
      <c r="AJ1641">
        <v>0.14000000000000001</v>
      </c>
      <c r="AK1641">
        <v>2.69</v>
      </c>
      <c r="AL1641">
        <v>3.4</v>
      </c>
      <c r="AM1641">
        <v>1.9</v>
      </c>
      <c r="AN1641">
        <v>59.4</v>
      </c>
      <c r="AO1641">
        <v>0.04</v>
      </c>
      <c r="AP1641">
        <v>1.3</v>
      </c>
      <c r="AQ1641">
        <v>310</v>
      </c>
      <c r="AR1641">
        <v>0.25</v>
      </c>
      <c r="AS1641">
        <v>7.4</v>
      </c>
      <c r="AT1641">
        <v>52</v>
      </c>
      <c r="AU1641">
        <v>1</v>
      </c>
      <c r="AV1641">
        <v>186.1</v>
      </c>
    </row>
    <row r="1642" spans="1:49" hidden="1" x14ac:dyDescent="0.3">
      <c r="A1642" t="s">
        <v>4996</v>
      </c>
      <c r="B1642" t="s">
        <v>6323</v>
      </c>
      <c r="C1642" s="1" t="str">
        <f t="shared" si="116"/>
        <v>13:0047</v>
      </c>
      <c r="D1642" s="1" t="str">
        <f t="shared" si="120"/>
        <v/>
      </c>
      <c r="G1642" s="1" t="str">
        <f>HYPERLINK("http://geochem.nrcan.gc.ca/cdogs/content/cr_/cr_00094_e.htm", "94")</f>
        <v>94</v>
      </c>
      <c r="J1642" t="s">
        <v>4894</v>
      </c>
      <c r="K1642" t="s">
        <v>4895</v>
      </c>
      <c r="L1642">
        <v>399</v>
      </c>
      <c r="M1642">
        <v>1.5</v>
      </c>
      <c r="N1642">
        <v>22.6</v>
      </c>
      <c r="O1642">
        <v>10.4</v>
      </c>
      <c r="P1642">
        <v>5</v>
      </c>
      <c r="Q1642">
        <v>597.79999999999995</v>
      </c>
      <c r="R1642">
        <v>1.35</v>
      </c>
      <c r="S1642">
        <v>1.21</v>
      </c>
      <c r="T1642">
        <v>1.08</v>
      </c>
      <c r="U1642">
        <v>13.3</v>
      </c>
      <c r="V1642">
        <v>32</v>
      </c>
      <c r="W1642">
        <v>36.4</v>
      </c>
      <c r="X1642">
        <v>3.14</v>
      </c>
      <c r="Y1642">
        <v>4.9000000000000004</v>
      </c>
      <c r="Z1642">
        <v>75</v>
      </c>
      <c r="AA1642">
        <v>0.12</v>
      </c>
      <c r="AB1642">
        <v>24.2</v>
      </c>
      <c r="AC1642">
        <v>0.77</v>
      </c>
      <c r="AD1642">
        <v>2472</v>
      </c>
      <c r="AE1642">
        <v>6.09</v>
      </c>
      <c r="AF1642">
        <v>3.1E-2</v>
      </c>
      <c r="AG1642">
        <v>27.3</v>
      </c>
      <c r="AH1642">
        <v>0.128</v>
      </c>
      <c r="AI1642">
        <v>38.19</v>
      </c>
      <c r="AJ1642">
        <v>0.14000000000000001</v>
      </c>
      <c r="AK1642">
        <v>2.65</v>
      </c>
      <c r="AL1642">
        <v>3</v>
      </c>
      <c r="AM1642">
        <v>1.9</v>
      </c>
      <c r="AN1642">
        <v>59.7</v>
      </c>
      <c r="AO1642">
        <v>0.04</v>
      </c>
      <c r="AP1642">
        <v>1.3</v>
      </c>
      <c r="AQ1642">
        <v>300</v>
      </c>
      <c r="AR1642">
        <v>0.23</v>
      </c>
      <c r="AS1642">
        <v>7.8</v>
      </c>
      <c r="AT1642">
        <v>54</v>
      </c>
      <c r="AU1642">
        <v>0.9</v>
      </c>
      <c r="AV1642">
        <v>187.9</v>
      </c>
    </row>
    <row r="1643" spans="1:49" hidden="1" x14ac:dyDescent="0.3">
      <c r="A1643" t="s">
        <v>4998</v>
      </c>
      <c r="B1643" t="s">
        <v>6324</v>
      </c>
      <c r="C1643" s="1" t="str">
        <f t="shared" si="116"/>
        <v>13:0047</v>
      </c>
      <c r="D1643" s="1" t="str">
        <f t="shared" si="120"/>
        <v/>
      </c>
      <c r="G1643" s="1" t="str">
        <f>HYPERLINK("http://geochem.nrcan.gc.ca/cdogs/content/cr_/cr_00095_e.htm", "95")</f>
        <v>95</v>
      </c>
      <c r="J1643" t="s">
        <v>4894</v>
      </c>
      <c r="K1643" t="s">
        <v>4895</v>
      </c>
      <c r="L1643">
        <v>267</v>
      </c>
      <c r="M1643">
        <v>1.08</v>
      </c>
      <c r="N1643">
        <v>10.7</v>
      </c>
      <c r="O1643">
        <v>2.1</v>
      </c>
      <c r="P1643">
        <v>4</v>
      </c>
      <c r="Q1643">
        <v>864.2</v>
      </c>
      <c r="R1643">
        <v>0.19</v>
      </c>
      <c r="S1643">
        <v>1.1200000000000001</v>
      </c>
      <c r="T1643">
        <v>0.36</v>
      </c>
      <c r="U1643">
        <v>10</v>
      </c>
      <c r="V1643">
        <v>28.6</v>
      </c>
      <c r="W1643">
        <v>60.13</v>
      </c>
      <c r="X1643">
        <v>2.5</v>
      </c>
      <c r="Y1643">
        <v>3.3</v>
      </c>
      <c r="Z1643">
        <v>823</v>
      </c>
      <c r="AA1643">
        <v>0.09</v>
      </c>
      <c r="AB1643">
        <v>14.5</v>
      </c>
      <c r="AC1643">
        <v>0.67</v>
      </c>
      <c r="AD1643">
        <v>1183</v>
      </c>
      <c r="AE1643">
        <v>1.25</v>
      </c>
      <c r="AF1643">
        <v>3.5999999999999997E-2</v>
      </c>
      <c r="AG1643">
        <v>21.8</v>
      </c>
      <c r="AH1643">
        <v>7.8E-2</v>
      </c>
      <c r="AI1643">
        <v>11.88</v>
      </c>
      <c r="AJ1643">
        <v>0.09</v>
      </c>
      <c r="AK1643">
        <v>4.8</v>
      </c>
      <c r="AL1643">
        <v>3</v>
      </c>
      <c r="AM1643">
        <v>0.8</v>
      </c>
      <c r="AN1643">
        <v>60.7</v>
      </c>
      <c r="AO1643">
        <v>0.04</v>
      </c>
      <c r="AP1643">
        <v>1.6</v>
      </c>
      <c r="AQ1643">
        <v>640</v>
      </c>
      <c r="AR1643">
        <v>0.12</v>
      </c>
      <c r="AS1643">
        <v>1.9</v>
      </c>
      <c r="AT1643">
        <v>49</v>
      </c>
      <c r="AU1643">
        <v>0.2</v>
      </c>
      <c r="AV1643">
        <v>73.099999999999994</v>
      </c>
    </row>
    <row r="1644" spans="1:49" hidden="1" x14ac:dyDescent="0.3">
      <c r="A1644" t="s">
        <v>5000</v>
      </c>
      <c r="B1644" t="s">
        <v>6325</v>
      </c>
      <c r="C1644" s="1" t="str">
        <f t="shared" si="116"/>
        <v>13:0047</v>
      </c>
      <c r="D1644" s="1" t="str">
        <f t="shared" si="120"/>
        <v/>
      </c>
      <c r="G1644" s="1" t="str">
        <f>HYPERLINK("http://geochem.nrcan.gc.ca/cdogs/content/cr_/cr_00095_e.htm", "95")</f>
        <v>95</v>
      </c>
      <c r="J1644" t="s">
        <v>4894</v>
      </c>
      <c r="K1644" t="s">
        <v>4895</v>
      </c>
      <c r="L1644">
        <v>275</v>
      </c>
      <c r="M1644">
        <v>1.03</v>
      </c>
      <c r="N1644">
        <v>11</v>
      </c>
      <c r="O1644">
        <v>1.5</v>
      </c>
      <c r="P1644">
        <v>4</v>
      </c>
      <c r="Q1644">
        <v>954.8</v>
      </c>
      <c r="R1644">
        <v>0.19</v>
      </c>
      <c r="S1644">
        <v>1.08</v>
      </c>
      <c r="T1644">
        <v>0.35</v>
      </c>
      <c r="U1644">
        <v>9.6999999999999993</v>
      </c>
      <c r="V1644">
        <v>27.5</v>
      </c>
      <c r="W1644">
        <v>59.9</v>
      </c>
      <c r="X1644">
        <v>2.58</v>
      </c>
      <c r="Y1644">
        <v>3.4</v>
      </c>
      <c r="Z1644">
        <v>901</v>
      </c>
      <c r="AA1644">
        <v>0.09</v>
      </c>
      <c r="AB1644">
        <v>15</v>
      </c>
      <c r="AC1644">
        <v>0.63</v>
      </c>
      <c r="AD1644">
        <v>1113</v>
      </c>
      <c r="AE1644">
        <v>1.1100000000000001</v>
      </c>
      <c r="AF1644">
        <v>3.3000000000000002E-2</v>
      </c>
      <c r="AG1644">
        <v>22</v>
      </c>
      <c r="AH1644">
        <v>0.08</v>
      </c>
      <c r="AI1644">
        <v>12.15</v>
      </c>
      <c r="AJ1644">
        <v>0.08</v>
      </c>
      <c r="AK1644">
        <v>4.95</v>
      </c>
      <c r="AL1644">
        <v>3</v>
      </c>
      <c r="AM1644">
        <v>0.8</v>
      </c>
      <c r="AN1644">
        <v>57.8</v>
      </c>
      <c r="AO1644">
        <v>0.03</v>
      </c>
      <c r="AP1644">
        <v>1.4</v>
      </c>
      <c r="AQ1644">
        <v>590</v>
      </c>
      <c r="AR1644">
        <v>0.1</v>
      </c>
      <c r="AS1644">
        <v>1.7</v>
      </c>
      <c r="AT1644">
        <v>50</v>
      </c>
      <c r="AU1644">
        <v>0.2</v>
      </c>
      <c r="AV1644">
        <v>71</v>
      </c>
    </row>
    <row r="1645" spans="1:49" hidden="1" x14ac:dyDescent="0.3">
      <c r="A1645" t="s">
        <v>5002</v>
      </c>
      <c r="B1645" t="s">
        <v>6326</v>
      </c>
      <c r="C1645" s="1" t="str">
        <f t="shared" si="116"/>
        <v>13:0047</v>
      </c>
      <c r="D1645" s="1" t="str">
        <f t="shared" si="120"/>
        <v/>
      </c>
      <c r="G1645" s="1" t="str">
        <f>HYPERLINK("http://geochem.nrcan.gc.ca/cdogs/content/cr_/cr_00095_e.htm", "95")</f>
        <v>95</v>
      </c>
      <c r="J1645" t="s">
        <v>4894</v>
      </c>
      <c r="K1645" t="s">
        <v>4895</v>
      </c>
      <c r="L1645">
        <v>299</v>
      </c>
      <c r="M1645">
        <v>0.87</v>
      </c>
      <c r="N1645">
        <v>10.8</v>
      </c>
      <c r="O1645">
        <v>6.2</v>
      </c>
      <c r="P1645">
        <v>4</v>
      </c>
      <c r="Q1645">
        <v>764.3</v>
      </c>
      <c r="R1645">
        <v>0.19</v>
      </c>
      <c r="S1645">
        <v>1.06</v>
      </c>
      <c r="T1645">
        <v>0.35</v>
      </c>
      <c r="U1645">
        <v>9.6999999999999993</v>
      </c>
      <c r="V1645">
        <v>28.4</v>
      </c>
      <c r="W1645">
        <v>62.09</v>
      </c>
      <c r="X1645">
        <v>2.4500000000000002</v>
      </c>
      <c r="Y1645">
        <v>3.3</v>
      </c>
      <c r="Z1645">
        <v>879</v>
      </c>
      <c r="AA1645">
        <v>0.08</v>
      </c>
      <c r="AB1645">
        <v>13.2</v>
      </c>
      <c r="AC1645">
        <v>0.65</v>
      </c>
      <c r="AD1645">
        <v>1079</v>
      </c>
      <c r="AE1645">
        <v>1.21</v>
      </c>
      <c r="AF1645">
        <v>3.2000000000000001E-2</v>
      </c>
      <c r="AG1645">
        <v>23.2</v>
      </c>
      <c r="AH1645">
        <v>7.9000000000000001E-2</v>
      </c>
      <c r="AI1645">
        <v>12.21</v>
      </c>
      <c r="AJ1645">
        <v>0.08</v>
      </c>
      <c r="AK1645">
        <v>5.1100000000000003</v>
      </c>
      <c r="AL1645">
        <v>2.8</v>
      </c>
      <c r="AM1645">
        <v>0.7</v>
      </c>
      <c r="AN1645">
        <v>52.8</v>
      </c>
      <c r="AO1645">
        <v>0.02</v>
      </c>
      <c r="AP1645">
        <v>1.3</v>
      </c>
      <c r="AQ1645">
        <v>530</v>
      </c>
      <c r="AR1645">
        <v>0.1</v>
      </c>
      <c r="AS1645">
        <v>1.9</v>
      </c>
      <c r="AT1645">
        <v>47</v>
      </c>
      <c r="AU1645">
        <v>0.2</v>
      </c>
      <c r="AV1645">
        <v>80.5</v>
      </c>
    </row>
    <row r="1646" spans="1:49" x14ac:dyDescent="0.3">
      <c r="A1646" t="s">
        <v>6327</v>
      </c>
      <c r="B1646" t="s">
        <v>6328</v>
      </c>
      <c r="C1646" s="1" t="str">
        <f t="shared" ref="C1646:C1709" si="121">HYPERLINK("http://geochem.nrcan.gc.ca/cdogs/content/bdl/bdl130048_e.htm", "13:0048")</f>
        <v>13:0048</v>
      </c>
      <c r="D1646" s="1" t="str">
        <f t="shared" ref="D1646:D1709" si="122">HYPERLINK("http://geochem.nrcan.gc.ca/cdogs/content/svy/svy130010_e.htm", "13:0010")</f>
        <v>13:0010</v>
      </c>
      <c r="E1646" t="s">
        <v>6329</v>
      </c>
      <c r="F1646" t="s">
        <v>6330</v>
      </c>
      <c r="H1646">
        <v>45.491504399999997</v>
      </c>
      <c r="I1646">
        <v>-67.484743199999997</v>
      </c>
      <c r="J1646" s="1" t="str">
        <f t="shared" ref="J1646:J1709" si="123">HYPERLINK("http://geochem.nrcan.gc.ca/cdogs/content/kwd/kwd020045_e.htm", "Basal till")</f>
        <v>Basal till</v>
      </c>
      <c r="K1646" s="1" t="str">
        <f t="shared" ref="K1646:K1709" si="124">HYPERLINK("http://geochem.nrcan.gc.ca/cdogs/content/kwd/kwd080004_e.htm", "&lt;63 micron")</f>
        <v>&lt;63 micron</v>
      </c>
      <c r="L1646">
        <v>6</v>
      </c>
      <c r="M1646">
        <v>1.47</v>
      </c>
      <c r="N1646">
        <v>5.8</v>
      </c>
      <c r="O1646">
        <v>0.3</v>
      </c>
      <c r="P1646">
        <v>0.5</v>
      </c>
      <c r="Q1646">
        <v>42.9</v>
      </c>
      <c r="R1646">
        <v>0.15</v>
      </c>
      <c r="S1646">
        <v>0.05</v>
      </c>
      <c r="T1646">
        <v>0.03</v>
      </c>
      <c r="U1646">
        <v>9.6</v>
      </c>
      <c r="V1646">
        <v>29</v>
      </c>
      <c r="W1646">
        <v>14.78</v>
      </c>
      <c r="X1646">
        <v>2.1</v>
      </c>
      <c r="Y1646">
        <v>4.3</v>
      </c>
      <c r="Z1646">
        <v>23</v>
      </c>
      <c r="AA1646">
        <v>0.06</v>
      </c>
      <c r="AB1646">
        <v>29.3</v>
      </c>
      <c r="AC1646">
        <v>0.57999999999999996</v>
      </c>
      <c r="AD1646">
        <v>473</v>
      </c>
      <c r="AE1646">
        <v>0.26</v>
      </c>
      <c r="AF1646">
        <v>8.0000000000000002E-3</v>
      </c>
      <c r="AG1646">
        <v>27.6</v>
      </c>
      <c r="AH1646">
        <v>3.2000000000000001E-2</v>
      </c>
      <c r="AI1646">
        <v>7.53</v>
      </c>
      <c r="AJ1646">
        <v>0.01</v>
      </c>
      <c r="AK1646">
        <v>0.4</v>
      </c>
      <c r="AL1646">
        <v>3.6</v>
      </c>
      <c r="AM1646">
        <v>0.1</v>
      </c>
      <c r="AN1646">
        <v>4</v>
      </c>
      <c r="AO1646">
        <v>0.01</v>
      </c>
      <c r="AP1646">
        <v>7.1</v>
      </c>
      <c r="AQ1646">
        <v>740</v>
      </c>
      <c r="AR1646">
        <v>0.06</v>
      </c>
      <c r="AS1646">
        <v>0.8</v>
      </c>
      <c r="AT1646">
        <v>30</v>
      </c>
      <c r="AU1646">
        <v>0.2</v>
      </c>
      <c r="AV1646">
        <v>39.799999999999997</v>
      </c>
    </row>
    <row r="1647" spans="1:49" x14ac:dyDescent="0.3">
      <c r="A1647" t="s">
        <v>6331</v>
      </c>
      <c r="B1647" t="s">
        <v>6332</v>
      </c>
      <c r="C1647" s="1" t="str">
        <f t="shared" si="121"/>
        <v>13:0048</v>
      </c>
      <c r="D1647" s="1" t="str">
        <f t="shared" si="122"/>
        <v>13:0010</v>
      </c>
      <c r="E1647" t="s">
        <v>6333</v>
      </c>
      <c r="F1647" t="s">
        <v>6334</v>
      </c>
      <c r="H1647">
        <v>45.477946000000003</v>
      </c>
      <c r="I1647">
        <v>-67.492015899999998</v>
      </c>
      <c r="J1647" s="1" t="str">
        <f t="shared" si="123"/>
        <v>Basal till</v>
      </c>
      <c r="K1647" s="1" t="str">
        <f t="shared" si="124"/>
        <v>&lt;63 micron</v>
      </c>
      <c r="L1647">
        <v>101</v>
      </c>
      <c r="M1647">
        <v>1.95</v>
      </c>
      <c r="N1647">
        <v>6.6</v>
      </c>
      <c r="O1647">
        <v>0.6</v>
      </c>
      <c r="P1647">
        <v>1</v>
      </c>
      <c r="Q1647">
        <v>47.4</v>
      </c>
      <c r="R1647">
        <v>0.18</v>
      </c>
      <c r="S1647">
        <v>0.04</v>
      </c>
      <c r="T1647">
        <v>0.03</v>
      </c>
      <c r="U1647">
        <v>8.1</v>
      </c>
      <c r="V1647">
        <v>34.6</v>
      </c>
      <c r="W1647">
        <v>15.37</v>
      </c>
      <c r="X1647">
        <v>2.08</v>
      </c>
      <c r="Y1647">
        <v>5.2</v>
      </c>
      <c r="Z1647">
        <v>31</v>
      </c>
      <c r="AA1647">
        <v>0.05</v>
      </c>
      <c r="AB1647">
        <v>22.5</v>
      </c>
      <c r="AC1647">
        <v>0.59</v>
      </c>
      <c r="AD1647">
        <v>245</v>
      </c>
      <c r="AE1647">
        <v>0.38</v>
      </c>
      <c r="AF1647">
        <v>3.0000000000000001E-3</v>
      </c>
      <c r="AG1647">
        <v>28.6</v>
      </c>
      <c r="AH1647">
        <v>2.3E-2</v>
      </c>
      <c r="AI1647">
        <v>8.17</v>
      </c>
      <c r="AJ1647">
        <v>0.02</v>
      </c>
      <c r="AK1647">
        <v>0.28999999999999998</v>
      </c>
      <c r="AL1647">
        <v>2.9</v>
      </c>
      <c r="AM1647">
        <v>0.4</v>
      </c>
      <c r="AN1647">
        <v>3.4</v>
      </c>
      <c r="AO1647">
        <v>0.01</v>
      </c>
      <c r="AP1647">
        <v>5.8</v>
      </c>
      <c r="AQ1647">
        <v>510</v>
      </c>
      <c r="AR1647">
        <v>0.08</v>
      </c>
      <c r="AS1647">
        <v>0.8</v>
      </c>
      <c r="AT1647">
        <v>34</v>
      </c>
      <c r="AU1647">
        <v>0.2</v>
      </c>
      <c r="AV1647">
        <v>35.5</v>
      </c>
    </row>
    <row r="1648" spans="1:49" x14ac:dyDescent="0.3">
      <c r="A1648" t="s">
        <v>6335</v>
      </c>
      <c r="B1648" t="s">
        <v>6336</v>
      </c>
      <c r="C1648" s="1" t="str">
        <f t="shared" si="121"/>
        <v>13:0048</v>
      </c>
      <c r="D1648" s="1" t="str">
        <f t="shared" si="122"/>
        <v>13:0010</v>
      </c>
      <c r="E1648" t="s">
        <v>6333</v>
      </c>
      <c r="F1648" t="s">
        <v>6337</v>
      </c>
      <c r="H1648">
        <v>45.477946000000003</v>
      </c>
      <c r="I1648">
        <v>-67.492015899999998</v>
      </c>
      <c r="J1648" s="1" t="str">
        <f t="shared" si="123"/>
        <v>Basal till</v>
      </c>
      <c r="K1648" s="1" t="str">
        <f t="shared" si="124"/>
        <v>&lt;63 micron</v>
      </c>
      <c r="L1648">
        <v>42</v>
      </c>
      <c r="M1648">
        <v>1.73</v>
      </c>
      <c r="N1648">
        <v>9.4</v>
      </c>
      <c r="O1648">
        <v>1.4</v>
      </c>
      <c r="P1648">
        <v>1</v>
      </c>
      <c r="Q1648">
        <v>52.4</v>
      </c>
      <c r="R1648">
        <v>0.18</v>
      </c>
      <c r="S1648">
        <v>0.05</v>
      </c>
      <c r="T1648">
        <v>0.03</v>
      </c>
      <c r="U1648">
        <v>10.8</v>
      </c>
      <c r="V1648">
        <v>33.799999999999997</v>
      </c>
      <c r="W1648">
        <v>17.100000000000001</v>
      </c>
      <c r="X1648">
        <v>2.2799999999999998</v>
      </c>
      <c r="Y1648">
        <v>4.8</v>
      </c>
      <c r="Z1648">
        <v>23</v>
      </c>
      <c r="AA1648">
        <v>0.06</v>
      </c>
      <c r="AB1648">
        <v>24</v>
      </c>
      <c r="AC1648">
        <v>0.63</v>
      </c>
      <c r="AD1648">
        <v>473</v>
      </c>
      <c r="AE1648">
        <v>0.4</v>
      </c>
      <c r="AF1648">
        <v>3.0000000000000001E-3</v>
      </c>
      <c r="AG1648">
        <v>28.6</v>
      </c>
      <c r="AH1648">
        <v>2.8000000000000001E-2</v>
      </c>
      <c r="AI1648">
        <v>10.15</v>
      </c>
      <c r="AJ1648">
        <v>5.0000000000000001E-3</v>
      </c>
      <c r="AK1648">
        <v>0.39</v>
      </c>
      <c r="AL1648">
        <v>3.7</v>
      </c>
      <c r="AM1648">
        <v>0.2</v>
      </c>
      <c r="AN1648">
        <v>3.8</v>
      </c>
      <c r="AO1648">
        <v>0.01</v>
      </c>
      <c r="AP1648">
        <v>6.5</v>
      </c>
      <c r="AQ1648">
        <v>640</v>
      </c>
      <c r="AR1648">
        <v>0.09</v>
      </c>
      <c r="AS1648">
        <v>1.1000000000000001</v>
      </c>
      <c r="AT1648">
        <v>34</v>
      </c>
      <c r="AU1648">
        <v>0.2</v>
      </c>
      <c r="AV1648">
        <v>36.1</v>
      </c>
    </row>
    <row r="1649" spans="1:48" x14ac:dyDescent="0.3">
      <c r="A1649" t="s">
        <v>6338</v>
      </c>
      <c r="B1649" t="s">
        <v>6339</v>
      </c>
      <c r="C1649" s="1" t="str">
        <f t="shared" si="121"/>
        <v>13:0048</v>
      </c>
      <c r="D1649" s="1" t="str">
        <f t="shared" si="122"/>
        <v>13:0010</v>
      </c>
      <c r="E1649" t="s">
        <v>6340</v>
      </c>
      <c r="F1649" t="s">
        <v>6341</v>
      </c>
      <c r="H1649">
        <v>45.466127700000001</v>
      </c>
      <c r="I1649">
        <v>-67.482506900000004</v>
      </c>
      <c r="J1649" s="1" t="str">
        <f t="shared" si="123"/>
        <v>Basal till</v>
      </c>
      <c r="K1649" s="1" t="str">
        <f t="shared" si="124"/>
        <v>&lt;63 micron</v>
      </c>
      <c r="L1649">
        <v>21</v>
      </c>
      <c r="M1649">
        <v>1.54</v>
      </c>
      <c r="N1649">
        <v>8.8000000000000007</v>
      </c>
      <c r="O1649">
        <v>0.6</v>
      </c>
      <c r="P1649">
        <v>1</v>
      </c>
      <c r="Q1649">
        <v>65</v>
      </c>
      <c r="R1649">
        <v>0.19</v>
      </c>
      <c r="S1649">
        <v>0.14000000000000001</v>
      </c>
      <c r="T1649">
        <v>0.03</v>
      </c>
      <c r="U1649">
        <v>11.4</v>
      </c>
      <c r="V1649">
        <v>32.4</v>
      </c>
      <c r="W1649">
        <v>16.96</v>
      </c>
      <c r="X1649">
        <v>2.48</v>
      </c>
      <c r="Y1649">
        <v>4.9000000000000004</v>
      </c>
      <c r="Z1649">
        <v>18</v>
      </c>
      <c r="AA1649">
        <v>0.09</v>
      </c>
      <c r="AB1649">
        <v>32.1</v>
      </c>
      <c r="AC1649">
        <v>0.69</v>
      </c>
      <c r="AD1649">
        <v>752</v>
      </c>
      <c r="AE1649">
        <v>0.39</v>
      </c>
      <c r="AF1649">
        <v>4.0000000000000001E-3</v>
      </c>
      <c r="AG1649">
        <v>33.1</v>
      </c>
      <c r="AH1649">
        <v>6.0999999999999999E-2</v>
      </c>
      <c r="AI1649">
        <v>9.33</v>
      </c>
      <c r="AJ1649">
        <v>0.01</v>
      </c>
      <c r="AK1649">
        <v>0.45</v>
      </c>
      <c r="AL1649">
        <v>3.6</v>
      </c>
      <c r="AM1649">
        <v>0.05</v>
      </c>
      <c r="AN1649">
        <v>8.9</v>
      </c>
      <c r="AO1649">
        <v>0.01</v>
      </c>
      <c r="AP1649">
        <v>8.1</v>
      </c>
      <c r="AQ1649">
        <v>850</v>
      </c>
      <c r="AR1649">
        <v>7.0000000000000007E-2</v>
      </c>
      <c r="AS1649">
        <v>1.6</v>
      </c>
      <c r="AT1649">
        <v>33</v>
      </c>
      <c r="AU1649">
        <v>0.2</v>
      </c>
      <c r="AV1649">
        <v>53.2</v>
      </c>
    </row>
    <row r="1650" spans="1:48" x14ac:dyDescent="0.3">
      <c r="A1650" t="s">
        <v>6342</v>
      </c>
      <c r="B1650" t="s">
        <v>6343</v>
      </c>
      <c r="C1650" s="1" t="str">
        <f t="shared" si="121"/>
        <v>13:0048</v>
      </c>
      <c r="D1650" s="1" t="str">
        <f t="shared" si="122"/>
        <v>13:0010</v>
      </c>
      <c r="E1650" t="s">
        <v>6344</v>
      </c>
      <c r="F1650" t="s">
        <v>6345</v>
      </c>
      <c r="H1650">
        <v>45.497041500000002</v>
      </c>
      <c r="I1650">
        <v>-67.456590500000004</v>
      </c>
      <c r="J1650" s="1" t="str">
        <f t="shared" si="123"/>
        <v>Basal till</v>
      </c>
      <c r="K1650" s="1" t="str">
        <f t="shared" si="124"/>
        <v>&lt;63 micron</v>
      </c>
      <c r="L1650">
        <v>14</v>
      </c>
      <c r="M1650">
        <v>1.8</v>
      </c>
      <c r="N1650">
        <v>6.9</v>
      </c>
      <c r="O1650">
        <v>2.6</v>
      </c>
      <c r="P1650">
        <v>1</v>
      </c>
      <c r="Q1650">
        <v>60.7</v>
      </c>
      <c r="R1650">
        <v>0.16</v>
      </c>
      <c r="S1650">
        <v>7.0000000000000007E-2</v>
      </c>
      <c r="T1650">
        <v>0.06</v>
      </c>
      <c r="U1650">
        <v>12</v>
      </c>
      <c r="V1650">
        <v>38.5</v>
      </c>
      <c r="W1650">
        <v>18.79</v>
      </c>
      <c r="X1650">
        <v>2.52</v>
      </c>
      <c r="Y1650">
        <v>5.0999999999999996</v>
      </c>
      <c r="Z1650">
        <v>39</v>
      </c>
      <c r="AA1650">
        <v>0.09</v>
      </c>
      <c r="AB1650">
        <v>31.3</v>
      </c>
      <c r="AC1650">
        <v>0.72</v>
      </c>
      <c r="AD1650">
        <v>515</v>
      </c>
      <c r="AE1650">
        <v>0.38</v>
      </c>
      <c r="AF1650">
        <v>3.0000000000000001E-3</v>
      </c>
      <c r="AG1650">
        <v>39.1</v>
      </c>
      <c r="AH1650">
        <v>3.5000000000000003E-2</v>
      </c>
      <c r="AI1650">
        <v>9.1199999999999992</v>
      </c>
      <c r="AJ1650">
        <v>5.0000000000000001E-3</v>
      </c>
      <c r="AK1650">
        <v>0.4</v>
      </c>
      <c r="AL1650">
        <v>3.2</v>
      </c>
      <c r="AM1650">
        <v>0.2</v>
      </c>
      <c r="AN1650">
        <v>5.0999999999999996</v>
      </c>
      <c r="AO1650">
        <v>0.01</v>
      </c>
      <c r="AP1650">
        <v>7.2</v>
      </c>
      <c r="AQ1650">
        <v>710</v>
      </c>
      <c r="AR1650">
        <v>7.0000000000000007E-2</v>
      </c>
      <c r="AS1650">
        <v>0.9</v>
      </c>
      <c r="AT1650">
        <v>32</v>
      </c>
      <c r="AU1650">
        <v>0.1</v>
      </c>
      <c r="AV1650">
        <v>50</v>
      </c>
    </row>
    <row r="1651" spans="1:48" x14ac:dyDescent="0.3">
      <c r="A1651" t="s">
        <v>6346</v>
      </c>
      <c r="B1651" t="s">
        <v>6347</v>
      </c>
      <c r="C1651" s="1" t="str">
        <f t="shared" si="121"/>
        <v>13:0048</v>
      </c>
      <c r="D1651" s="1" t="str">
        <f t="shared" si="122"/>
        <v>13:0010</v>
      </c>
      <c r="E1651" t="s">
        <v>6348</v>
      </c>
      <c r="F1651" t="s">
        <v>6349</v>
      </c>
      <c r="H1651">
        <v>45.476188999999998</v>
      </c>
      <c r="I1651">
        <v>-67.469532099999995</v>
      </c>
      <c r="J1651" s="1" t="str">
        <f t="shared" si="123"/>
        <v>Basal till</v>
      </c>
      <c r="K1651" s="1" t="str">
        <f t="shared" si="124"/>
        <v>&lt;63 micron</v>
      </c>
      <c r="L1651">
        <v>12</v>
      </c>
      <c r="M1651">
        <v>1.39</v>
      </c>
      <c r="N1651">
        <v>10.1</v>
      </c>
      <c r="O1651">
        <v>1.2</v>
      </c>
      <c r="P1651">
        <v>1</v>
      </c>
      <c r="Q1651">
        <v>34.200000000000003</v>
      </c>
      <c r="R1651">
        <v>0.16</v>
      </c>
      <c r="S1651">
        <v>0.19</v>
      </c>
      <c r="T1651">
        <v>0.04</v>
      </c>
      <c r="U1651">
        <v>10.6</v>
      </c>
      <c r="V1651">
        <v>33.200000000000003</v>
      </c>
      <c r="W1651">
        <v>14.95</v>
      </c>
      <c r="X1651">
        <v>2.15</v>
      </c>
      <c r="Y1651">
        <v>4.3</v>
      </c>
      <c r="Z1651">
        <v>19</v>
      </c>
      <c r="AA1651">
        <v>0.06</v>
      </c>
      <c r="AB1651">
        <v>23</v>
      </c>
      <c r="AC1651">
        <v>0.66</v>
      </c>
      <c r="AD1651">
        <v>384</v>
      </c>
      <c r="AE1651">
        <v>0.52</v>
      </c>
      <c r="AF1651">
        <v>3.0000000000000001E-3</v>
      </c>
      <c r="AG1651">
        <v>35.9</v>
      </c>
      <c r="AH1651">
        <v>4.8000000000000001E-2</v>
      </c>
      <c r="AI1651">
        <v>7.61</v>
      </c>
      <c r="AJ1651">
        <v>5.0000000000000001E-3</v>
      </c>
      <c r="AK1651">
        <v>0.23</v>
      </c>
      <c r="AL1651">
        <v>2</v>
      </c>
      <c r="AM1651">
        <v>0.3</v>
      </c>
      <c r="AN1651">
        <v>9.3000000000000007</v>
      </c>
      <c r="AO1651">
        <v>0.01</v>
      </c>
      <c r="AP1651">
        <v>5.3</v>
      </c>
      <c r="AQ1651">
        <v>570</v>
      </c>
      <c r="AR1651">
        <v>0.06</v>
      </c>
      <c r="AS1651">
        <v>0.9</v>
      </c>
      <c r="AT1651">
        <v>29</v>
      </c>
      <c r="AU1651">
        <v>0.1</v>
      </c>
      <c r="AV1651">
        <v>39.5</v>
      </c>
    </row>
    <row r="1652" spans="1:48" x14ac:dyDescent="0.3">
      <c r="A1652" t="s">
        <v>6350</v>
      </c>
      <c r="B1652" t="s">
        <v>6351</v>
      </c>
      <c r="C1652" s="1" t="str">
        <f t="shared" si="121"/>
        <v>13:0048</v>
      </c>
      <c r="D1652" s="1" t="str">
        <f t="shared" si="122"/>
        <v>13:0010</v>
      </c>
      <c r="E1652" t="s">
        <v>6352</v>
      </c>
      <c r="F1652" t="s">
        <v>6353</v>
      </c>
      <c r="H1652">
        <v>45.459657499999999</v>
      </c>
      <c r="I1652">
        <v>-67.462420399999999</v>
      </c>
      <c r="J1652" s="1" t="str">
        <f t="shared" si="123"/>
        <v>Basal till</v>
      </c>
      <c r="K1652" s="1" t="str">
        <f t="shared" si="124"/>
        <v>&lt;63 micron</v>
      </c>
      <c r="L1652">
        <v>20</v>
      </c>
      <c r="M1652">
        <v>1.58</v>
      </c>
      <c r="N1652">
        <v>9.8000000000000007</v>
      </c>
      <c r="O1652">
        <v>1.2</v>
      </c>
      <c r="P1652">
        <v>0.5</v>
      </c>
      <c r="Q1652">
        <v>34.4</v>
      </c>
      <c r="R1652">
        <v>0.17</v>
      </c>
      <c r="S1652">
        <v>0.14000000000000001</v>
      </c>
      <c r="T1652">
        <v>0.03</v>
      </c>
      <c r="U1652">
        <v>9.4</v>
      </c>
      <c r="V1652">
        <v>30.7</v>
      </c>
      <c r="W1652">
        <v>11.86</v>
      </c>
      <c r="X1652">
        <v>1.94</v>
      </c>
      <c r="Y1652">
        <v>3.8</v>
      </c>
      <c r="Z1652">
        <v>49</v>
      </c>
      <c r="AA1652">
        <v>0.06</v>
      </c>
      <c r="AB1652">
        <v>21.5</v>
      </c>
      <c r="AC1652">
        <v>0.5</v>
      </c>
      <c r="AD1652">
        <v>401</v>
      </c>
      <c r="AE1652">
        <v>0.34</v>
      </c>
      <c r="AF1652">
        <v>3.0000000000000001E-3</v>
      </c>
      <c r="AG1652">
        <v>29.6</v>
      </c>
      <c r="AH1652">
        <v>5.2999999999999999E-2</v>
      </c>
      <c r="AI1652">
        <v>8.33</v>
      </c>
      <c r="AJ1652">
        <v>5.0000000000000001E-3</v>
      </c>
      <c r="AK1652">
        <v>0.33</v>
      </c>
      <c r="AL1652">
        <v>2.1</v>
      </c>
      <c r="AM1652">
        <v>0.3</v>
      </c>
      <c r="AN1652">
        <v>6.4</v>
      </c>
      <c r="AO1652">
        <v>0.01</v>
      </c>
      <c r="AP1652">
        <v>5.5</v>
      </c>
      <c r="AQ1652">
        <v>630</v>
      </c>
      <c r="AR1652">
        <v>0.06</v>
      </c>
      <c r="AS1652">
        <v>0.7</v>
      </c>
      <c r="AT1652">
        <v>27</v>
      </c>
      <c r="AU1652">
        <v>0.3</v>
      </c>
      <c r="AV1652">
        <v>33.799999999999997</v>
      </c>
    </row>
    <row r="1653" spans="1:48" x14ac:dyDescent="0.3">
      <c r="A1653" t="s">
        <v>6354</v>
      </c>
      <c r="B1653" t="s">
        <v>6355</v>
      </c>
      <c r="C1653" s="1" t="str">
        <f t="shared" si="121"/>
        <v>13:0048</v>
      </c>
      <c r="D1653" s="1" t="str">
        <f t="shared" si="122"/>
        <v>13:0010</v>
      </c>
      <c r="E1653" t="s">
        <v>6356</v>
      </c>
      <c r="F1653" t="s">
        <v>6357</v>
      </c>
      <c r="H1653">
        <v>45.441577799999997</v>
      </c>
      <c r="I1653">
        <v>-67.465366799999998</v>
      </c>
      <c r="J1653" s="1" t="str">
        <f t="shared" si="123"/>
        <v>Basal till</v>
      </c>
      <c r="K1653" s="1" t="str">
        <f t="shared" si="124"/>
        <v>&lt;63 micron</v>
      </c>
      <c r="L1653">
        <v>6</v>
      </c>
      <c r="M1653">
        <v>1.32</v>
      </c>
      <c r="N1653">
        <v>9.1999999999999993</v>
      </c>
      <c r="O1653">
        <v>0.7</v>
      </c>
      <c r="P1653">
        <v>1</v>
      </c>
      <c r="Q1653">
        <v>41.3</v>
      </c>
      <c r="R1653">
        <v>0.16</v>
      </c>
      <c r="S1653">
        <v>0.08</v>
      </c>
      <c r="T1653">
        <v>0.04</v>
      </c>
      <c r="U1653">
        <v>9.1</v>
      </c>
      <c r="V1653">
        <v>24</v>
      </c>
      <c r="W1653">
        <v>13.96</v>
      </c>
      <c r="X1653">
        <v>1.93</v>
      </c>
      <c r="Y1653">
        <v>3.7</v>
      </c>
      <c r="Z1653">
        <v>29</v>
      </c>
      <c r="AA1653">
        <v>0.06</v>
      </c>
      <c r="AB1653">
        <v>22.9</v>
      </c>
      <c r="AC1653">
        <v>0.46</v>
      </c>
      <c r="AD1653">
        <v>426</v>
      </c>
      <c r="AE1653">
        <v>0.3</v>
      </c>
      <c r="AF1653">
        <v>3.0000000000000001E-3</v>
      </c>
      <c r="AG1653">
        <v>25.2</v>
      </c>
      <c r="AH1653">
        <v>0.05</v>
      </c>
      <c r="AI1653">
        <v>9.06</v>
      </c>
      <c r="AJ1653">
        <v>5.0000000000000001E-3</v>
      </c>
      <c r="AK1653">
        <v>0.46</v>
      </c>
      <c r="AL1653">
        <v>2.4</v>
      </c>
      <c r="AM1653">
        <v>0.2</v>
      </c>
      <c r="AN1653">
        <v>4</v>
      </c>
      <c r="AO1653">
        <v>0.01</v>
      </c>
      <c r="AP1653">
        <v>6.2</v>
      </c>
      <c r="AQ1653">
        <v>780</v>
      </c>
      <c r="AR1653">
        <v>0.06</v>
      </c>
      <c r="AS1653">
        <v>0.8</v>
      </c>
      <c r="AT1653">
        <v>30</v>
      </c>
      <c r="AU1653">
        <v>0.3</v>
      </c>
      <c r="AV1653">
        <v>33.799999999999997</v>
      </c>
    </row>
    <row r="1654" spans="1:48" x14ac:dyDescent="0.3">
      <c r="A1654" t="s">
        <v>6358</v>
      </c>
      <c r="B1654" t="s">
        <v>6359</v>
      </c>
      <c r="C1654" s="1" t="str">
        <f t="shared" si="121"/>
        <v>13:0048</v>
      </c>
      <c r="D1654" s="1" t="str">
        <f t="shared" si="122"/>
        <v>13:0010</v>
      </c>
      <c r="E1654" t="s">
        <v>6360</v>
      </c>
      <c r="F1654" t="s">
        <v>6361</v>
      </c>
      <c r="H1654">
        <v>45.427576500000001</v>
      </c>
      <c r="I1654">
        <v>-67.459674300000003</v>
      </c>
      <c r="J1654" s="1" t="str">
        <f t="shared" si="123"/>
        <v>Basal till</v>
      </c>
      <c r="K1654" s="1" t="str">
        <f t="shared" si="124"/>
        <v>&lt;63 micron</v>
      </c>
      <c r="L1654">
        <v>46</v>
      </c>
      <c r="M1654">
        <v>1.47</v>
      </c>
      <c r="N1654">
        <v>6.4</v>
      </c>
      <c r="O1654">
        <v>2.4</v>
      </c>
      <c r="P1654">
        <v>1</v>
      </c>
      <c r="Q1654">
        <v>73.400000000000006</v>
      </c>
      <c r="R1654">
        <v>0.15</v>
      </c>
      <c r="S1654">
        <v>0.15</v>
      </c>
      <c r="T1654">
        <v>0.03</v>
      </c>
      <c r="U1654">
        <v>11.9</v>
      </c>
      <c r="V1654">
        <v>33.1</v>
      </c>
      <c r="W1654">
        <v>12.71</v>
      </c>
      <c r="X1654">
        <v>2.16</v>
      </c>
      <c r="Y1654">
        <v>4.3</v>
      </c>
      <c r="Z1654">
        <v>22</v>
      </c>
      <c r="AA1654">
        <v>0.06</v>
      </c>
      <c r="AB1654">
        <v>25.9</v>
      </c>
      <c r="AC1654">
        <v>0.61</v>
      </c>
      <c r="AD1654">
        <v>299</v>
      </c>
      <c r="AE1654">
        <v>0.31</v>
      </c>
      <c r="AF1654">
        <v>3.0000000000000001E-3</v>
      </c>
      <c r="AG1654">
        <v>33</v>
      </c>
      <c r="AH1654">
        <v>2.7E-2</v>
      </c>
      <c r="AI1654">
        <v>8.2799999999999994</v>
      </c>
      <c r="AJ1654">
        <v>5.0000000000000001E-3</v>
      </c>
      <c r="AK1654">
        <v>0.24</v>
      </c>
      <c r="AL1654">
        <v>3.1</v>
      </c>
      <c r="AM1654">
        <v>0.1</v>
      </c>
      <c r="AN1654">
        <v>10.3</v>
      </c>
      <c r="AO1654">
        <v>0.01</v>
      </c>
      <c r="AP1654">
        <v>6.3</v>
      </c>
      <c r="AQ1654">
        <v>590</v>
      </c>
      <c r="AR1654">
        <v>0.06</v>
      </c>
      <c r="AS1654">
        <v>1.6</v>
      </c>
      <c r="AT1654">
        <v>29</v>
      </c>
      <c r="AU1654">
        <v>0.2</v>
      </c>
      <c r="AV1654">
        <v>38.700000000000003</v>
      </c>
    </row>
    <row r="1655" spans="1:48" x14ac:dyDescent="0.3">
      <c r="A1655" t="s">
        <v>6362</v>
      </c>
      <c r="B1655" t="s">
        <v>6363</v>
      </c>
      <c r="C1655" s="1" t="str">
        <f t="shared" si="121"/>
        <v>13:0048</v>
      </c>
      <c r="D1655" s="1" t="str">
        <f t="shared" si="122"/>
        <v>13:0010</v>
      </c>
      <c r="E1655" t="s">
        <v>6364</v>
      </c>
      <c r="F1655" t="s">
        <v>6365</v>
      </c>
      <c r="H1655">
        <v>45.289615699999999</v>
      </c>
      <c r="I1655">
        <v>-67.453158799999997</v>
      </c>
      <c r="J1655" s="1" t="str">
        <f t="shared" si="123"/>
        <v>Basal till</v>
      </c>
      <c r="K1655" s="1" t="str">
        <f t="shared" si="124"/>
        <v>&lt;63 micron</v>
      </c>
      <c r="L1655">
        <v>89</v>
      </c>
      <c r="M1655">
        <v>1.81</v>
      </c>
      <c r="N1655">
        <v>8</v>
      </c>
      <c r="O1655">
        <v>0.5</v>
      </c>
      <c r="P1655">
        <v>0.5</v>
      </c>
      <c r="Q1655">
        <v>53.5</v>
      </c>
      <c r="R1655">
        <v>0.17</v>
      </c>
      <c r="S1655">
        <v>0.03</v>
      </c>
      <c r="T1655">
        <v>0.06</v>
      </c>
      <c r="U1655">
        <v>8.1</v>
      </c>
      <c r="V1655">
        <v>32.700000000000003</v>
      </c>
      <c r="W1655">
        <v>19.489999999999998</v>
      </c>
      <c r="X1655">
        <v>2.12</v>
      </c>
      <c r="Y1655">
        <v>4.7</v>
      </c>
      <c r="Z1655">
        <v>46</v>
      </c>
      <c r="AA1655">
        <v>0.05</v>
      </c>
      <c r="AB1655">
        <v>28.5</v>
      </c>
      <c r="AC1655">
        <v>0.54</v>
      </c>
      <c r="AD1655">
        <v>200</v>
      </c>
      <c r="AE1655">
        <v>0.39</v>
      </c>
      <c r="AF1655">
        <v>4.0000000000000001E-3</v>
      </c>
      <c r="AG1655">
        <v>31.8</v>
      </c>
      <c r="AH1655">
        <v>1.7000000000000001E-2</v>
      </c>
      <c r="AI1655">
        <v>7.67</v>
      </c>
      <c r="AJ1655">
        <v>5.0000000000000001E-3</v>
      </c>
      <c r="AK1655">
        <v>0.43</v>
      </c>
      <c r="AL1655">
        <v>2.2999999999999998</v>
      </c>
      <c r="AM1655">
        <v>0.4</v>
      </c>
      <c r="AN1655">
        <v>3.7</v>
      </c>
      <c r="AO1655">
        <v>0.02</v>
      </c>
      <c r="AP1655">
        <v>6.3</v>
      </c>
      <c r="AQ1655">
        <v>340</v>
      </c>
      <c r="AR1655">
        <v>0.08</v>
      </c>
      <c r="AS1655">
        <v>0.5</v>
      </c>
      <c r="AT1655">
        <v>25</v>
      </c>
      <c r="AU1655">
        <v>0.2</v>
      </c>
      <c r="AV1655">
        <v>50.7</v>
      </c>
    </row>
    <row r="1656" spans="1:48" x14ac:dyDescent="0.3">
      <c r="A1656" t="s">
        <v>6366</v>
      </c>
      <c r="B1656" t="s">
        <v>6367</v>
      </c>
      <c r="C1656" s="1" t="str">
        <f t="shared" si="121"/>
        <v>13:0048</v>
      </c>
      <c r="D1656" s="1" t="str">
        <f t="shared" si="122"/>
        <v>13:0010</v>
      </c>
      <c r="E1656" t="s">
        <v>6368</v>
      </c>
      <c r="F1656" t="s">
        <v>6369</v>
      </c>
      <c r="H1656">
        <v>45.277751799999997</v>
      </c>
      <c r="I1656">
        <v>-67.465172699999997</v>
      </c>
      <c r="J1656" s="1" t="str">
        <f t="shared" si="123"/>
        <v>Basal till</v>
      </c>
      <c r="K1656" s="1" t="str">
        <f t="shared" si="124"/>
        <v>&lt;63 micron</v>
      </c>
      <c r="L1656">
        <v>49</v>
      </c>
      <c r="M1656">
        <v>1.94</v>
      </c>
      <c r="N1656">
        <v>11.3</v>
      </c>
      <c r="O1656">
        <v>1.3</v>
      </c>
      <c r="P1656">
        <v>1</v>
      </c>
      <c r="Q1656">
        <v>39.299999999999997</v>
      </c>
      <c r="R1656">
        <v>0.16</v>
      </c>
      <c r="S1656">
        <v>0.04</v>
      </c>
      <c r="T1656">
        <v>0.06</v>
      </c>
      <c r="U1656">
        <v>11.1</v>
      </c>
      <c r="V1656">
        <v>38.4</v>
      </c>
      <c r="W1656">
        <v>20.04</v>
      </c>
      <c r="X1656">
        <v>2.58</v>
      </c>
      <c r="Y1656">
        <v>4.3</v>
      </c>
      <c r="Z1656">
        <v>47</v>
      </c>
      <c r="AA1656">
        <v>0.05</v>
      </c>
      <c r="AB1656">
        <v>24.9</v>
      </c>
      <c r="AC1656">
        <v>0.65</v>
      </c>
      <c r="AD1656">
        <v>298</v>
      </c>
      <c r="AE1656">
        <v>0.38</v>
      </c>
      <c r="AF1656">
        <v>2E-3</v>
      </c>
      <c r="AG1656">
        <v>39.799999999999997</v>
      </c>
      <c r="AH1656">
        <v>5.0999999999999997E-2</v>
      </c>
      <c r="AI1656">
        <v>10.36</v>
      </c>
      <c r="AJ1656">
        <v>0.01</v>
      </c>
      <c r="AK1656">
        <v>0.47</v>
      </c>
      <c r="AL1656">
        <v>2.1</v>
      </c>
      <c r="AM1656">
        <v>0.3</v>
      </c>
      <c r="AN1656">
        <v>3.5</v>
      </c>
      <c r="AO1656">
        <v>0.02</v>
      </c>
      <c r="AP1656">
        <v>5.7</v>
      </c>
      <c r="AQ1656">
        <v>370</v>
      </c>
      <c r="AR1656">
        <v>0.06</v>
      </c>
      <c r="AS1656">
        <v>0.6</v>
      </c>
      <c r="AT1656">
        <v>29</v>
      </c>
      <c r="AU1656">
        <v>0.2</v>
      </c>
      <c r="AV1656">
        <v>51.3</v>
      </c>
    </row>
    <row r="1657" spans="1:48" x14ac:dyDescent="0.3">
      <c r="A1657" t="s">
        <v>6370</v>
      </c>
      <c r="B1657" t="s">
        <v>6371</v>
      </c>
      <c r="C1657" s="1" t="str">
        <f t="shared" si="121"/>
        <v>13:0048</v>
      </c>
      <c r="D1657" s="1" t="str">
        <f t="shared" si="122"/>
        <v>13:0010</v>
      </c>
      <c r="E1657" t="s">
        <v>6372</v>
      </c>
      <c r="F1657" t="s">
        <v>6373</v>
      </c>
      <c r="H1657">
        <v>45.263198299999999</v>
      </c>
      <c r="I1657">
        <v>-67.472027199999999</v>
      </c>
      <c r="J1657" s="1" t="str">
        <f t="shared" si="123"/>
        <v>Basal till</v>
      </c>
      <c r="K1657" s="1" t="str">
        <f t="shared" si="124"/>
        <v>&lt;63 micron</v>
      </c>
      <c r="L1657">
        <v>10</v>
      </c>
      <c r="M1657">
        <v>1.44</v>
      </c>
      <c r="N1657">
        <v>7.8</v>
      </c>
      <c r="O1657">
        <v>1.2</v>
      </c>
      <c r="P1657">
        <v>1</v>
      </c>
      <c r="Q1657">
        <v>49</v>
      </c>
      <c r="R1657">
        <v>0.17</v>
      </c>
      <c r="S1657">
        <v>7.0000000000000007E-2</v>
      </c>
      <c r="T1657">
        <v>0.03</v>
      </c>
      <c r="U1657">
        <v>11.6</v>
      </c>
      <c r="V1657">
        <v>28.2</v>
      </c>
      <c r="W1657">
        <v>16.38</v>
      </c>
      <c r="X1657">
        <v>2.4500000000000002</v>
      </c>
      <c r="Y1657">
        <v>4.3</v>
      </c>
      <c r="Z1657">
        <v>27</v>
      </c>
      <c r="AA1657">
        <v>0.1</v>
      </c>
      <c r="AB1657">
        <v>32.700000000000003</v>
      </c>
      <c r="AC1657">
        <v>0.65</v>
      </c>
      <c r="AD1657">
        <v>615</v>
      </c>
      <c r="AE1657">
        <v>0.37</v>
      </c>
      <c r="AF1657">
        <v>5.0000000000000001E-3</v>
      </c>
      <c r="AG1657">
        <v>33.1</v>
      </c>
      <c r="AH1657">
        <v>3.5999999999999997E-2</v>
      </c>
      <c r="AI1657">
        <v>12.43</v>
      </c>
      <c r="AJ1657">
        <v>5.0000000000000001E-3</v>
      </c>
      <c r="AK1657">
        <v>0.52</v>
      </c>
      <c r="AL1657">
        <v>2.2000000000000002</v>
      </c>
      <c r="AM1657">
        <v>0.2</v>
      </c>
      <c r="AN1657">
        <v>6.2</v>
      </c>
      <c r="AO1657">
        <v>0.01</v>
      </c>
      <c r="AP1657">
        <v>7.4</v>
      </c>
      <c r="AQ1657">
        <v>430</v>
      </c>
      <c r="AR1657">
        <v>0.05</v>
      </c>
      <c r="AS1657">
        <v>0.7</v>
      </c>
      <c r="AT1657">
        <v>26</v>
      </c>
      <c r="AU1657">
        <v>0.1</v>
      </c>
      <c r="AV1657">
        <v>48.7</v>
      </c>
    </row>
    <row r="1658" spans="1:48" x14ac:dyDescent="0.3">
      <c r="A1658" t="s">
        <v>6374</v>
      </c>
      <c r="B1658" t="s">
        <v>6375</v>
      </c>
      <c r="C1658" s="1" t="str">
        <f t="shared" si="121"/>
        <v>13:0048</v>
      </c>
      <c r="D1658" s="1" t="str">
        <f t="shared" si="122"/>
        <v>13:0010</v>
      </c>
      <c r="E1658" t="s">
        <v>6376</v>
      </c>
      <c r="F1658" t="s">
        <v>6377</v>
      </c>
      <c r="H1658">
        <v>45.493579500000003</v>
      </c>
      <c r="I1658">
        <v>-67.438946799999997</v>
      </c>
      <c r="J1658" s="1" t="str">
        <f t="shared" si="123"/>
        <v>Basal till</v>
      </c>
      <c r="K1658" s="1" t="str">
        <f t="shared" si="124"/>
        <v>&lt;63 micron</v>
      </c>
      <c r="L1658">
        <v>58</v>
      </c>
      <c r="M1658">
        <v>2.4</v>
      </c>
      <c r="N1658">
        <v>12.9</v>
      </c>
      <c r="O1658">
        <v>0.8</v>
      </c>
      <c r="P1658">
        <v>1</v>
      </c>
      <c r="Q1658">
        <v>41.9</v>
      </c>
      <c r="R1658">
        <v>0.19</v>
      </c>
      <c r="S1658">
        <v>0.05</v>
      </c>
      <c r="T1658">
        <v>0.06</v>
      </c>
      <c r="U1658">
        <v>12.2</v>
      </c>
      <c r="V1658">
        <v>37.700000000000003</v>
      </c>
      <c r="W1658">
        <v>21.21</v>
      </c>
      <c r="X1658">
        <v>2.58</v>
      </c>
      <c r="Y1658">
        <v>4.7</v>
      </c>
      <c r="Z1658">
        <v>84</v>
      </c>
      <c r="AA1658">
        <v>0.05</v>
      </c>
      <c r="AB1658">
        <v>24.3</v>
      </c>
      <c r="AC1658">
        <v>0.63</v>
      </c>
      <c r="AD1658">
        <v>382</v>
      </c>
      <c r="AE1658">
        <v>0.55000000000000004</v>
      </c>
      <c r="AF1658">
        <v>3.0000000000000001E-3</v>
      </c>
      <c r="AG1658">
        <v>43.9</v>
      </c>
      <c r="AH1658">
        <v>4.2999999999999997E-2</v>
      </c>
      <c r="AI1658">
        <v>11.32</v>
      </c>
      <c r="AJ1658">
        <v>0.02</v>
      </c>
      <c r="AK1658">
        <v>0.39</v>
      </c>
      <c r="AL1658">
        <v>2.6</v>
      </c>
      <c r="AM1658">
        <v>0.7</v>
      </c>
      <c r="AN1658">
        <v>3.5</v>
      </c>
      <c r="AO1658">
        <v>0.02</v>
      </c>
      <c r="AP1658">
        <v>5.5</v>
      </c>
      <c r="AQ1658">
        <v>400</v>
      </c>
      <c r="AR1658">
        <v>0.08</v>
      </c>
      <c r="AS1658">
        <v>0.7</v>
      </c>
      <c r="AT1658">
        <v>31</v>
      </c>
      <c r="AU1658">
        <v>0.2</v>
      </c>
      <c r="AV1658">
        <v>57.5</v>
      </c>
    </row>
    <row r="1659" spans="1:48" x14ac:dyDescent="0.3">
      <c r="A1659" t="s">
        <v>6378</v>
      </c>
      <c r="B1659" t="s">
        <v>6379</v>
      </c>
      <c r="C1659" s="1" t="str">
        <f t="shared" si="121"/>
        <v>13:0048</v>
      </c>
      <c r="D1659" s="1" t="str">
        <f t="shared" si="122"/>
        <v>13:0010</v>
      </c>
      <c r="E1659" t="s">
        <v>6380</v>
      </c>
      <c r="F1659" t="s">
        <v>6381</v>
      </c>
      <c r="H1659">
        <v>45.476986099999998</v>
      </c>
      <c r="I1659">
        <v>-67.435336599999999</v>
      </c>
      <c r="J1659" s="1" t="str">
        <f t="shared" si="123"/>
        <v>Basal till</v>
      </c>
      <c r="K1659" s="1" t="str">
        <f t="shared" si="124"/>
        <v>&lt;63 micron</v>
      </c>
      <c r="L1659">
        <v>7</v>
      </c>
      <c r="M1659">
        <v>1.51</v>
      </c>
      <c r="N1659">
        <v>8.6999999999999993</v>
      </c>
      <c r="O1659">
        <v>0.6</v>
      </c>
      <c r="P1659">
        <v>1</v>
      </c>
      <c r="Q1659">
        <v>75.7</v>
      </c>
      <c r="R1659">
        <v>0.18</v>
      </c>
      <c r="S1659">
        <v>0.12</v>
      </c>
      <c r="T1659">
        <v>0.04</v>
      </c>
      <c r="U1659">
        <v>13.8</v>
      </c>
      <c r="V1659">
        <v>29.9</v>
      </c>
      <c r="W1659">
        <v>24.52</v>
      </c>
      <c r="X1659">
        <v>2.63</v>
      </c>
      <c r="Y1659">
        <v>4.9000000000000004</v>
      </c>
      <c r="Z1659">
        <v>30</v>
      </c>
      <c r="AA1659">
        <v>0.14000000000000001</v>
      </c>
      <c r="AB1659">
        <v>28.5</v>
      </c>
      <c r="AC1659">
        <v>0.69</v>
      </c>
      <c r="AD1659">
        <v>805</v>
      </c>
      <c r="AE1659">
        <v>0.32</v>
      </c>
      <c r="AF1659">
        <v>4.0000000000000001E-3</v>
      </c>
      <c r="AG1659">
        <v>35.9</v>
      </c>
      <c r="AH1659">
        <v>4.2999999999999997E-2</v>
      </c>
      <c r="AI1659">
        <v>11.33</v>
      </c>
      <c r="AJ1659">
        <v>0.01</v>
      </c>
      <c r="AK1659">
        <v>0.48</v>
      </c>
      <c r="AL1659">
        <v>4</v>
      </c>
      <c r="AM1659">
        <v>0.1</v>
      </c>
      <c r="AN1659">
        <v>10.1</v>
      </c>
      <c r="AO1659">
        <v>0.02</v>
      </c>
      <c r="AP1659">
        <v>7</v>
      </c>
      <c r="AQ1659">
        <v>790</v>
      </c>
      <c r="AR1659">
        <v>0.08</v>
      </c>
      <c r="AS1659">
        <v>0.6</v>
      </c>
      <c r="AT1659">
        <v>34</v>
      </c>
      <c r="AU1659">
        <v>0.1</v>
      </c>
      <c r="AV1659">
        <v>51.2</v>
      </c>
    </row>
    <row r="1660" spans="1:48" x14ac:dyDescent="0.3">
      <c r="A1660" t="s">
        <v>6382</v>
      </c>
      <c r="B1660" t="s">
        <v>6383</v>
      </c>
      <c r="C1660" s="1" t="str">
        <f t="shared" si="121"/>
        <v>13:0048</v>
      </c>
      <c r="D1660" s="1" t="str">
        <f t="shared" si="122"/>
        <v>13:0010</v>
      </c>
      <c r="E1660" t="s">
        <v>6384</v>
      </c>
      <c r="F1660" t="s">
        <v>6385</v>
      </c>
      <c r="H1660">
        <v>45.460959099999997</v>
      </c>
      <c r="I1660">
        <v>-67.438913900000003</v>
      </c>
      <c r="J1660" s="1" t="str">
        <f t="shared" si="123"/>
        <v>Basal till</v>
      </c>
      <c r="K1660" s="1" t="str">
        <f t="shared" si="124"/>
        <v>&lt;63 micron</v>
      </c>
      <c r="L1660">
        <v>25</v>
      </c>
      <c r="M1660">
        <v>1.87</v>
      </c>
      <c r="N1660">
        <v>5.6</v>
      </c>
      <c r="O1660">
        <v>1.2</v>
      </c>
      <c r="P1660">
        <v>1</v>
      </c>
      <c r="Q1660">
        <v>38.799999999999997</v>
      </c>
      <c r="R1660">
        <v>0.12</v>
      </c>
      <c r="S1660">
        <v>0.05</v>
      </c>
      <c r="T1660">
        <v>0.04</v>
      </c>
      <c r="U1660">
        <v>8.3000000000000007</v>
      </c>
      <c r="V1660">
        <v>32.700000000000003</v>
      </c>
      <c r="W1660">
        <v>13.1</v>
      </c>
      <c r="X1660">
        <v>2.2200000000000002</v>
      </c>
      <c r="Y1660">
        <v>4.9000000000000004</v>
      </c>
      <c r="Z1660">
        <v>59</v>
      </c>
      <c r="AA1660">
        <v>0.04</v>
      </c>
      <c r="AB1660">
        <v>24.1</v>
      </c>
      <c r="AC1660">
        <v>0.54</v>
      </c>
      <c r="AD1660">
        <v>229</v>
      </c>
      <c r="AE1660">
        <v>0.37</v>
      </c>
      <c r="AF1660">
        <v>3.0000000000000001E-3</v>
      </c>
      <c r="AG1660">
        <v>30.1</v>
      </c>
      <c r="AH1660">
        <v>3.5000000000000003E-2</v>
      </c>
      <c r="AI1660">
        <v>6.17</v>
      </c>
      <c r="AJ1660">
        <v>0.01</v>
      </c>
      <c r="AK1660">
        <v>0.22</v>
      </c>
      <c r="AL1660">
        <v>2.2999999999999998</v>
      </c>
      <c r="AM1660">
        <v>0.3</v>
      </c>
      <c r="AN1660">
        <v>4.0999999999999996</v>
      </c>
      <c r="AO1660">
        <v>0.01</v>
      </c>
      <c r="AP1660">
        <v>4.3</v>
      </c>
      <c r="AQ1660">
        <v>420</v>
      </c>
      <c r="AR1660">
        <v>7.0000000000000007E-2</v>
      </c>
      <c r="AS1660">
        <v>0.6</v>
      </c>
      <c r="AT1660">
        <v>29</v>
      </c>
      <c r="AU1660">
        <v>0.1</v>
      </c>
      <c r="AV1660">
        <v>45.8</v>
      </c>
    </row>
    <row r="1661" spans="1:48" x14ac:dyDescent="0.3">
      <c r="A1661" t="s">
        <v>6386</v>
      </c>
      <c r="B1661" t="s">
        <v>6387</v>
      </c>
      <c r="C1661" s="1" t="str">
        <f t="shared" si="121"/>
        <v>13:0048</v>
      </c>
      <c r="D1661" s="1" t="str">
        <f t="shared" si="122"/>
        <v>13:0010</v>
      </c>
      <c r="E1661" t="s">
        <v>6388</v>
      </c>
      <c r="F1661" t="s">
        <v>6389</v>
      </c>
      <c r="H1661">
        <v>45.441068100000003</v>
      </c>
      <c r="I1661">
        <v>-67.439027999999993</v>
      </c>
      <c r="J1661" s="1" t="str">
        <f t="shared" si="123"/>
        <v>Basal till</v>
      </c>
      <c r="K1661" s="1" t="str">
        <f t="shared" si="124"/>
        <v>&lt;63 micron</v>
      </c>
      <c r="L1661">
        <v>20</v>
      </c>
      <c r="M1661">
        <v>1.97</v>
      </c>
      <c r="N1661">
        <v>9.6</v>
      </c>
      <c r="O1661">
        <v>1.4</v>
      </c>
      <c r="P1661">
        <v>2</v>
      </c>
      <c r="Q1661">
        <v>38.1</v>
      </c>
      <c r="R1661">
        <v>0.2</v>
      </c>
      <c r="S1661">
        <v>0.04</v>
      </c>
      <c r="T1661">
        <v>0.04</v>
      </c>
      <c r="U1661">
        <v>12.8</v>
      </c>
      <c r="V1661">
        <v>31.7</v>
      </c>
      <c r="W1661">
        <v>22.33</v>
      </c>
      <c r="X1661">
        <v>2.77</v>
      </c>
      <c r="Y1661">
        <v>4.2</v>
      </c>
      <c r="Z1661">
        <v>44</v>
      </c>
      <c r="AA1661">
        <v>0.05</v>
      </c>
      <c r="AB1661">
        <v>25.2</v>
      </c>
      <c r="AC1661">
        <v>0.56999999999999995</v>
      </c>
      <c r="AD1661">
        <v>287</v>
      </c>
      <c r="AE1661">
        <v>0.52</v>
      </c>
      <c r="AF1661">
        <v>3.0000000000000001E-3</v>
      </c>
      <c r="AG1661">
        <v>45.8</v>
      </c>
      <c r="AH1661">
        <v>4.1000000000000002E-2</v>
      </c>
      <c r="AI1661">
        <v>10.06</v>
      </c>
      <c r="AJ1661">
        <v>0.01</v>
      </c>
      <c r="AK1661">
        <v>0.33</v>
      </c>
      <c r="AL1661">
        <v>2.2999999999999998</v>
      </c>
      <c r="AM1661">
        <v>0.5</v>
      </c>
      <c r="AN1661">
        <v>3.8</v>
      </c>
      <c r="AO1661">
        <v>0.02</v>
      </c>
      <c r="AP1661">
        <v>5.6</v>
      </c>
      <c r="AQ1661">
        <v>310</v>
      </c>
      <c r="AR1661">
        <v>0.06</v>
      </c>
      <c r="AS1661">
        <v>0.6</v>
      </c>
      <c r="AT1661">
        <v>25</v>
      </c>
      <c r="AU1661">
        <v>0.1</v>
      </c>
      <c r="AV1661">
        <v>53.4</v>
      </c>
    </row>
    <row r="1662" spans="1:48" x14ac:dyDescent="0.3">
      <c r="A1662" t="s">
        <v>6390</v>
      </c>
      <c r="B1662" t="s">
        <v>6391</v>
      </c>
      <c r="C1662" s="1" t="str">
        <f t="shared" si="121"/>
        <v>13:0048</v>
      </c>
      <c r="D1662" s="1" t="str">
        <f t="shared" si="122"/>
        <v>13:0010</v>
      </c>
      <c r="E1662" t="s">
        <v>6392</v>
      </c>
      <c r="F1662" t="s">
        <v>6393</v>
      </c>
      <c r="H1662">
        <v>45.420135299999998</v>
      </c>
      <c r="I1662">
        <v>-67.436678099999995</v>
      </c>
      <c r="J1662" s="1" t="str">
        <f t="shared" si="123"/>
        <v>Basal till</v>
      </c>
      <c r="K1662" s="1" t="str">
        <f t="shared" si="124"/>
        <v>&lt;63 micron</v>
      </c>
      <c r="L1662">
        <v>58</v>
      </c>
      <c r="M1662">
        <v>2.1800000000000002</v>
      </c>
      <c r="N1662">
        <v>9.8000000000000007</v>
      </c>
      <c r="O1662">
        <v>2</v>
      </c>
      <c r="P1662">
        <v>1</v>
      </c>
      <c r="Q1662">
        <v>55.8</v>
      </c>
      <c r="R1662">
        <v>0.19</v>
      </c>
      <c r="S1662">
        <v>0.04</v>
      </c>
      <c r="T1662">
        <v>0.05</v>
      </c>
      <c r="U1662">
        <v>9.3000000000000007</v>
      </c>
      <c r="V1662">
        <v>36.299999999999997</v>
      </c>
      <c r="W1662">
        <v>16.55</v>
      </c>
      <c r="X1662">
        <v>2.67</v>
      </c>
      <c r="Y1662">
        <v>5.7</v>
      </c>
      <c r="Z1662">
        <v>87</v>
      </c>
      <c r="AA1662">
        <v>0.08</v>
      </c>
      <c r="AB1662">
        <v>23.8</v>
      </c>
      <c r="AC1662">
        <v>0.56000000000000005</v>
      </c>
      <c r="AD1662">
        <v>274</v>
      </c>
      <c r="AE1662">
        <v>0.5</v>
      </c>
      <c r="AF1662">
        <v>3.0000000000000001E-3</v>
      </c>
      <c r="AG1662">
        <v>34</v>
      </c>
      <c r="AH1662">
        <v>4.9000000000000002E-2</v>
      </c>
      <c r="AI1662">
        <v>8.31</v>
      </c>
      <c r="AJ1662">
        <v>0.01</v>
      </c>
      <c r="AK1662">
        <v>0.35</v>
      </c>
      <c r="AL1662">
        <v>2.4</v>
      </c>
      <c r="AM1662">
        <v>0.8</v>
      </c>
      <c r="AN1662">
        <v>3.4</v>
      </c>
      <c r="AO1662">
        <v>0.02</v>
      </c>
      <c r="AP1662">
        <v>4.9000000000000004</v>
      </c>
      <c r="AQ1662">
        <v>250</v>
      </c>
      <c r="AR1662">
        <v>0.11</v>
      </c>
      <c r="AS1662">
        <v>0.7</v>
      </c>
      <c r="AT1662">
        <v>29</v>
      </c>
      <c r="AU1662">
        <v>0.3</v>
      </c>
      <c r="AV1662">
        <v>58.3</v>
      </c>
    </row>
    <row r="1663" spans="1:48" x14ac:dyDescent="0.3">
      <c r="A1663" t="s">
        <v>6394</v>
      </c>
      <c r="B1663" t="s">
        <v>6395</v>
      </c>
      <c r="C1663" s="1" t="str">
        <f t="shared" si="121"/>
        <v>13:0048</v>
      </c>
      <c r="D1663" s="1" t="str">
        <f t="shared" si="122"/>
        <v>13:0010</v>
      </c>
      <c r="E1663" t="s">
        <v>6396</v>
      </c>
      <c r="F1663" t="s">
        <v>6397</v>
      </c>
      <c r="H1663">
        <v>45.406521499999997</v>
      </c>
      <c r="I1663">
        <v>-67.439021499999996</v>
      </c>
      <c r="J1663" s="1" t="str">
        <f t="shared" si="123"/>
        <v>Basal till</v>
      </c>
      <c r="K1663" s="1" t="str">
        <f t="shared" si="124"/>
        <v>&lt;63 micron</v>
      </c>
      <c r="L1663">
        <v>67</v>
      </c>
      <c r="M1663">
        <v>1.85</v>
      </c>
      <c r="N1663">
        <v>13.6</v>
      </c>
      <c r="O1663">
        <v>1.9</v>
      </c>
      <c r="P1663">
        <v>1</v>
      </c>
      <c r="Q1663">
        <v>36.6</v>
      </c>
      <c r="R1663">
        <v>0.17</v>
      </c>
      <c r="S1663">
        <v>0.04</v>
      </c>
      <c r="T1663">
        <v>0.05</v>
      </c>
      <c r="U1663">
        <v>8.4</v>
      </c>
      <c r="V1663">
        <v>30.1</v>
      </c>
      <c r="W1663">
        <v>17.97</v>
      </c>
      <c r="X1663">
        <v>2.2599999999999998</v>
      </c>
      <c r="Y1663">
        <v>4.4000000000000004</v>
      </c>
      <c r="Z1663">
        <v>52</v>
      </c>
      <c r="AA1663">
        <v>0.04</v>
      </c>
      <c r="AB1663">
        <v>20.9</v>
      </c>
      <c r="AC1663">
        <v>0.5</v>
      </c>
      <c r="AD1663">
        <v>358</v>
      </c>
      <c r="AE1663">
        <v>0.4</v>
      </c>
      <c r="AF1663">
        <v>3.0000000000000001E-3</v>
      </c>
      <c r="AG1663">
        <v>26.5</v>
      </c>
      <c r="AH1663">
        <v>5.2999999999999999E-2</v>
      </c>
      <c r="AI1663">
        <v>9.57</v>
      </c>
      <c r="AJ1663">
        <v>0.01</v>
      </c>
      <c r="AK1663">
        <v>0.46</v>
      </c>
      <c r="AL1663">
        <v>3.5</v>
      </c>
      <c r="AM1663">
        <v>0.4</v>
      </c>
      <c r="AN1663">
        <v>3.1</v>
      </c>
      <c r="AO1663">
        <v>0.01</v>
      </c>
      <c r="AP1663">
        <v>5.2</v>
      </c>
      <c r="AQ1663">
        <v>520</v>
      </c>
      <c r="AR1663">
        <v>7.0000000000000007E-2</v>
      </c>
      <c r="AS1663">
        <v>0.7</v>
      </c>
      <c r="AT1663">
        <v>32</v>
      </c>
      <c r="AU1663">
        <v>0.3</v>
      </c>
      <c r="AV1663">
        <v>37.6</v>
      </c>
    </row>
    <row r="1664" spans="1:48" x14ac:dyDescent="0.3">
      <c r="A1664" t="s">
        <v>6398</v>
      </c>
      <c r="B1664" t="s">
        <v>6399</v>
      </c>
      <c r="C1664" s="1" t="str">
        <f t="shared" si="121"/>
        <v>13:0048</v>
      </c>
      <c r="D1664" s="1" t="str">
        <f t="shared" si="122"/>
        <v>13:0010</v>
      </c>
      <c r="E1664" t="s">
        <v>6400</v>
      </c>
      <c r="F1664" t="s">
        <v>6401</v>
      </c>
      <c r="H1664">
        <v>45.316097599999999</v>
      </c>
      <c r="I1664">
        <v>-67.443214499999996</v>
      </c>
      <c r="J1664" s="1" t="str">
        <f t="shared" si="123"/>
        <v>Basal till</v>
      </c>
      <c r="K1664" s="1" t="str">
        <f t="shared" si="124"/>
        <v>&lt;63 micron</v>
      </c>
      <c r="L1664">
        <v>45</v>
      </c>
      <c r="M1664">
        <v>2.0099999999999998</v>
      </c>
      <c r="N1664">
        <v>7.1</v>
      </c>
      <c r="O1664">
        <v>1.3</v>
      </c>
      <c r="P1664">
        <v>1</v>
      </c>
      <c r="Q1664">
        <v>55.8</v>
      </c>
      <c r="R1664">
        <v>0.15</v>
      </c>
      <c r="S1664">
        <v>7.0000000000000007E-2</v>
      </c>
      <c r="T1664">
        <v>0.05</v>
      </c>
      <c r="U1664">
        <v>10</v>
      </c>
      <c r="V1664">
        <v>38.6</v>
      </c>
      <c r="W1664">
        <v>9.92</v>
      </c>
      <c r="X1664">
        <v>2.59</v>
      </c>
      <c r="Y1664">
        <v>5.6</v>
      </c>
      <c r="Z1664">
        <v>71</v>
      </c>
      <c r="AA1664">
        <v>0.08</v>
      </c>
      <c r="AB1664">
        <v>28.7</v>
      </c>
      <c r="AC1664">
        <v>0.7</v>
      </c>
      <c r="AD1664">
        <v>391</v>
      </c>
      <c r="AE1664">
        <v>0.51</v>
      </c>
      <c r="AF1664">
        <v>4.0000000000000001E-3</v>
      </c>
      <c r="AG1664">
        <v>32.200000000000003</v>
      </c>
      <c r="AH1664">
        <v>4.5999999999999999E-2</v>
      </c>
      <c r="AI1664">
        <v>6.75</v>
      </c>
      <c r="AJ1664">
        <v>0.02</v>
      </c>
      <c r="AK1664">
        <v>0.3</v>
      </c>
      <c r="AL1664">
        <v>2</v>
      </c>
      <c r="AM1664">
        <v>0.3</v>
      </c>
      <c r="AN1664">
        <v>5.5</v>
      </c>
      <c r="AO1664">
        <v>0.01</v>
      </c>
      <c r="AP1664">
        <v>4.2</v>
      </c>
      <c r="AQ1664">
        <v>310</v>
      </c>
      <c r="AR1664">
        <v>0.08</v>
      </c>
      <c r="AS1664">
        <v>0.8</v>
      </c>
      <c r="AT1664">
        <v>28</v>
      </c>
      <c r="AU1664">
        <v>0.2</v>
      </c>
      <c r="AV1664">
        <v>64.3</v>
      </c>
    </row>
    <row r="1665" spans="1:48" x14ac:dyDescent="0.3">
      <c r="A1665" t="s">
        <v>6402</v>
      </c>
      <c r="B1665" t="s">
        <v>6403</v>
      </c>
      <c r="C1665" s="1" t="str">
        <f t="shared" si="121"/>
        <v>13:0048</v>
      </c>
      <c r="D1665" s="1" t="str">
        <f t="shared" si="122"/>
        <v>13:0010</v>
      </c>
      <c r="E1665" t="s">
        <v>6404</v>
      </c>
      <c r="F1665" t="s">
        <v>6405</v>
      </c>
      <c r="H1665">
        <v>45.299290900000003</v>
      </c>
      <c r="I1665">
        <v>-67.433240999999995</v>
      </c>
      <c r="J1665" s="1" t="str">
        <f t="shared" si="123"/>
        <v>Basal till</v>
      </c>
      <c r="K1665" s="1" t="str">
        <f t="shared" si="124"/>
        <v>&lt;63 micron</v>
      </c>
      <c r="L1665">
        <v>42</v>
      </c>
      <c r="M1665">
        <v>1.44</v>
      </c>
      <c r="N1665">
        <v>8.5</v>
      </c>
      <c r="O1665">
        <v>0.1</v>
      </c>
      <c r="P1665">
        <v>1</v>
      </c>
      <c r="Q1665">
        <v>34.799999999999997</v>
      </c>
      <c r="R1665">
        <v>0.23</v>
      </c>
      <c r="S1665">
        <v>0.14000000000000001</v>
      </c>
      <c r="T1665">
        <v>0.03</v>
      </c>
      <c r="U1665">
        <v>8.1999999999999993</v>
      </c>
      <c r="V1665">
        <v>30.5</v>
      </c>
      <c r="W1665">
        <v>13.5</v>
      </c>
      <c r="X1665">
        <v>2.34</v>
      </c>
      <c r="Y1665">
        <v>3.9</v>
      </c>
      <c r="Z1665">
        <v>33</v>
      </c>
      <c r="AA1665">
        <v>0.05</v>
      </c>
      <c r="AB1665">
        <v>24.2</v>
      </c>
      <c r="AC1665">
        <v>0.6</v>
      </c>
      <c r="AD1665">
        <v>225</v>
      </c>
      <c r="AE1665">
        <v>0.36</v>
      </c>
      <c r="AF1665">
        <v>3.0000000000000001E-3</v>
      </c>
      <c r="AG1665">
        <v>35.799999999999997</v>
      </c>
      <c r="AH1665">
        <v>4.2000000000000003E-2</v>
      </c>
      <c r="AI1665">
        <v>9.5500000000000007</v>
      </c>
      <c r="AJ1665">
        <v>0.01</v>
      </c>
      <c r="AK1665">
        <v>0.23</v>
      </c>
      <c r="AL1665">
        <v>1.6</v>
      </c>
      <c r="AM1665">
        <v>0.3</v>
      </c>
      <c r="AN1665">
        <v>7.8</v>
      </c>
      <c r="AO1665">
        <v>0.02</v>
      </c>
      <c r="AP1665">
        <v>5.0999999999999996</v>
      </c>
      <c r="AQ1665">
        <v>280</v>
      </c>
      <c r="AR1665">
        <v>0.05</v>
      </c>
      <c r="AS1665">
        <v>0.5</v>
      </c>
      <c r="AT1665">
        <v>24</v>
      </c>
      <c r="AU1665">
        <v>0.1</v>
      </c>
      <c r="AV1665">
        <v>37.299999999999997</v>
      </c>
    </row>
    <row r="1666" spans="1:48" x14ac:dyDescent="0.3">
      <c r="A1666" t="s">
        <v>6406</v>
      </c>
      <c r="B1666" t="s">
        <v>6407</v>
      </c>
      <c r="C1666" s="1" t="str">
        <f t="shared" si="121"/>
        <v>13:0048</v>
      </c>
      <c r="D1666" s="1" t="str">
        <f t="shared" si="122"/>
        <v>13:0010</v>
      </c>
      <c r="E1666" t="s">
        <v>6408</v>
      </c>
      <c r="F1666" t="s">
        <v>6409</v>
      </c>
      <c r="H1666">
        <v>45.282165800000001</v>
      </c>
      <c r="I1666">
        <v>-67.442790799999997</v>
      </c>
      <c r="J1666" s="1" t="str">
        <f t="shared" si="123"/>
        <v>Basal till</v>
      </c>
      <c r="K1666" s="1" t="str">
        <f t="shared" si="124"/>
        <v>&lt;63 micron</v>
      </c>
      <c r="L1666">
        <v>33</v>
      </c>
      <c r="M1666">
        <v>1.74</v>
      </c>
      <c r="N1666">
        <v>7</v>
      </c>
      <c r="O1666">
        <v>0.8</v>
      </c>
      <c r="P1666">
        <v>1</v>
      </c>
      <c r="Q1666">
        <v>50.7</v>
      </c>
      <c r="R1666">
        <v>0.13</v>
      </c>
      <c r="S1666">
        <v>0.04</v>
      </c>
      <c r="T1666">
        <v>0.05</v>
      </c>
      <c r="U1666">
        <v>9.1999999999999993</v>
      </c>
      <c r="V1666">
        <v>32.799999999999997</v>
      </c>
      <c r="W1666">
        <v>14.57</v>
      </c>
      <c r="X1666">
        <v>2.2599999999999998</v>
      </c>
      <c r="Y1666">
        <v>4.7</v>
      </c>
      <c r="Z1666">
        <v>47</v>
      </c>
      <c r="AA1666">
        <v>0.04</v>
      </c>
      <c r="AB1666">
        <v>25.6</v>
      </c>
      <c r="AC1666">
        <v>0.57999999999999996</v>
      </c>
      <c r="AD1666">
        <v>208</v>
      </c>
      <c r="AE1666">
        <v>0.33</v>
      </c>
      <c r="AF1666">
        <v>3.0000000000000001E-3</v>
      </c>
      <c r="AG1666">
        <v>32.200000000000003</v>
      </c>
      <c r="AH1666">
        <v>1.4999999999999999E-2</v>
      </c>
      <c r="AI1666">
        <v>8.02</v>
      </c>
      <c r="AJ1666">
        <v>5.0000000000000001E-3</v>
      </c>
      <c r="AK1666">
        <v>0.27</v>
      </c>
      <c r="AL1666">
        <v>2.1</v>
      </c>
      <c r="AM1666">
        <v>0.2</v>
      </c>
      <c r="AN1666">
        <v>4.3</v>
      </c>
      <c r="AO1666">
        <v>0.01</v>
      </c>
      <c r="AP1666">
        <v>5.8</v>
      </c>
      <c r="AQ1666">
        <v>240</v>
      </c>
      <c r="AR1666">
        <v>7.0000000000000007E-2</v>
      </c>
      <c r="AS1666">
        <v>0.6</v>
      </c>
      <c r="AT1666">
        <v>28</v>
      </c>
      <c r="AU1666">
        <v>0.1</v>
      </c>
      <c r="AV1666">
        <v>50.9</v>
      </c>
    </row>
    <row r="1667" spans="1:48" x14ac:dyDescent="0.3">
      <c r="A1667" t="s">
        <v>6410</v>
      </c>
      <c r="B1667" t="s">
        <v>6411</v>
      </c>
      <c r="C1667" s="1" t="str">
        <f t="shared" si="121"/>
        <v>13:0048</v>
      </c>
      <c r="D1667" s="1" t="str">
        <f t="shared" si="122"/>
        <v>13:0010</v>
      </c>
      <c r="E1667" t="s">
        <v>6412</v>
      </c>
      <c r="F1667" t="s">
        <v>6413</v>
      </c>
      <c r="H1667">
        <v>45.263043799999998</v>
      </c>
      <c r="I1667">
        <v>-67.449852300000003</v>
      </c>
      <c r="J1667" s="1" t="str">
        <f t="shared" si="123"/>
        <v>Basal till</v>
      </c>
      <c r="K1667" s="1" t="str">
        <f t="shared" si="124"/>
        <v>&lt;63 micron</v>
      </c>
      <c r="L1667">
        <v>87</v>
      </c>
      <c r="M1667">
        <v>1.46</v>
      </c>
      <c r="N1667">
        <v>8.8000000000000007</v>
      </c>
      <c r="O1667">
        <v>1</v>
      </c>
      <c r="P1667">
        <v>1</v>
      </c>
      <c r="Q1667">
        <v>41.9</v>
      </c>
      <c r="R1667">
        <v>0.12</v>
      </c>
      <c r="S1667">
        <v>0.03</v>
      </c>
      <c r="T1667">
        <v>0.09</v>
      </c>
      <c r="U1667">
        <v>7.9</v>
      </c>
      <c r="V1667">
        <v>25.6</v>
      </c>
      <c r="W1667">
        <v>14.36</v>
      </c>
      <c r="X1667">
        <v>2.17</v>
      </c>
      <c r="Y1667">
        <v>3.7</v>
      </c>
      <c r="Z1667">
        <v>45</v>
      </c>
      <c r="AA1667">
        <v>0.04</v>
      </c>
      <c r="AB1667">
        <v>24.1</v>
      </c>
      <c r="AC1667">
        <v>0.51</v>
      </c>
      <c r="AD1667">
        <v>310</v>
      </c>
      <c r="AE1667">
        <v>0.33</v>
      </c>
      <c r="AF1667">
        <v>6.0000000000000001E-3</v>
      </c>
      <c r="AG1667">
        <v>26.4</v>
      </c>
      <c r="AH1667">
        <v>2.4E-2</v>
      </c>
      <c r="AI1667">
        <v>10.220000000000001</v>
      </c>
      <c r="AJ1667">
        <v>0.01</v>
      </c>
      <c r="AK1667">
        <v>0.45</v>
      </c>
      <c r="AL1667">
        <v>1.6</v>
      </c>
      <c r="AM1667">
        <v>0.2</v>
      </c>
      <c r="AN1667">
        <v>3.3</v>
      </c>
      <c r="AO1667">
        <v>0.02</v>
      </c>
      <c r="AP1667">
        <v>3.8</v>
      </c>
      <c r="AQ1667">
        <v>270</v>
      </c>
      <c r="AR1667">
        <v>0.05</v>
      </c>
      <c r="AS1667">
        <v>0.5</v>
      </c>
      <c r="AT1667">
        <v>24</v>
      </c>
      <c r="AU1667">
        <v>0.1</v>
      </c>
      <c r="AV1667">
        <v>53</v>
      </c>
    </row>
    <row r="1668" spans="1:48" x14ac:dyDescent="0.3">
      <c r="A1668" t="s">
        <v>6414</v>
      </c>
      <c r="B1668" t="s">
        <v>6415</v>
      </c>
      <c r="C1668" s="1" t="str">
        <f t="shared" si="121"/>
        <v>13:0048</v>
      </c>
      <c r="D1668" s="1" t="str">
        <f t="shared" si="122"/>
        <v>13:0010</v>
      </c>
      <c r="E1668" t="s">
        <v>6416</v>
      </c>
      <c r="F1668" t="s">
        <v>6417</v>
      </c>
      <c r="H1668">
        <v>45.332549399999998</v>
      </c>
      <c r="I1668">
        <v>-67.427245400000004</v>
      </c>
      <c r="J1668" s="1" t="str">
        <f t="shared" si="123"/>
        <v>Basal till</v>
      </c>
      <c r="K1668" s="1" t="str">
        <f t="shared" si="124"/>
        <v>&lt;63 micron</v>
      </c>
      <c r="L1668">
        <v>9</v>
      </c>
      <c r="M1668">
        <v>1.81</v>
      </c>
      <c r="N1668">
        <v>11.1</v>
      </c>
      <c r="O1668">
        <v>0.6</v>
      </c>
      <c r="P1668">
        <v>1</v>
      </c>
      <c r="Q1668">
        <v>60.6</v>
      </c>
      <c r="R1668">
        <v>0.19</v>
      </c>
      <c r="S1668">
        <v>0.04</v>
      </c>
      <c r="T1668">
        <v>0.05</v>
      </c>
      <c r="U1668">
        <v>12.7</v>
      </c>
      <c r="V1668">
        <v>35.5</v>
      </c>
      <c r="W1668">
        <v>20.45</v>
      </c>
      <c r="X1668">
        <v>2.84</v>
      </c>
      <c r="Y1668">
        <v>5.3</v>
      </c>
      <c r="Z1668">
        <v>19</v>
      </c>
      <c r="AA1668">
        <v>0.12</v>
      </c>
      <c r="AB1668">
        <v>31.4</v>
      </c>
      <c r="AC1668">
        <v>0.76</v>
      </c>
      <c r="AD1668">
        <v>612</v>
      </c>
      <c r="AE1668">
        <v>0.42</v>
      </c>
      <c r="AF1668">
        <v>4.0000000000000001E-3</v>
      </c>
      <c r="AG1668">
        <v>35.9</v>
      </c>
      <c r="AH1668">
        <v>3.3000000000000002E-2</v>
      </c>
      <c r="AI1668">
        <v>11.53</v>
      </c>
      <c r="AJ1668">
        <v>5.0000000000000001E-3</v>
      </c>
      <c r="AK1668">
        <v>0.69</v>
      </c>
      <c r="AL1668">
        <v>3.1</v>
      </c>
      <c r="AM1668">
        <v>0.3</v>
      </c>
      <c r="AN1668">
        <v>4.7</v>
      </c>
      <c r="AO1668">
        <v>0.02</v>
      </c>
      <c r="AP1668">
        <v>7.6</v>
      </c>
      <c r="AQ1668">
        <v>640</v>
      </c>
      <c r="AR1668">
        <v>0.08</v>
      </c>
      <c r="AS1668">
        <v>0.7</v>
      </c>
      <c r="AT1668">
        <v>33</v>
      </c>
      <c r="AU1668">
        <v>0.2</v>
      </c>
      <c r="AV1668">
        <v>56.8</v>
      </c>
    </row>
    <row r="1669" spans="1:48" x14ac:dyDescent="0.3">
      <c r="A1669" t="s">
        <v>6418</v>
      </c>
      <c r="B1669" t="s">
        <v>6419</v>
      </c>
      <c r="C1669" s="1" t="str">
        <f t="shared" si="121"/>
        <v>13:0048</v>
      </c>
      <c r="D1669" s="1" t="str">
        <f t="shared" si="122"/>
        <v>13:0010</v>
      </c>
      <c r="E1669" t="s">
        <v>6420</v>
      </c>
      <c r="F1669" t="s">
        <v>6421</v>
      </c>
      <c r="H1669">
        <v>45.495783000000003</v>
      </c>
      <c r="I1669">
        <v>-67.413326900000001</v>
      </c>
      <c r="J1669" s="1" t="str">
        <f t="shared" si="123"/>
        <v>Basal till</v>
      </c>
      <c r="K1669" s="1" t="str">
        <f t="shared" si="124"/>
        <v>&lt;63 micron</v>
      </c>
      <c r="L1669">
        <v>21</v>
      </c>
      <c r="M1669">
        <v>1.91</v>
      </c>
      <c r="N1669">
        <v>7.8</v>
      </c>
      <c r="O1669">
        <v>1.1000000000000001</v>
      </c>
      <c r="P1669">
        <v>1</v>
      </c>
      <c r="Q1669">
        <v>36.6</v>
      </c>
      <c r="R1669">
        <v>0.17</v>
      </c>
      <c r="S1669">
        <v>0.04</v>
      </c>
      <c r="T1669">
        <v>0.05</v>
      </c>
      <c r="U1669">
        <v>6.8</v>
      </c>
      <c r="V1669">
        <v>29.4</v>
      </c>
      <c r="W1669">
        <v>15.77</v>
      </c>
      <c r="X1669">
        <v>2.0099999999999998</v>
      </c>
      <c r="Y1669">
        <v>4.5</v>
      </c>
      <c r="Z1669">
        <v>121</v>
      </c>
      <c r="AA1669">
        <v>0.06</v>
      </c>
      <c r="AB1669">
        <v>23.7</v>
      </c>
      <c r="AC1669">
        <v>0.51</v>
      </c>
      <c r="AD1669">
        <v>253</v>
      </c>
      <c r="AE1669">
        <v>0.52</v>
      </c>
      <c r="AF1669">
        <v>3.0000000000000001E-3</v>
      </c>
      <c r="AG1669">
        <v>26.3</v>
      </c>
      <c r="AH1669">
        <v>3.5000000000000003E-2</v>
      </c>
      <c r="AI1669">
        <v>8.02</v>
      </c>
      <c r="AJ1669">
        <v>0.02</v>
      </c>
      <c r="AK1669">
        <v>0.3</v>
      </c>
      <c r="AL1669">
        <v>2.5</v>
      </c>
      <c r="AM1669">
        <v>0.4</v>
      </c>
      <c r="AN1669">
        <v>3.2</v>
      </c>
      <c r="AO1669">
        <v>0.01</v>
      </c>
      <c r="AP1669">
        <v>5.2</v>
      </c>
      <c r="AQ1669">
        <v>530</v>
      </c>
      <c r="AR1669">
        <v>0.09</v>
      </c>
      <c r="AS1669">
        <v>0.8</v>
      </c>
      <c r="AT1669">
        <v>28</v>
      </c>
      <c r="AU1669">
        <v>0.2</v>
      </c>
      <c r="AV1669">
        <v>40.9</v>
      </c>
    </row>
    <row r="1670" spans="1:48" x14ac:dyDescent="0.3">
      <c r="A1670" t="s">
        <v>6422</v>
      </c>
      <c r="B1670" t="s">
        <v>6423</v>
      </c>
      <c r="C1670" s="1" t="str">
        <f t="shared" si="121"/>
        <v>13:0048</v>
      </c>
      <c r="D1670" s="1" t="str">
        <f t="shared" si="122"/>
        <v>13:0010</v>
      </c>
      <c r="E1670" t="s">
        <v>6424</v>
      </c>
      <c r="F1670" t="s">
        <v>6425</v>
      </c>
      <c r="H1670">
        <v>45.473569300000001</v>
      </c>
      <c r="I1670">
        <v>-67.417289699999998</v>
      </c>
      <c r="J1670" s="1" t="str">
        <f t="shared" si="123"/>
        <v>Basal till</v>
      </c>
      <c r="K1670" s="1" t="str">
        <f t="shared" si="124"/>
        <v>&lt;63 micron</v>
      </c>
      <c r="L1670">
        <v>6</v>
      </c>
      <c r="M1670">
        <v>1.49</v>
      </c>
      <c r="N1670">
        <v>5.6</v>
      </c>
      <c r="O1670">
        <v>0.5</v>
      </c>
      <c r="P1670">
        <v>1</v>
      </c>
      <c r="Q1670">
        <v>51.2</v>
      </c>
      <c r="R1670">
        <v>0.14000000000000001</v>
      </c>
      <c r="S1670">
        <v>0.09</v>
      </c>
      <c r="T1670">
        <v>0.02</v>
      </c>
      <c r="U1670">
        <v>9.3000000000000007</v>
      </c>
      <c r="V1670">
        <v>30.6</v>
      </c>
      <c r="W1670">
        <v>13.25</v>
      </c>
      <c r="X1670">
        <v>2.31</v>
      </c>
      <c r="Y1670">
        <v>4.5999999999999996</v>
      </c>
      <c r="Z1670">
        <v>26</v>
      </c>
      <c r="AA1670">
        <v>0.09</v>
      </c>
      <c r="AB1670">
        <v>31.2</v>
      </c>
      <c r="AC1670">
        <v>0.68</v>
      </c>
      <c r="AD1670">
        <v>499</v>
      </c>
      <c r="AE1670">
        <v>0.35</v>
      </c>
      <c r="AF1670">
        <v>4.0000000000000001E-3</v>
      </c>
      <c r="AG1670">
        <v>33</v>
      </c>
      <c r="AH1670">
        <v>3.5999999999999997E-2</v>
      </c>
      <c r="AI1670">
        <v>7.55</v>
      </c>
      <c r="AJ1670">
        <v>0.01</v>
      </c>
      <c r="AK1670">
        <v>0.28000000000000003</v>
      </c>
      <c r="AL1670">
        <v>3.2</v>
      </c>
      <c r="AM1670">
        <v>0.2</v>
      </c>
      <c r="AN1670">
        <v>7.1</v>
      </c>
      <c r="AO1670">
        <v>0.01</v>
      </c>
      <c r="AP1670">
        <v>7</v>
      </c>
      <c r="AQ1670">
        <v>720</v>
      </c>
      <c r="AR1670">
        <v>0.05</v>
      </c>
      <c r="AS1670">
        <v>1.1000000000000001</v>
      </c>
      <c r="AT1670">
        <v>30</v>
      </c>
      <c r="AU1670">
        <v>0.1</v>
      </c>
      <c r="AV1670">
        <v>42.6</v>
      </c>
    </row>
    <row r="1671" spans="1:48" x14ac:dyDescent="0.3">
      <c r="A1671" t="s">
        <v>6426</v>
      </c>
      <c r="B1671" t="s">
        <v>6427</v>
      </c>
      <c r="C1671" s="1" t="str">
        <f t="shared" si="121"/>
        <v>13:0048</v>
      </c>
      <c r="D1671" s="1" t="str">
        <f t="shared" si="122"/>
        <v>13:0010</v>
      </c>
      <c r="E1671" t="s">
        <v>6428</v>
      </c>
      <c r="F1671" t="s">
        <v>6429</v>
      </c>
      <c r="H1671">
        <v>45.458545299999997</v>
      </c>
      <c r="I1671">
        <v>-67.410074399999999</v>
      </c>
      <c r="J1671" s="1" t="str">
        <f t="shared" si="123"/>
        <v>Basal till</v>
      </c>
      <c r="K1671" s="1" t="str">
        <f t="shared" si="124"/>
        <v>&lt;63 micron</v>
      </c>
      <c r="L1671">
        <v>5</v>
      </c>
      <c r="M1671">
        <v>1.41</v>
      </c>
      <c r="N1671">
        <v>3.7</v>
      </c>
      <c r="O1671">
        <v>0.1</v>
      </c>
      <c r="P1671">
        <v>1</v>
      </c>
      <c r="Q1671">
        <v>38.799999999999997</v>
      </c>
      <c r="R1671">
        <v>0.11</v>
      </c>
      <c r="S1671">
        <v>0.03</v>
      </c>
      <c r="T1671">
        <v>0.02</v>
      </c>
      <c r="U1671">
        <v>8.1</v>
      </c>
      <c r="V1671">
        <v>25</v>
      </c>
      <c r="W1671">
        <v>9.9700000000000006</v>
      </c>
      <c r="X1671">
        <v>1.84</v>
      </c>
      <c r="Y1671">
        <v>3.9</v>
      </c>
      <c r="Z1671">
        <v>25</v>
      </c>
      <c r="AA1671">
        <v>0.05</v>
      </c>
      <c r="AB1671">
        <v>23.4</v>
      </c>
      <c r="AC1671">
        <v>0.53</v>
      </c>
      <c r="AD1671">
        <v>374</v>
      </c>
      <c r="AE1671">
        <v>0.24</v>
      </c>
      <c r="AF1671">
        <v>3.0000000000000001E-3</v>
      </c>
      <c r="AG1671">
        <v>25.1</v>
      </c>
      <c r="AH1671">
        <v>2.1000000000000001E-2</v>
      </c>
      <c r="AI1671">
        <v>6.56</v>
      </c>
      <c r="AJ1671">
        <v>0.01</v>
      </c>
      <c r="AK1671">
        <v>0.22</v>
      </c>
      <c r="AL1671">
        <v>2.2000000000000002</v>
      </c>
      <c r="AM1671">
        <v>0.2</v>
      </c>
      <c r="AN1671">
        <v>3.6</v>
      </c>
      <c r="AO1671">
        <v>0.01</v>
      </c>
      <c r="AP1671">
        <v>6</v>
      </c>
      <c r="AQ1671">
        <v>500</v>
      </c>
      <c r="AR1671">
        <v>0.06</v>
      </c>
      <c r="AS1671">
        <v>0.6</v>
      </c>
      <c r="AT1671">
        <v>25</v>
      </c>
      <c r="AU1671">
        <v>0.05</v>
      </c>
      <c r="AV1671">
        <v>35</v>
      </c>
    </row>
    <row r="1672" spans="1:48" x14ac:dyDescent="0.3">
      <c r="A1672" t="s">
        <v>6430</v>
      </c>
      <c r="B1672" t="s">
        <v>6431</v>
      </c>
      <c r="C1672" s="1" t="str">
        <f t="shared" si="121"/>
        <v>13:0048</v>
      </c>
      <c r="D1672" s="1" t="str">
        <f t="shared" si="122"/>
        <v>13:0010</v>
      </c>
      <c r="E1672" t="s">
        <v>6432</v>
      </c>
      <c r="F1672" t="s">
        <v>6433</v>
      </c>
      <c r="H1672">
        <v>45.441082199999997</v>
      </c>
      <c r="I1672">
        <v>-67.415846000000002</v>
      </c>
      <c r="J1672" s="1" t="str">
        <f t="shared" si="123"/>
        <v>Basal till</v>
      </c>
      <c r="K1672" s="1" t="str">
        <f t="shared" si="124"/>
        <v>&lt;63 micron</v>
      </c>
      <c r="L1672">
        <v>29</v>
      </c>
      <c r="M1672">
        <v>1.98</v>
      </c>
      <c r="N1672">
        <v>12.3</v>
      </c>
      <c r="O1672">
        <v>1.2</v>
      </c>
      <c r="P1672">
        <v>1</v>
      </c>
      <c r="Q1672">
        <v>50.9</v>
      </c>
      <c r="R1672">
        <v>0.21</v>
      </c>
      <c r="S1672">
        <v>0.04</v>
      </c>
      <c r="T1672">
        <v>0.09</v>
      </c>
      <c r="U1672">
        <v>12.9</v>
      </c>
      <c r="V1672">
        <v>37.4</v>
      </c>
      <c r="W1672">
        <v>22.89</v>
      </c>
      <c r="X1672">
        <v>2.67</v>
      </c>
      <c r="Y1672">
        <v>4.9000000000000004</v>
      </c>
      <c r="Z1672">
        <v>63</v>
      </c>
      <c r="AA1672">
        <v>0.06</v>
      </c>
      <c r="AB1672">
        <v>26.7</v>
      </c>
      <c r="AC1672">
        <v>0.69</v>
      </c>
      <c r="AD1672">
        <v>539</v>
      </c>
      <c r="AE1672">
        <v>0.41</v>
      </c>
      <c r="AF1672">
        <v>3.0000000000000001E-3</v>
      </c>
      <c r="AG1672">
        <v>37.299999999999997</v>
      </c>
      <c r="AH1672">
        <v>5.2999999999999999E-2</v>
      </c>
      <c r="AI1672">
        <v>12.87</v>
      </c>
      <c r="AJ1672">
        <v>0.01</v>
      </c>
      <c r="AK1672">
        <v>0.49</v>
      </c>
      <c r="AL1672">
        <v>4</v>
      </c>
      <c r="AM1672">
        <v>0.7</v>
      </c>
      <c r="AN1672">
        <v>3.9</v>
      </c>
      <c r="AO1672">
        <v>0.02</v>
      </c>
      <c r="AP1672">
        <v>6.8</v>
      </c>
      <c r="AQ1672">
        <v>830</v>
      </c>
      <c r="AR1672">
        <v>0.08</v>
      </c>
      <c r="AS1672">
        <v>0.7</v>
      </c>
      <c r="AT1672">
        <v>37</v>
      </c>
      <c r="AU1672">
        <v>0.3</v>
      </c>
      <c r="AV1672">
        <v>51.7</v>
      </c>
    </row>
    <row r="1673" spans="1:48" x14ac:dyDescent="0.3">
      <c r="A1673" t="s">
        <v>6434</v>
      </c>
      <c r="B1673" t="s">
        <v>6435</v>
      </c>
      <c r="C1673" s="1" t="str">
        <f t="shared" si="121"/>
        <v>13:0048</v>
      </c>
      <c r="D1673" s="1" t="str">
        <f t="shared" si="122"/>
        <v>13:0010</v>
      </c>
      <c r="E1673" t="s">
        <v>6436</v>
      </c>
      <c r="F1673" t="s">
        <v>6437</v>
      </c>
      <c r="H1673">
        <v>45.422814500000001</v>
      </c>
      <c r="I1673">
        <v>-67.415526299999996</v>
      </c>
      <c r="J1673" s="1" t="str">
        <f t="shared" si="123"/>
        <v>Basal till</v>
      </c>
      <c r="K1673" s="1" t="str">
        <f t="shared" si="124"/>
        <v>&lt;63 micron</v>
      </c>
      <c r="L1673">
        <v>10</v>
      </c>
      <c r="M1673">
        <v>2.1</v>
      </c>
      <c r="N1673">
        <v>8.1999999999999993</v>
      </c>
      <c r="O1673">
        <v>0.1</v>
      </c>
      <c r="P1673">
        <v>1</v>
      </c>
      <c r="Q1673">
        <v>62.6</v>
      </c>
      <c r="R1673">
        <v>0.33</v>
      </c>
      <c r="S1673">
        <v>0.05</v>
      </c>
      <c r="T1673">
        <v>0.03</v>
      </c>
      <c r="U1673">
        <v>13.7</v>
      </c>
      <c r="V1673">
        <v>37.1</v>
      </c>
      <c r="W1673">
        <v>20.74</v>
      </c>
      <c r="X1673">
        <v>2.89</v>
      </c>
      <c r="Y1673">
        <v>6.8</v>
      </c>
      <c r="Z1673">
        <v>34</v>
      </c>
      <c r="AA1673">
        <v>0.18</v>
      </c>
      <c r="AB1673">
        <v>29.5</v>
      </c>
      <c r="AC1673">
        <v>0.76</v>
      </c>
      <c r="AD1673">
        <v>692</v>
      </c>
      <c r="AE1673">
        <v>0.41</v>
      </c>
      <c r="AF1673">
        <v>5.0000000000000001E-3</v>
      </c>
      <c r="AG1673">
        <v>35.799999999999997</v>
      </c>
      <c r="AH1673">
        <v>3.6999999999999998E-2</v>
      </c>
      <c r="AI1673">
        <v>12.33</v>
      </c>
      <c r="AJ1673">
        <v>5.0000000000000001E-3</v>
      </c>
      <c r="AK1673">
        <v>0.46</v>
      </c>
      <c r="AL1673">
        <v>4.0999999999999996</v>
      </c>
      <c r="AM1673">
        <v>0.3</v>
      </c>
      <c r="AN1673">
        <v>5.4</v>
      </c>
      <c r="AO1673">
        <v>0.03</v>
      </c>
      <c r="AP1673">
        <v>9.4</v>
      </c>
      <c r="AQ1673">
        <v>1090</v>
      </c>
      <c r="AR1673">
        <v>0.15</v>
      </c>
      <c r="AS1673">
        <v>1.1000000000000001</v>
      </c>
      <c r="AT1673">
        <v>41</v>
      </c>
      <c r="AU1673">
        <v>0.2</v>
      </c>
      <c r="AV1673">
        <v>53.8</v>
      </c>
    </row>
    <row r="1674" spans="1:48" x14ac:dyDescent="0.3">
      <c r="A1674" t="s">
        <v>6438</v>
      </c>
      <c r="B1674" t="s">
        <v>6439</v>
      </c>
      <c r="C1674" s="1" t="str">
        <f t="shared" si="121"/>
        <v>13:0048</v>
      </c>
      <c r="D1674" s="1" t="str">
        <f t="shared" si="122"/>
        <v>13:0010</v>
      </c>
      <c r="E1674" t="s">
        <v>6440</v>
      </c>
      <c r="F1674" t="s">
        <v>6441</v>
      </c>
      <c r="H1674">
        <v>45.407142700000001</v>
      </c>
      <c r="I1674">
        <v>-67.4167822</v>
      </c>
      <c r="J1674" s="1" t="str">
        <f t="shared" si="123"/>
        <v>Basal till</v>
      </c>
      <c r="K1674" s="1" t="str">
        <f t="shared" si="124"/>
        <v>&lt;63 micron</v>
      </c>
      <c r="L1674">
        <v>6</v>
      </c>
      <c r="M1674">
        <v>1.79</v>
      </c>
      <c r="N1674">
        <v>10.1</v>
      </c>
      <c r="O1674">
        <v>1</v>
      </c>
      <c r="P1674">
        <v>1</v>
      </c>
      <c r="Q1674">
        <v>70.400000000000006</v>
      </c>
      <c r="R1674">
        <v>0.22</v>
      </c>
      <c r="S1674">
        <v>0.09</v>
      </c>
      <c r="T1674">
        <v>0.04</v>
      </c>
      <c r="U1674">
        <v>12.8</v>
      </c>
      <c r="V1674">
        <v>34</v>
      </c>
      <c r="W1674">
        <v>21.01</v>
      </c>
      <c r="X1674">
        <v>2.84</v>
      </c>
      <c r="Y1674">
        <v>5.6</v>
      </c>
      <c r="Z1674">
        <v>22</v>
      </c>
      <c r="AA1674">
        <v>0.15</v>
      </c>
      <c r="AB1674">
        <v>27.9</v>
      </c>
      <c r="AC1674">
        <v>0.76</v>
      </c>
      <c r="AD1674">
        <v>649</v>
      </c>
      <c r="AE1674">
        <v>0.49</v>
      </c>
      <c r="AF1674">
        <v>6.0000000000000001E-3</v>
      </c>
      <c r="AG1674">
        <v>36.700000000000003</v>
      </c>
      <c r="AH1674">
        <v>4.7E-2</v>
      </c>
      <c r="AI1674">
        <v>11.33</v>
      </c>
      <c r="AJ1674">
        <v>5.0000000000000001E-3</v>
      </c>
      <c r="AK1674">
        <v>0.64</v>
      </c>
      <c r="AL1674">
        <v>4</v>
      </c>
      <c r="AM1674">
        <v>0.1</v>
      </c>
      <c r="AN1674">
        <v>8.5</v>
      </c>
      <c r="AO1674">
        <v>0.02</v>
      </c>
      <c r="AP1674">
        <v>7.9</v>
      </c>
      <c r="AQ1674">
        <v>930</v>
      </c>
      <c r="AR1674">
        <v>0.1</v>
      </c>
      <c r="AS1674">
        <v>0.7</v>
      </c>
      <c r="AT1674">
        <v>39</v>
      </c>
      <c r="AU1674">
        <v>0.2</v>
      </c>
      <c r="AV1674">
        <v>53.7</v>
      </c>
    </row>
    <row r="1675" spans="1:48" x14ac:dyDescent="0.3">
      <c r="A1675" t="s">
        <v>6442</v>
      </c>
      <c r="B1675" t="s">
        <v>6443</v>
      </c>
      <c r="C1675" s="1" t="str">
        <f t="shared" si="121"/>
        <v>13:0048</v>
      </c>
      <c r="D1675" s="1" t="str">
        <f t="shared" si="122"/>
        <v>13:0010</v>
      </c>
      <c r="E1675" t="s">
        <v>6444</v>
      </c>
      <c r="F1675" t="s">
        <v>6445</v>
      </c>
      <c r="H1675">
        <v>45.385956499999999</v>
      </c>
      <c r="I1675">
        <v>-67.416977399999993</v>
      </c>
      <c r="J1675" s="1" t="str">
        <f t="shared" si="123"/>
        <v>Basal till</v>
      </c>
      <c r="K1675" s="1" t="str">
        <f t="shared" si="124"/>
        <v>&lt;63 micron</v>
      </c>
      <c r="L1675">
        <v>16</v>
      </c>
      <c r="M1675">
        <v>2.17</v>
      </c>
      <c r="N1675">
        <v>12.2</v>
      </c>
      <c r="O1675">
        <v>0.5</v>
      </c>
      <c r="P1675">
        <v>1</v>
      </c>
      <c r="Q1675">
        <v>44.5</v>
      </c>
      <c r="R1675">
        <v>0.22</v>
      </c>
      <c r="S1675">
        <v>0.04</v>
      </c>
      <c r="T1675">
        <v>7.0000000000000007E-2</v>
      </c>
      <c r="U1675">
        <v>10</v>
      </c>
      <c r="V1675">
        <v>35.5</v>
      </c>
      <c r="W1675">
        <v>17</v>
      </c>
      <c r="X1675">
        <v>2.36</v>
      </c>
      <c r="Y1675">
        <v>5.2</v>
      </c>
      <c r="Z1675">
        <v>80</v>
      </c>
      <c r="AA1675">
        <v>0.05</v>
      </c>
      <c r="AB1675">
        <v>20.7</v>
      </c>
      <c r="AC1675">
        <v>0.52</v>
      </c>
      <c r="AD1675">
        <v>320</v>
      </c>
      <c r="AE1675">
        <v>0.46</v>
      </c>
      <c r="AF1675">
        <v>3.0000000000000001E-3</v>
      </c>
      <c r="AG1675">
        <v>26.8</v>
      </c>
      <c r="AH1675">
        <v>5.7000000000000002E-2</v>
      </c>
      <c r="AI1675">
        <v>9.83</v>
      </c>
      <c r="AJ1675">
        <v>0.02</v>
      </c>
      <c r="AK1675">
        <v>0.33</v>
      </c>
      <c r="AL1675">
        <v>3.3</v>
      </c>
      <c r="AM1675">
        <v>0.4</v>
      </c>
      <c r="AN1675">
        <v>3.2</v>
      </c>
      <c r="AO1675">
        <v>0.02</v>
      </c>
      <c r="AP1675">
        <v>6.5</v>
      </c>
      <c r="AQ1675">
        <v>530</v>
      </c>
      <c r="AR1675">
        <v>0.09</v>
      </c>
      <c r="AS1675">
        <v>0.9</v>
      </c>
      <c r="AT1675">
        <v>34</v>
      </c>
      <c r="AU1675">
        <v>0.4</v>
      </c>
      <c r="AV1675">
        <v>43.4</v>
      </c>
    </row>
    <row r="1676" spans="1:48" x14ac:dyDescent="0.3">
      <c r="A1676" t="s">
        <v>6446</v>
      </c>
      <c r="B1676" t="s">
        <v>6447</v>
      </c>
      <c r="C1676" s="1" t="str">
        <f t="shared" si="121"/>
        <v>13:0048</v>
      </c>
      <c r="D1676" s="1" t="str">
        <f t="shared" si="122"/>
        <v>13:0010</v>
      </c>
      <c r="E1676" t="s">
        <v>6448</v>
      </c>
      <c r="F1676" t="s">
        <v>6449</v>
      </c>
      <c r="H1676">
        <v>45.366833300000003</v>
      </c>
      <c r="I1676">
        <v>-67.421213800000004</v>
      </c>
      <c r="J1676" s="1" t="str">
        <f t="shared" si="123"/>
        <v>Basal till</v>
      </c>
      <c r="K1676" s="1" t="str">
        <f t="shared" si="124"/>
        <v>&lt;63 micron</v>
      </c>
      <c r="L1676">
        <v>6</v>
      </c>
      <c r="M1676">
        <v>1.44</v>
      </c>
      <c r="N1676">
        <v>12.1</v>
      </c>
      <c r="O1676">
        <v>1.1000000000000001</v>
      </c>
      <c r="P1676">
        <v>1</v>
      </c>
      <c r="Q1676">
        <v>47.6</v>
      </c>
      <c r="R1676">
        <v>0.19</v>
      </c>
      <c r="S1676">
        <v>0.19</v>
      </c>
      <c r="T1676">
        <v>0.05</v>
      </c>
      <c r="U1676">
        <v>11.7</v>
      </c>
      <c r="V1676">
        <v>28</v>
      </c>
      <c r="W1676">
        <v>21.58</v>
      </c>
      <c r="X1676">
        <v>2.52</v>
      </c>
      <c r="Y1676">
        <v>4.5</v>
      </c>
      <c r="Z1676">
        <v>15</v>
      </c>
      <c r="AA1676">
        <v>0.09</v>
      </c>
      <c r="AB1676">
        <v>28</v>
      </c>
      <c r="AC1676">
        <v>0.62</v>
      </c>
      <c r="AD1676">
        <v>623</v>
      </c>
      <c r="AE1676">
        <v>0.42</v>
      </c>
      <c r="AF1676">
        <v>5.0000000000000001E-3</v>
      </c>
      <c r="AG1676">
        <v>29.9</v>
      </c>
      <c r="AH1676">
        <v>4.4999999999999998E-2</v>
      </c>
      <c r="AI1676">
        <v>12.29</v>
      </c>
      <c r="AJ1676">
        <v>5.0000000000000001E-3</v>
      </c>
      <c r="AK1676">
        <v>0.77</v>
      </c>
      <c r="AL1676">
        <v>3.6</v>
      </c>
      <c r="AM1676">
        <v>0.4</v>
      </c>
      <c r="AN1676">
        <v>5.3</v>
      </c>
      <c r="AO1676">
        <v>0.03</v>
      </c>
      <c r="AP1676">
        <v>7.3</v>
      </c>
      <c r="AQ1676">
        <v>780</v>
      </c>
      <c r="AR1676">
        <v>7.0000000000000007E-2</v>
      </c>
      <c r="AS1676">
        <v>0.7</v>
      </c>
      <c r="AT1676">
        <v>28</v>
      </c>
      <c r="AU1676">
        <v>0.3</v>
      </c>
      <c r="AV1676">
        <v>43.4</v>
      </c>
    </row>
    <row r="1677" spans="1:48" x14ac:dyDescent="0.3">
      <c r="A1677" t="s">
        <v>6450</v>
      </c>
      <c r="B1677" t="s">
        <v>6451</v>
      </c>
      <c r="C1677" s="1" t="str">
        <f t="shared" si="121"/>
        <v>13:0048</v>
      </c>
      <c r="D1677" s="1" t="str">
        <f t="shared" si="122"/>
        <v>13:0010</v>
      </c>
      <c r="E1677" t="s">
        <v>6452</v>
      </c>
      <c r="F1677" t="s">
        <v>6453</v>
      </c>
      <c r="H1677">
        <v>45.353932100000002</v>
      </c>
      <c r="I1677">
        <v>-67.420397800000003</v>
      </c>
      <c r="J1677" s="1" t="str">
        <f t="shared" si="123"/>
        <v>Basal till</v>
      </c>
      <c r="K1677" s="1" t="str">
        <f t="shared" si="124"/>
        <v>&lt;63 micron</v>
      </c>
      <c r="L1677">
        <v>6</v>
      </c>
      <c r="M1677">
        <v>1.45</v>
      </c>
      <c r="N1677">
        <v>12.4</v>
      </c>
      <c r="O1677">
        <v>0.5</v>
      </c>
      <c r="P1677">
        <v>1</v>
      </c>
      <c r="Q1677">
        <v>46.7</v>
      </c>
      <c r="R1677">
        <v>0.19</v>
      </c>
      <c r="S1677">
        <v>0.23</v>
      </c>
      <c r="T1677">
        <v>0.03</v>
      </c>
      <c r="U1677">
        <v>10.9</v>
      </c>
      <c r="V1677">
        <v>29.2</v>
      </c>
      <c r="W1677">
        <v>23.03</v>
      </c>
      <c r="X1677">
        <v>2.62</v>
      </c>
      <c r="Y1677">
        <v>4.5999999999999996</v>
      </c>
      <c r="Z1677">
        <v>17</v>
      </c>
      <c r="AA1677">
        <v>7.0000000000000007E-2</v>
      </c>
      <c r="AB1677">
        <v>27.8</v>
      </c>
      <c r="AC1677">
        <v>0.64</v>
      </c>
      <c r="AD1677">
        <v>740</v>
      </c>
      <c r="AE1677">
        <v>0.4</v>
      </c>
      <c r="AF1677">
        <v>4.0000000000000001E-3</v>
      </c>
      <c r="AG1677">
        <v>31.1</v>
      </c>
      <c r="AH1677">
        <v>5.1999999999999998E-2</v>
      </c>
      <c r="AI1677">
        <v>11.76</v>
      </c>
      <c r="AJ1677">
        <v>5.0000000000000001E-3</v>
      </c>
      <c r="AK1677">
        <v>0.62</v>
      </c>
      <c r="AL1677">
        <v>3.8</v>
      </c>
      <c r="AM1677">
        <v>0.2</v>
      </c>
      <c r="AN1677">
        <v>5.7</v>
      </c>
      <c r="AO1677">
        <v>0.01</v>
      </c>
      <c r="AP1677">
        <v>7</v>
      </c>
      <c r="AQ1677">
        <v>840</v>
      </c>
      <c r="AR1677">
        <v>7.0000000000000007E-2</v>
      </c>
      <c r="AS1677">
        <v>0.7</v>
      </c>
      <c r="AT1677">
        <v>31</v>
      </c>
      <c r="AU1677">
        <v>0.3</v>
      </c>
      <c r="AV1677">
        <v>43.2</v>
      </c>
    </row>
    <row r="1678" spans="1:48" x14ac:dyDescent="0.3">
      <c r="A1678" t="s">
        <v>6454</v>
      </c>
      <c r="B1678" t="s">
        <v>6455</v>
      </c>
      <c r="C1678" s="1" t="str">
        <f t="shared" si="121"/>
        <v>13:0048</v>
      </c>
      <c r="D1678" s="1" t="str">
        <f t="shared" si="122"/>
        <v>13:0010</v>
      </c>
      <c r="E1678" t="s">
        <v>6456</v>
      </c>
      <c r="F1678" t="s">
        <v>6457</v>
      </c>
      <c r="H1678">
        <v>45.319144299999998</v>
      </c>
      <c r="I1678">
        <v>-67.419258900000003</v>
      </c>
      <c r="J1678" s="1" t="str">
        <f t="shared" si="123"/>
        <v>Basal till</v>
      </c>
      <c r="K1678" s="1" t="str">
        <f t="shared" si="124"/>
        <v>&lt;63 micron</v>
      </c>
      <c r="L1678">
        <v>27</v>
      </c>
      <c r="M1678">
        <v>1.69</v>
      </c>
      <c r="N1678">
        <v>13</v>
      </c>
      <c r="O1678">
        <v>0.7</v>
      </c>
      <c r="P1678">
        <v>1</v>
      </c>
      <c r="Q1678">
        <v>33.5</v>
      </c>
      <c r="R1678">
        <v>0.18</v>
      </c>
      <c r="S1678">
        <v>0.05</v>
      </c>
      <c r="T1678">
        <v>7.0000000000000007E-2</v>
      </c>
      <c r="U1678">
        <v>11.1</v>
      </c>
      <c r="V1678">
        <v>36</v>
      </c>
      <c r="W1678">
        <v>22.71</v>
      </c>
      <c r="X1678">
        <v>2.58</v>
      </c>
      <c r="Y1678">
        <v>4.3</v>
      </c>
      <c r="Z1678">
        <v>54</v>
      </c>
      <c r="AA1678">
        <v>0.05</v>
      </c>
      <c r="AB1678">
        <v>24.1</v>
      </c>
      <c r="AC1678">
        <v>0.67</v>
      </c>
      <c r="AD1678">
        <v>298</v>
      </c>
      <c r="AE1678">
        <v>0.41</v>
      </c>
      <c r="AF1678">
        <v>3.0000000000000001E-3</v>
      </c>
      <c r="AG1678">
        <v>36.700000000000003</v>
      </c>
      <c r="AH1678">
        <v>0.04</v>
      </c>
      <c r="AI1678">
        <v>12.27</v>
      </c>
      <c r="AJ1678">
        <v>5.0000000000000001E-3</v>
      </c>
      <c r="AK1678">
        <v>0.5</v>
      </c>
      <c r="AL1678">
        <v>2.2000000000000002</v>
      </c>
      <c r="AM1678">
        <v>0.3</v>
      </c>
      <c r="AN1678">
        <v>3.2</v>
      </c>
      <c r="AO1678">
        <v>0.02</v>
      </c>
      <c r="AP1678">
        <v>6.9</v>
      </c>
      <c r="AQ1678">
        <v>470</v>
      </c>
      <c r="AR1678">
        <v>0.06</v>
      </c>
      <c r="AS1678">
        <v>0.6</v>
      </c>
      <c r="AT1678">
        <v>24</v>
      </c>
      <c r="AU1678">
        <v>0.3</v>
      </c>
      <c r="AV1678">
        <v>46.6</v>
      </c>
    </row>
    <row r="1679" spans="1:48" x14ac:dyDescent="0.3">
      <c r="A1679" t="s">
        <v>6458</v>
      </c>
      <c r="B1679" t="s">
        <v>6459</v>
      </c>
      <c r="C1679" s="1" t="str">
        <f t="shared" si="121"/>
        <v>13:0048</v>
      </c>
      <c r="D1679" s="1" t="str">
        <f t="shared" si="122"/>
        <v>13:0010</v>
      </c>
      <c r="E1679" t="s">
        <v>6460</v>
      </c>
      <c r="F1679" t="s">
        <v>6461</v>
      </c>
      <c r="H1679">
        <v>45.295572</v>
      </c>
      <c r="I1679">
        <v>-67.418115299999997</v>
      </c>
      <c r="J1679" s="1" t="str">
        <f t="shared" si="123"/>
        <v>Basal till</v>
      </c>
      <c r="K1679" s="1" t="str">
        <f t="shared" si="124"/>
        <v>&lt;63 micron</v>
      </c>
      <c r="L1679">
        <v>29</v>
      </c>
      <c r="M1679">
        <v>1.77</v>
      </c>
      <c r="N1679">
        <v>7.5</v>
      </c>
      <c r="O1679">
        <v>1.5</v>
      </c>
      <c r="P1679">
        <v>0.5</v>
      </c>
      <c r="Q1679">
        <v>49.5</v>
      </c>
      <c r="R1679">
        <v>0.14000000000000001</v>
      </c>
      <c r="S1679">
        <v>0.12</v>
      </c>
      <c r="T1679">
        <v>0.03</v>
      </c>
      <c r="U1679">
        <v>7.9</v>
      </c>
      <c r="V1679">
        <v>33.799999999999997</v>
      </c>
      <c r="W1679">
        <v>15.47</v>
      </c>
      <c r="X1679">
        <v>2.25</v>
      </c>
      <c r="Y1679">
        <v>4.5999999999999996</v>
      </c>
      <c r="Z1679">
        <v>53</v>
      </c>
      <c r="AA1679">
        <v>7.0000000000000007E-2</v>
      </c>
      <c r="AB1679">
        <v>21.4</v>
      </c>
      <c r="AC1679">
        <v>0.63</v>
      </c>
      <c r="AD1679">
        <v>252</v>
      </c>
      <c r="AE1679">
        <v>0.41</v>
      </c>
      <c r="AF1679">
        <v>4.0000000000000001E-3</v>
      </c>
      <c r="AG1679">
        <v>29.8</v>
      </c>
      <c r="AH1679">
        <v>2.8000000000000001E-2</v>
      </c>
      <c r="AI1679">
        <v>7.53</v>
      </c>
      <c r="AJ1679">
        <v>5.0000000000000001E-3</v>
      </c>
      <c r="AK1679">
        <v>0.37</v>
      </c>
      <c r="AL1679">
        <v>2.2999999999999998</v>
      </c>
      <c r="AM1679">
        <v>0.3</v>
      </c>
      <c r="AN1679">
        <v>3.7</v>
      </c>
      <c r="AO1679">
        <v>0.01</v>
      </c>
      <c r="AP1679">
        <v>5.8</v>
      </c>
      <c r="AQ1679">
        <v>550</v>
      </c>
      <c r="AR1679">
        <v>0.06</v>
      </c>
      <c r="AS1679">
        <v>0.6</v>
      </c>
      <c r="AT1679">
        <v>25</v>
      </c>
      <c r="AU1679">
        <v>0.2</v>
      </c>
      <c r="AV1679">
        <v>42.2</v>
      </c>
    </row>
    <row r="1680" spans="1:48" x14ac:dyDescent="0.3">
      <c r="A1680" t="s">
        <v>6462</v>
      </c>
      <c r="B1680" t="s">
        <v>6463</v>
      </c>
      <c r="C1680" s="1" t="str">
        <f t="shared" si="121"/>
        <v>13:0048</v>
      </c>
      <c r="D1680" s="1" t="str">
        <f t="shared" si="122"/>
        <v>13:0010</v>
      </c>
      <c r="E1680" t="s">
        <v>6460</v>
      </c>
      <c r="F1680" t="s">
        <v>6464</v>
      </c>
      <c r="H1680">
        <v>45.295572</v>
      </c>
      <c r="I1680">
        <v>-67.418115299999997</v>
      </c>
      <c r="J1680" s="1" t="str">
        <f t="shared" si="123"/>
        <v>Basal till</v>
      </c>
      <c r="K1680" s="1" t="str">
        <f t="shared" si="124"/>
        <v>&lt;63 micron</v>
      </c>
      <c r="L1680">
        <v>34</v>
      </c>
      <c r="M1680">
        <v>2.0499999999999998</v>
      </c>
      <c r="N1680">
        <v>12.3</v>
      </c>
      <c r="O1680">
        <v>2.1</v>
      </c>
      <c r="P1680">
        <v>2</v>
      </c>
      <c r="Q1680">
        <v>72.900000000000006</v>
      </c>
      <c r="R1680">
        <v>0.22</v>
      </c>
      <c r="S1680">
        <v>0.05</v>
      </c>
      <c r="T1680">
        <v>7.0000000000000007E-2</v>
      </c>
      <c r="U1680">
        <v>14.8</v>
      </c>
      <c r="V1680">
        <v>39.799999999999997</v>
      </c>
      <c r="W1680">
        <v>23.05</v>
      </c>
      <c r="X1680">
        <v>3.19</v>
      </c>
      <c r="Y1680">
        <v>6.3</v>
      </c>
      <c r="Z1680">
        <v>53</v>
      </c>
      <c r="AA1680">
        <v>0.12</v>
      </c>
      <c r="AB1680">
        <v>30.2</v>
      </c>
      <c r="AC1680">
        <v>0.77</v>
      </c>
      <c r="AD1680">
        <v>739</v>
      </c>
      <c r="AE1680">
        <v>0.55000000000000004</v>
      </c>
      <c r="AF1680">
        <v>4.0000000000000001E-3</v>
      </c>
      <c r="AG1680">
        <v>38</v>
      </c>
      <c r="AH1680">
        <v>4.1000000000000002E-2</v>
      </c>
      <c r="AI1680">
        <v>15.16</v>
      </c>
      <c r="AJ1680">
        <v>5.0000000000000001E-3</v>
      </c>
      <c r="AK1680">
        <v>0.71</v>
      </c>
      <c r="AL1680">
        <v>3.2</v>
      </c>
      <c r="AM1680">
        <v>0.2</v>
      </c>
      <c r="AN1680">
        <v>5.5</v>
      </c>
      <c r="AO1680">
        <v>0.01</v>
      </c>
      <c r="AP1680">
        <v>6.4</v>
      </c>
      <c r="AQ1680">
        <v>410</v>
      </c>
      <c r="AR1680">
        <v>0.09</v>
      </c>
      <c r="AS1680">
        <v>0.7</v>
      </c>
      <c r="AT1680">
        <v>34</v>
      </c>
      <c r="AU1680">
        <v>0.2</v>
      </c>
      <c r="AV1680">
        <v>64.2</v>
      </c>
    </row>
    <row r="1681" spans="1:48" x14ac:dyDescent="0.3">
      <c r="A1681" t="s">
        <v>6465</v>
      </c>
      <c r="B1681" t="s">
        <v>6466</v>
      </c>
      <c r="C1681" s="1" t="str">
        <f t="shared" si="121"/>
        <v>13:0048</v>
      </c>
      <c r="D1681" s="1" t="str">
        <f t="shared" si="122"/>
        <v>13:0010</v>
      </c>
      <c r="E1681" t="s">
        <v>6467</v>
      </c>
      <c r="F1681" t="s">
        <v>6468</v>
      </c>
      <c r="H1681">
        <v>45.277062100000002</v>
      </c>
      <c r="I1681">
        <v>-67.419840600000001</v>
      </c>
      <c r="J1681" s="1" t="str">
        <f t="shared" si="123"/>
        <v>Basal till</v>
      </c>
      <c r="K1681" s="1" t="str">
        <f t="shared" si="124"/>
        <v>&lt;63 micron</v>
      </c>
      <c r="L1681">
        <v>25</v>
      </c>
      <c r="M1681">
        <v>1.36</v>
      </c>
      <c r="N1681">
        <v>12.6</v>
      </c>
      <c r="O1681">
        <v>1.5</v>
      </c>
      <c r="P1681">
        <v>1</v>
      </c>
      <c r="Q1681">
        <v>39.6</v>
      </c>
      <c r="R1681">
        <v>0.15</v>
      </c>
      <c r="S1681">
        <v>0.12</v>
      </c>
      <c r="T1681">
        <v>0.05</v>
      </c>
      <c r="U1681">
        <v>9.6999999999999993</v>
      </c>
      <c r="V1681">
        <v>29</v>
      </c>
      <c r="W1681">
        <v>19.13</v>
      </c>
      <c r="X1681">
        <v>2.34</v>
      </c>
      <c r="Y1681">
        <v>3.8</v>
      </c>
      <c r="Z1681">
        <v>29</v>
      </c>
      <c r="AA1681">
        <v>0.06</v>
      </c>
      <c r="AB1681">
        <v>25.2</v>
      </c>
      <c r="AC1681">
        <v>0.53</v>
      </c>
      <c r="AD1681">
        <v>413</v>
      </c>
      <c r="AE1681">
        <v>0.37</v>
      </c>
      <c r="AF1681">
        <v>6.0000000000000001E-3</v>
      </c>
      <c r="AG1681">
        <v>26.3</v>
      </c>
      <c r="AH1681">
        <v>3.2000000000000001E-2</v>
      </c>
      <c r="AI1681">
        <v>11.58</v>
      </c>
      <c r="AJ1681">
        <v>5.0000000000000001E-3</v>
      </c>
      <c r="AK1681">
        <v>0.56999999999999995</v>
      </c>
      <c r="AL1681">
        <v>2.5</v>
      </c>
      <c r="AM1681">
        <v>0.5</v>
      </c>
      <c r="AN1681">
        <v>4</v>
      </c>
      <c r="AO1681">
        <v>0.02</v>
      </c>
      <c r="AP1681">
        <v>6.2</v>
      </c>
      <c r="AQ1681">
        <v>590</v>
      </c>
      <c r="AR1681">
        <v>0.06</v>
      </c>
      <c r="AS1681">
        <v>0.6</v>
      </c>
      <c r="AT1681">
        <v>28</v>
      </c>
      <c r="AU1681">
        <v>0.3</v>
      </c>
      <c r="AV1681">
        <v>38.799999999999997</v>
      </c>
    </row>
    <row r="1682" spans="1:48" x14ac:dyDescent="0.3">
      <c r="A1682" t="s">
        <v>6469</v>
      </c>
      <c r="B1682" t="s">
        <v>6470</v>
      </c>
      <c r="C1682" s="1" t="str">
        <f t="shared" si="121"/>
        <v>13:0048</v>
      </c>
      <c r="D1682" s="1" t="str">
        <f t="shared" si="122"/>
        <v>13:0010</v>
      </c>
      <c r="E1682" t="s">
        <v>6471</v>
      </c>
      <c r="F1682" t="s">
        <v>6472</v>
      </c>
      <c r="H1682">
        <v>45.262936099999997</v>
      </c>
      <c r="I1682">
        <v>-67.420933399999996</v>
      </c>
      <c r="J1682" s="1" t="str">
        <f t="shared" si="123"/>
        <v>Basal till</v>
      </c>
      <c r="K1682" s="1" t="str">
        <f t="shared" si="124"/>
        <v>&lt;63 micron</v>
      </c>
      <c r="L1682">
        <v>17</v>
      </c>
      <c r="M1682">
        <v>1.95</v>
      </c>
      <c r="N1682">
        <v>10.199999999999999</v>
      </c>
      <c r="O1682">
        <v>0.9</v>
      </c>
      <c r="P1682">
        <v>1</v>
      </c>
      <c r="Q1682">
        <v>66.099999999999994</v>
      </c>
      <c r="R1682">
        <v>0.19</v>
      </c>
      <c r="S1682">
        <v>0.26</v>
      </c>
      <c r="T1682">
        <v>0.01</v>
      </c>
      <c r="U1682">
        <v>13.4</v>
      </c>
      <c r="V1682">
        <v>44.5</v>
      </c>
      <c r="W1682">
        <v>19.829999999999998</v>
      </c>
      <c r="X1682">
        <v>3.2</v>
      </c>
      <c r="Y1682">
        <v>6.5</v>
      </c>
      <c r="Z1682">
        <v>36</v>
      </c>
      <c r="AA1682">
        <v>0.12</v>
      </c>
      <c r="AB1682">
        <v>29.8</v>
      </c>
      <c r="AC1682">
        <v>0.86</v>
      </c>
      <c r="AD1682">
        <v>397</v>
      </c>
      <c r="AE1682">
        <v>0.28999999999999998</v>
      </c>
      <c r="AF1682">
        <v>7.0000000000000001E-3</v>
      </c>
      <c r="AG1682">
        <v>45</v>
      </c>
      <c r="AH1682">
        <v>0.03</v>
      </c>
      <c r="AI1682">
        <v>13.18</v>
      </c>
      <c r="AJ1682">
        <v>5.0000000000000001E-3</v>
      </c>
      <c r="AK1682">
        <v>0.45</v>
      </c>
      <c r="AL1682">
        <v>4</v>
      </c>
      <c r="AM1682">
        <v>0.3</v>
      </c>
      <c r="AN1682">
        <v>21.7</v>
      </c>
      <c r="AO1682">
        <v>0.02</v>
      </c>
      <c r="AP1682">
        <v>7.4</v>
      </c>
      <c r="AQ1682">
        <v>280</v>
      </c>
      <c r="AR1682">
        <v>7.0000000000000007E-2</v>
      </c>
      <c r="AS1682">
        <v>1.1000000000000001</v>
      </c>
      <c r="AT1682">
        <v>34</v>
      </c>
      <c r="AU1682">
        <v>0.05</v>
      </c>
      <c r="AV1682">
        <v>52.9</v>
      </c>
    </row>
    <row r="1683" spans="1:48" x14ac:dyDescent="0.3">
      <c r="A1683" t="s">
        <v>6473</v>
      </c>
      <c r="B1683" t="s">
        <v>6474</v>
      </c>
      <c r="C1683" s="1" t="str">
        <f t="shared" si="121"/>
        <v>13:0048</v>
      </c>
      <c r="D1683" s="1" t="str">
        <f t="shared" si="122"/>
        <v>13:0010</v>
      </c>
      <c r="E1683" t="s">
        <v>6475</v>
      </c>
      <c r="F1683" t="s">
        <v>6476</v>
      </c>
      <c r="H1683">
        <v>45.4940651</v>
      </c>
      <c r="I1683">
        <v>-67.392168299999994</v>
      </c>
      <c r="J1683" s="1" t="str">
        <f t="shared" si="123"/>
        <v>Basal till</v>
      </c>
      <c r="K1683" s="1" t="str">
        <f t="shared" si="124"/>
        <v>&lt;63 micron</v>
      </c>
      <c r="L1683">
        <v>14</v>
      </c>
      <c r="M1683">
        <v>2.11</v>
      </c>
      <c r="N1683">
        <v>6.9</v>
      </c>
      <c r="O1683">
        <v>0.8</v>
      </c>
      <c r="P1683">
        <v>1</v>
      </c>
      <c r="Q1683">
        <v>34.200000000000003</v>
      </c>
      <c r="R1683">
        <v>0.17</v>
      </c>
      <c r="S1683">
        <v>0.08</v>
      </c>
      <c r="T1683">
        <v>7.0000000000000007E-2</v>
      </c>
      <c r="U1683">
        <v>5.9</v>
      </c>
      <c r="V1683">
        <v>37.9</v>
      </c>
      <c r="W1683">
        <v>8.8699999999999992</v>
      </c>
      <c r="X1683">
        <v>2.78</v>
      </c>
      <c r="Y1683">
        <v>5.6</v>
      </c>
      <c r="Z1683">
        <v>73</v>
      </c>
      <c r="AA1683">
        <v>0.04</v>
      </c>
      <c r="AB1683">
        <v>22.8</v>
      </c>
      <c r="AC1683">
        <v>0.46</v>
      </c>
      <c r="AD1683">
        <v>229</v>
      </c>
      <c r="AE1683">
        <v>0.56999999999999995</v>
      </c>
      <c r="AF1683">
        <v>3.0000000000000001E-3</v>
      </c>
      <c r="AG1683">
        <v>24.2</v>
      </c>
      <c r="AH1683">
        <v>8.8999999999999996E-2</v>
      </c>
      <c r="AI1683">
        <v>9</v>
      </c>
      <c r="AJ1683">
        <v>0.01</v>
      </c>
      <c r="AK1683">
        <v>0.39</v>
      </c>
      <c r="AL1683">
        <v>1.9</v>
      </c>
      <c r="AM1683">
        <v>0.7</v>
      </c>
      <c r="AN1683">
        <v>4.3</v>
      </c>
      <c r="AO1683">
        <v>0.02</v>
      </c>
      <c r="AP1683">
        <v>4.5</v>
      </c>
      <c r="AQ1683">
        <v>180</v>
      </c>
      <c r="AR1683">
        <v>0.08</v>
      </c>
      <c r="AS1683">
        <v>0.7</v>
      </c>
      <c r="AT1683">
        <v>32</v>
      </c>
      <c r="AU1683">
        <v>0.2</v>
      </c>
      <c r="AV1683">
        <v>44.3</v>
      </c>
    </row>
    <row r="1684" spans="1:48" x14ac:dyDescent="0.3">
      <c r="A1684" t="s">
        <v>6477</v>
      </c>
      <c r="B1684" t="s">
        <v>6478</v>
      </c>
      <c r="C1684" s="1" t="str">
        <f t="shared" si="121"/>
        <v>13:0048</v>
      </c>
      <c r="D1684" s="1" t="str">
        <f t="shared" si="122"/>
        <v>13:0010</v>
      </c>
      <c r="E1684" t="s">
        <v>6479</v>
      </c>
      <c r="F1684" t="s">
        <v>6480</v>
      </c>
      <c r="H1684">
        <v>45.475764900000001</v>
      </c>
      <c r="I1684">
        <v>-67.385076400000003</v>
      </c>
      <c r="J1684" s="1" t="str">
        <f t="shared" si="123"/>
        <v>Basal till</v>
      </c>
      <c r="K1684" s="1" t="str">
        <f t="shared" si="124"/>
        <v>&lt;63 micron</v>
      </c>
      <c r="L1684">
        <v>19</v>
      </c>
      <c r="M1684">
        <v>1.72</v>
      </c>
      <c r="N1684">
        <v>7.5</v>
      </c>
      <c r="O1684">
        <v>2.9</v>
      </c>
      <c r="P1684">
        <v>1</v>
      </c>
      <c r="Q1684">
        <v>38.1</v>
      </c>
      <c r="R1684">
        <v>0.17</v>
      </c>
      <c r="S1684">
        <v>0.05</v>
      </c>
      <c r="T1684">
        <v>0.03</v>
      </c>
      <c r="U1684">
        <v>7.6</v>
      </c>
      <c r="V1684">
        <v>31.4</v>
      </c>
      <c r="W1684">
        <v>12.95</v>
      </c>
      <c r="X1684">
        <v>2.33</v>
      </c>
      <c r="Y1684">
        <v>4.5</v>
      </c>
      <c r="Z1684">
        <v>46</v>
      </c>
      <c r="AA1684">
        <v>7.0000000000000007E-2</v>
      </c>
      <c r="AB1684">
        <v>22.6</v>
      </c>
      <c r="AC1684">
        <v>0.49</v>
      </c>
      <c r="AD1684">
        <v>272</v>
      </c>
      <c r="AE1684">
        <v>0.41</v>
      </c>
      <c r="AF1684">
        <v>3.0000000000000001E-3</v>
      </c>
      <c r="AG1684">
        <v>28.3</v>
      </c>
      <c r="AH1684">
        <v>3.9E-2</v>
      </c>
      <c r="AI1684">
        <v>8.4600000000000009</v>
      </c>
      <c r="AJ1684">
        <v>5.0000000000000001E-3</v>
      </c>
      <c r="AK1684">
        <v>0.34</v>
      </c>
      <c r="AL1684">
        <v>2.4</v>
      </c>
      <c r="AM1684">
        <v>0.1</v>
      </c>
      <c r="AN1684">
        <v>3.8</v>
      </c>
      <c r="AO1684">
        <v>0.02</v>
      </c>
      <c r="AP1684">
        <v>5.3</v>
      </c>
      <c r="AQ1684">
        <v>450</v>
      </c>
      <c r="AR1684">
        <v>7.0000000000000007E-2</v>
      </c>
      <c r="AS1684">
        <v>0.7</v>
      </c>
      <c r="AT1684">
        <v>28</v>
      </c>
      <c r="AU1684">
        <v>0.2</v>
      </c>
      <c r="AV1684">
        <v>38.5</v>
      </c>
    </row>
    <row r="1685" spans="1:48" x14ac:dyDescent="0.3">
      <c r="A1685" t="s">
        <v>6481</v>
      </c>
      <c r="B1685" t="s">
        <v>6482</v>
      </c>
      <c r="C1685" s="1" t="str">
        <f t="shared" si="121"/>
        <v>13:0048</v>
      </c>
      <c r="D1685" s="1" t="str">
        <f t="shared" si="122"/>
        <v>13:0010</v>
      </c>
      <c r="E1685" t="s">
        <v>6483</v>
      </c>
      <c r="F1685" t="s">
        <v>6484</v>
      </c>
      <c r="H1685">
        <v>45.4590228</v>
      </c>
      <c r="I1685">
        <v>-67.387626499999996</v>
      </c>
      <c r="J1685" s="1" t="str">
        <f t="shared" si="123"/>
        <v>Basal till</v>
      </c>
      <c r="K1685" s="1" t="str">
        <f t="shared" si="124"/>
        <v>&lt;63 micron</v>
      </c>
      <c r="L1685">
        <v>33</v>
      </c>
      <c r="M1685">
        <v>1.83</v>
      </c>
      <c r="N1685">
        <v>6.6</v>
      </c>
      <c r="O1685">
        <v>1.2</v>
      </c>
      <c r="P1685">
        <v>1</v>
      </c>
      <c r="Q1685">
        <v>38.4</v>
      </c>
      <c r="R1685">
        <v>0.16</v>
      </c>
      <c r="S1685">
        <v>0.12</v>
      </c>
      <c r="T1685">
        <v>0.03</v>
      </c>
      <c r="U1685">
        <v>8.6999999999999993</v>
      </c>
      <c r="V1685">
        <v>44.3</v>
      </c>
      <c r="W1685">
        <v>14.1</v>
      </c>
      <c r="X1685">
        <v>2.63</v>
      </c>
      <c r="Y1685">
        <v>6.1</v>
      </c>
      <c r="Z1685">
        <v>72</v>
      </c>
      <c r="AA1685">
        <v>7.0000000000000007E-2</v>
      </c>
      <c r="AB1685">
        <v>24.2</v>
      </c>
      <c r="AC1685">
        <v>0.72</v>
      </c>
      <c r="AD1685">
        <v>382</v>
      </c>
      <c r="AE1685">
        <v>0.72</v>
      </c>
      <c r="AF1685">
        <v>3.0000000000000001E-3</v>
      </c>
      <c r="AG1685">
        <v>37.4</v>
      </c>
      <c r="AH1685">
        <v>4.9000000000000002E-2</v>
      </c>
      <c r="AI1685">
        <v>6.35</v>
      </c>
      <c r="AJ1685">
        <v>5.0000000000000001E-3</v>
      </c>
      <c r="AK1685">
        <v>0.27</v>
      </c>
      <c r="AL1685">
        <v>1.9</v>
      </c>
      <c r="AM1685">
        <v>0.1</v>
      </c>
      <c r="AN1685">
        <v>5.5</v>
      </c>
      <c r="AO1685">
        <v>0.02</v>
      </c>
      <c r="AP1685">
        <v>4.0999999999999996</v>
      </c>
      <c r="AQ1685">
        <v>430</v>
      </c>
      <c r="AR1685">
        <v>0.08</v>
      </c>
      <c r="AS1685">
        <v>0.7</v>
      </c>
      <c r="AT1685">
        <v>27</v>
      </c>
      <c r="AU1685">
        <v>0.1</v>
      </c>
      <c r="AV1685">
        <v>54</v>
      </c>
    </row>
    <row r="1686" spans="1:48" x14ac:dyDescent="0.3">
      <c r="A1686" t="s">
        <v>6485</v>
      </c>
      <c r="B1686" t="s">
        <v>6486</v>
      </c>
      <c r="C1686" s="1" t="str">
        <f t="shared" si="121"/>
        <v>13:0048</v>
      </c>
      <c r="D1686" s="1" t="str">
        <f t="shared" si="122"/>
        <v>13:0010</v>
      </c>
      <c r="E1686" t="s">
        <v>6487</v>
      </c>
      <c r="F1686" t="s">
        <v>6488</v>
      </c>
      <c r="H1686">
        <v>45.435251600000001</v>
      </c>
      <c r="I1686">
        <v>-67.396639699999994</v>
      </c>
      <c r="J1686" s="1" t="str">
        <f t="shared" si="123"/>
        <v>Basal till</v>
      </c>
      <c r="K1686" s="1" t="str">
        <f t="shared" si="124"/>
        <v>&lt;63 micron</v>
      </c>
      <c r="L1686">
        <v>6</v>
      </c>
      <c r="M1686">
        <v>1.96</v>
      </c>
      <c r="N1686">
        <v>13.5</v>
      </c>
      <c r="O1686">
        <v>1.4</v>
      </c>
      <c r="P1686">
        <v>1</v>
      </c>
      <c r="Q1686">
        <v>52.4</v>
      </c>
      <c r="R1686">
        <v>0.21</v>
      </c>
      <c r="S1686">
        <v>0.14000000000000001</v>
      </c>
      <c r="T1686">
        <v>0.03</v>
      </c>
      <c r="U1686">
        <v>17.399999999999999</v>
      </c>
      <c r="V1686">
        <v>41.9</v>
      </c>
      <c r="W1686">
        <v>25.58</v>
      </c>
      <c r="X1686">
        <v>3.3</v>
      </c>
      <c r="Y1686">
        <v>5.7</v>
      </c>
      <c r="Z1686">
        <v>28</v>
      </c>
      <c r="AA1686">
        <v>0.12</v>
      </c>
      <c r="AB1686">
        <v>30.5</v>
      </c>
      <c r="AC1686">
        <v>0.88</v>
      </c>
      <c r="AD1686">
        <v>807</v>
      </c>
      <c r="AE1686">
        <v>0.52</v>
      </c>
      <c r="AF1686">
        <v>5.0000000000000001E-3</v>
      </c>
      <c r="AG1686">
        <v>48.4</v>
      </c>
      <c r="AH1686">
        <v>4.1000000000000002E-2</v>
      </c>
      <c r="AI1686">
        <v>14.31</v>
      </c>
      <c r="AJ1686">
        <v>5.0000000000000001E-3</v>
      </c>
      <c r="AK1686">
        <v>0.6</v>
      </c>
      <c r="AL1686">
        <v>3.9</v>
      </c>
      <c r="AM1686">
        <v>0.3</v>
      </c>
      <c r="AN1686">
        <v>5.5</v>
      </c>
      <c r="AO1686">
        <v>0.04</v>
      </c>
      <c r="AP1686">
        <v>8.3000000000000007</v>
      </c>
      <c r="AQ1686">
        <v>720</v>
      </c>
      <c r="AR1686">
        <v>0.08</v>
      </c>
      <c r="AS1686">
        <v>0.6</v>
      </c>
      <c r="AT1686">
        <v>33</v>
      </c>
      <c r="AU1686">
        <v>0.1</v>
      </c>
      <c r="AV1686">
        <v>59.3</v>
      </c>
    </row>
    <row r="1687" spans="1:48" x14ac:dyDescent="0.3">
      <c r="A1687" t="s">
        <v>6489</v>
      </c>
      <c r="B1687" t="s">
        <v>6490</v>
      </c>
      <c r="C1687" s="1" t="str">
        <f t="shared" si="121"/>
        <v>13:0048</v>
      </c>
      <c r="D1687" s="1" t="str">
        <f t="shared" si="122"/>
        <v>13:0010</v>
      </c>
      <c r="E1687" t="s">
        <v>6491</v>
      </c>
      <c r="F1687" t="s">
        <v>6492</v>
      </c>
      <c r="H1687">
        <v>45.405000200000003</v>
      </c>
      <c r="I1687">
        <v>-67.388435799999996</v>
      </c>
      <c r="J1687" s="1" t="str">
        <f t="shared" si="123"/>
        <v>Basal till</v>
      </c>
      <c r="K1687" s="1" t="str">
        <f t="shared" si="124"/>
        <v>&lt;63 micron</v>
      </c>
      <c r="L1687">
        <v>14</v>
      </c>
      <c r="M1687">
        <v>2.34</v>
      </c>
      <c r="N1687">
        <v>4.5999999999999996</v>
      </c>
      <c r="O1687">
        <v>0.1</v>
      </c>
      <c r="P1687">
        <v>0.5</v>
      </c>
      <c r="Q1687">
        <v>58.6</v>
      </c>
      <c r="R1687">
        <v>0.17</v>
      </c>
      <c r="S1687">
        <v>0.06</v>
      </c>
      <c r="T1687">
        <v>0.01</v>
      </c>
      <c r="U1687">
        <v>11.8</v>
      </c>
      <c r="V1687">
        <v>41.3</v>
      </c>
      <c r="W1687">
        <v>10.76</v>
      </c>
      <c r="X1687">
        <v>2.69</v>
      </c>
      <c r="Y1687">
        <v>6.2</v>
      </c>
      <c r="Z1687">
        <v>25</v>
      </c>
      <c r="AA1687">
        <v>7.0000000000000007E-2</v>
      </c>
      <c r="AB1687">
        <v>27.7</v>
      </c>
      <c r="AC1687">
        <v>0.79</v>
      </c>
      <c r="AD1687">
        <v>216</v>
      </c>
      <c r="AE1687">
        <v>0.52</v>
      </c>
      <c r="AF1687">
        <v>4.0000000000000001E-3</v>
      </c>
      <c r="AG1687">
        <v>37.799999999999997</v>
      </c>
      <c r="AH1687">
        <v>3.4000000000000002E-2</v>
      </c>
      <c r="AI1687">
        <v>13.98</v>
      </c>
      <c r="AJ1687">
        <v>0.02</v>
      </c>
      <c r="AK1687">
        <v>0.14000000000000001</v>
      </c>
      <c r="AL1687">
        <v>2.8</v>
      </c>
      <c r="AM1687">
        <v>0.6</v>
      </c>
      <c r="AN1687">
        <v>4.3</v>
      </c>
      <c r="AO1687">
        <v>0.01</v>
      </c>
      <c r="AP1687">
        <v>6.7</v>
      </c>
      <c r="AQ1687">
        <v>250</v>
      </c>
      <c r="AR1687">
        <v>0.11</v>
      </c>
      <c r="AS1687">
        <v>1.3</v>
      </c>
      <c r="AT1687">
        <v>27</v>
      </c>
      <c r="AU1687">
        <v>0.1</v>
      </c>
      <c r="AV1687">
        <v>53.4</v>
      </c>
    </row>
    <row r="1688" spans="1:48" x14ac:dyDescent="0.3">
      <c r="A1688" t="s">
        <v>6493</v>
      </c>
      <c r="B1688" t="s">
        <v>6494</v>
      </c>
      <c r="C1688" s="1" t="str">
        <f t="shared" si="121"/>
        <v>13:0048</v>
      </c>
      <c r="D1688" s="1" t="str">
        <f t="shared" si="122"/>
        <v>13:0010</v>
      </c>
      <c r="E1688" t="s">
        <v>6495</v>
      </c>
      <c r="F1688" t="s">
        <v>6496</v>
      </c>
      <c r="H1688">
        <v>45.387891500000002</v>
      </c>
      <c r="I1688">
        <v>-67.389266599999999</v>
      </c>
      <c r="J1688" s="1" t="str">
        <f t="shared" si="123"/>
        <v>Basal till</v>
      </c>
      <c r="K1688" s="1" t="str">
        <f t="shared" si="124"/>
        <v>&lt;63 micron</v>
      </c>
      <c r="L1688">
        <v>24</v>
      </c>
      <c r="M1688">
        <v>1.68</v>
      </c>
      <c r="N1688">
        <v>5.9</v>
      </c>
      <c r="O1688">
        <v>1.2</v>
      </c>
      <c r="P1688">
        <v>0.5</v>
      </c>
      <c r="Q1688">
        <v>46.9</v>
      </c>
      <c r="R1688">
        <v>0.18</v>
      </c>
      <c r="S1688">
        <v>0.18</v>
      </c>
      <c r="T1688">
        <v>0.03</v>
      </c>
      <c r="U1688">
        <v>10.5</v>
      </c>
      <c r="V1688">
        <v>38.5</v>
      </c>
      <c r="W1688">
        <v>11.42</v>
      </c>
      <c r="X1688">
        <v>2.36</v>
      </c>
      <c r="Y1688">
        <v>5.4</v>
      </c>
      <c r="Z1688">
        <v>63</v>
      </c>
      <c r="AA1688">
        <v>0.1</v>
      </c>
      <c r="AB1688">
        <v>25.3</v>
      </c>
      <c r="AC1688">
        <v>0.67</v>
      </c>
      <c r="AD1688">
        <v>668</v>
      </c>
      <c r="AE1688">
        <v>0.75</v>
      </c>
      <c r="AF1688">
        <v>4.0000000000000001E-3</v>
      </c>
      <c r="AG1688">
        <v>35</v>
      </c>
      <c r="AH1688">
        <v>5.8000000000000003E-2</v>
      </c>
      <c r="AI1688">
        <v>7.8</v>
      </c>
      <c r="AJ1688">
        <v>0.01</v>
      </c>
      <c r="AK1688">
        <v>0.26</v>
      </c>
      <c r="AL1688">
        <v>2.1</v>
      </c>
      <c r="AM1688">
        <v>0.8</v>
      </c>
      <c r="AN1688">
        <v>7</v>
      </c>
      <c r="AO1688">
        <v>0.01</v>
      </c>
      <c r="AP1688">
        <v>5.0999999999999996</v>
      </c>
      <c r="AQ1688">
        <v>680</v>
      </c>
      <c r="AR1688">
        <v>0.08</v>
      </c>
      <c r="AS1688">
        <v>1.1000000000000001</v>
      </c>
      <c r="AT1688">
        <v>27</v>
      </c>
      <c r="AU1688">
        <v>0.2</v>
      </c>
      <c r="AV1688">
        <v>54.2</v>
      </c>
    </row>
    <row r="1689" spans="1:48" x14ac:dyDescent="0.3">
      <c r="A1689" t="s">
        <v>6497</v>
      </c>
      <c r="B1689" t="s">
        <v>6498</v>
      </c>
      <c r="C1689" s="1" t="str">
        <f t="shared" si="121"/>
        <v>13:0048</v>
      </c>
      <c r="D1689" s="1" t="str">
        <f t="shared" si="122"/>
        <v>13:0010</v>
      </c>
      <c r="E1689" t="s">
        <v>6499</v>
      </c>
      <c r="F1689" t="s">
        <v>6500</v>
      </c>
      <c r="H1689">
        <v>45.373544699999997</v>
      </c>
      <c r="I1689">
        <v>-67.3912701</v>
      </c>
      <c r="J1689" s="1" t="str">
        <f t="shared" si="123"/>
        <v>Basal till</v>
      </c>
      <c r="K1689" s="1" t="str">
        <f t="shared" si="124"/>
        <v>&lt;63 micron</v>
      </c>
      <c r="L1689">
        <v>26</v>
      </c>
      <c r="M1689">
        <v>1.83</v>
      </c>
      <c r="N1689">
        <v>11.5</v>
      </c>
      <c r="O1689">
        <v>0.7</v>
      </c>
      <c r="P1689">
        <v>0.5</v>
      </c>
      <c r="Q1689">
        <v>59</v>
      </c>
      <c r="R1689">
        <v>0.22</v>
      </c>
      <c r="S1689">
        <v>0.03</v>
      </c>
      <c r="T1689">
        <v>0.03</v>
      </c>
      <c r="U1689">
        <v>10.6</v>
      </c>
      <c r="V1689">
        <v>37.700000000000003</v>
      </c>
      <c r="W1689">
        <v>20.56</v>
      </c>
      <c r="X1689">
        <v>2.9</v>
      </c>
      <c r="Y1689">
        <v>5.7</v>
      </c>
      <c r="Z1689">
        <v>47</v>
      </c>
      <c r="AA1689">
        <v>0.06</v>
      </c>
      <c r="AB1689">
        <v>35.6</v>
      </c>
      <c r="AC1689">
        <v>0.7</v>
      </c>
      <c r="AD1689">
        <v>524</v>
      </c>
      <c r="AE1689">
        <v>0.48</v>
      </c>
      <c r="AF1689">
        <v>4.0000000000000001E-3</v>
      </c>
      <c r="AG1689">
        <v>29.7</v>
      </c>
      <c r="AH1689">
        <v>2.5000000000000001E-2</v>
      </c>
      <c r="AI1689">
        <v>12.32</v>
      </c>
      <c r="AJ1689">
        <v>5.0000000000000001E-3</v>
      </c>
      <c r="AK1689">
        <v>0.36</v>
      </c>
      <c r="AL1689">
        <v>4.2</v>
      </c>
      <c r="AM1689">
        <v>0.5</v>
      </c>
      <c r="AN1689">
        <v>4</v>
      </c>
      <c r="AO1689">
        <v>0.01</v>
      </c>
      <c r="AP1689">
        <v>7.5</v>
      </c>
      <c r="AQ1689">
        <v>430</v>
      </c>
      <c r="AR1689">
        <v>0.09</v>
      </c>
      <c r="AS1689">
        <v>3.6</v>
      </c>
      <c r="AT1689">
        <v>34</v>
      </c>
      <c r="AU1689">
        <v>0.2</v>
      </c>
      <c r="AV1689">
        <v>46.1</v>
      </c>
    </row>
    <row r="1690" spans="1:48" x14ac:dyDescent="0.3">
      <c r="A1690" t="s">
        <v>6501</v>
      </c>
      <c r="B1690" t="s">
        <v>6502</v>
      </c>
      <c r="C1690" s="1" t="str">
        <f t="shared" si="121"/>
        <v>13:0048</v>
      </c>
      <c r="D1690" s="1" t="str">
        <f t="shared" si="122"/>
        <v>13:0010</v>
      </c>
      <c r="E1690" t="s">
        <v>6503</v>
      </c>
      <c r="F1690" t="s">
        <v>6504</v>
      </c>
      <c r="H1690">
        <v>45.3495712</v>
      </c>
      <c r="I1690">
        <v>-67.391693599999996</v>
      </c>
      <c r="J1690" s="1" t="str">
        <f t="shared" si="123"/>
        <v>Basal till</v>
      </c>
      <c r="K1690" s="1" t="str">
        <f t="shared" si="124"/>
        <v>&lt;63 micron</v>
      </c>
      <c r="L1690">
        <v>5</v>
      </c>
      <c r="M1690">
        <v>1.58</v>
      </c>
      <c r="N1690">
        <v>6.9</v>
      </c>
      <c r="O1690">
        <v>1</v>
      </c>
      <c r="P1690">
        <v>0.5</v>
      </c>
      <c r="Q1690">
        <v>48.9</v>
      </c>
      <c r="R1690">
        <v>0.18</v>
      </c>
      <c r="S1690">
        <v>0.15</v>
      </c>
      <c r="T1690">
        <v>0.02</v>
      </c>
      <c r="U1690">
        <v>10.9</v>
      </c>
      <c r="V1690">
        <v>31.8</v>
      </c>
      <c r="W1690">
        <v>12.87</v>
      </c>
      <c r="X1690">
        <v>2.4700000000000002</v>
      </c>
      <c r="Y1690">
        <v>5</v>
      </c>
      <c r="Z1690">
        <v>29</v>
      </c>
      <c r="AA1690">
        <v>0.06</v>
      </c>
      <c r="AB1690">
        <v>25.4</v>
      </c>
      <c r="AC1690">
        <v>0.59</v>
      </c>
      <c r="AD1690">
        <v>594</v>
      </c>
      <c r="AE1690">
        <v>0.47</v>
      </c>
      <c r="AF1690">
        <v>4.0000000000000001E-3</v>
      </c>
      <c r="AG1690">
        <v>31.6</v>
      </c>
      <c r="AH1690">
        <v>1.7999999999999999E-2</v>
      </c>
      <c r="AI1690">
        <v>8.7100000000000009</v>
      </c>
      <c r="AJ1690">
        <v>0.01</v>
      </c>
      <c r="AK1690">
        <v>0.36</v>
      </c>
      <c r="AL1690">
        <v>2.8</v>
      </c>
      <c r="AM1690">
        <v>0.05</v>
      </c>
      <c r="AN1690">
        <v>6.6</v>
      </c>
      <c r="AO1690">
        <v>0.02</v>
      </c>
      <c r="AP1690">
        <v>6.5</v>
      </c>
      <c r="AQ1690">
        <v>670</v>
      </c>
      <c r="AR1690">
        <v>7.0000000000000007E-2</v>
      </c>
      <c r="AS1690">
        <v>0.8</v>
      </c>
      <c r="AT1690">
        <v>32</v>
      </c>
      <c r="AU1690">
        <v>0.2</v>
      </c>
      <c r="AV1690">
        <v>42.4</v>
      </c>
    </row>
    <row r="1691" spans="1:48" x14ac:dyDescent="0.3">
      <c r="A1691" t="s">
        <v>6505</v>
      </c>
      <c r="B1691" t="s">
        <v>6506</v>
      </c>
      <c r="C1691" s="1" t="str">
        <f t="shared" si="121"/>
        <v>13:0048</v>
      </c>
      <c r="D1691" s="1" t="str">
        <f t="shared" si="122"/>
        <v>13:0010</v>
      </c>
      <c r="E1691" t="s">
        <v>6507</v>
      </c>
      <c r="F1691" t="s">
        <v>6508</v>
      </c>
      <c r="H1691">
        <v>45.331501099999997</v>
      </c>
      <c r="I1691">
        <v>-67.388184800000005</v>
      </c>
      <c r="J1691" s="1" t="str">
        <f t="shared" si="123"/>
        <v>Basal till</v>
      </c>
      <c r="K1691" s="1" t="str">
        <f t="shared" si="124"/>
        <v>&lt;63 micron</v>
      </c>
      <c r="L1691">
        <v>17</v>
      </c>
      <c r="M1691">
        <v>1.98</v>
      </c>
      <c r="N1691">
        <v>9.8000000000000007</v>
      </c>
      <c r="O1691">
        <v>0.6</v>
      </c>
      <c r="P1691">
        <v>0.5</v>
      </c>
      <c r="Q1691">
        <v>57.4</v>
      </c>
      <c r="R1691">
        <v>0.17</v>
      </c>
      <c r="S1691">
        <v>0.2</v>
      </c>
      <c r="T1691">
        <v>0.04</v>
      </c>
      <c r="U1691">
        <v>15.4</v>
      </c>
      <c r="V1691">
        <v>40.9</v>
      </c>
      <c r="W1691">
        <v>21.66</v>
      </c>
      <c r="X1691">
        <v>3.08</v>
      </c>
      <c r="Y1691">
        <v>6</v>
      </c>
      <c r="Z1691">
        <v>28</v>
      </c>
      <c r="AA1691">
        <v>0.11</v>
      </c>
      <c r="AB1691">
        <v>29.8</v>
      </c>
      <c r="AC1691">
        <v>0.9</v>
      </c>
      <c r="AD1691">
        <v>831</v>
      </c>
      <c r="AE1691">
        <v>0.51</v>
      </c>
      <c r="AF1691">
        <v>5.0000000000000001E-3</v>
      </c>
      <c r="AG1691">
        <v>42.8</v>
      </c>
      <c r="AH1691">
        <v>0.04</v>
      </c>
      <c r="AI1691">
        <v>13.63</v>
      </c>
      <c r="AJ1691">
        <v>5.0000000000000001E-3</v>
      </c>
      <c r="AK1691">
        <v>0.49</v>
      </c>
      <c r="AL1691">
        <v>3.6</v>
      </c>
      <c r="AM1691">
        <v>0.4</v>
      </c>
      <c r="AN1691">
        <v>6.7</v>
      </c>
      <c r="AO1691">
        <v>0.03</v>
      </c>
      <c r="AP1691">
        <v>7.7</v>
      </c>
      <c r="AQ1691">
        <v>890</v>
      </c>
      <c r="AR1691">
        <v>7.0000000000000007E-2</v>
      </c>
      <c r="AS1691">
        <v>0.9</v>
      </c>
      <c r="AT1691">
        <v>37</v>
      </c>
      <c r="AU1691">
        <v>0.2</v>
      </c>
      <c r="AV1691">
        <v>55.4</v>
      </c>
    </row>
    <row r="1692" spans="1:48" x14ac:dyDescent="0.3">
      <c r="A1692" t="s">
        <v>6509</v>
      </c>
      <c r="B1692" t="s">
        <v>6510</v>
      </c>
      <c r="C1692" s="1" t="str">
        <f t="shared" si="121"/>
        <v>13:0048</v>
      </c>
      <c r="D1692" s="1" t="str">
        <f t="shared" si="122"/>
        <v>13:0010</v>
      </c>
      <c r="E1692" t="s">
        <v>6511</v>
      </c>
      <c r="F1692" t="s">
        <v>6512</v>
      </c>
      <c r="H1692">
        <v>45.319547499999999</v>
      </c>
      <c r="I1692">
        <v>-67.395222099999998</v>
      </c>
      <c r="J1692" s="1" t="str">
        <f t="shared" si="123"/>
        <v>Basal till</v>
      </c>
      <c r="K1692" s="1" t="str">
        <f t="shared" si="124"/>
        <v>&lt;63 micron</v>
      </c>
      <c r="L1692">
        <v>122</v>
      </c>
      <c r="M1692">
        <v>2.5099999999999998</v>
      </c>
      <c r="N1692">
        <v>18.399999999999999</v>
      </c>
      <c r="O1692">
        <v>1</v>
      </c>
      <c r="P1692">
        <v>1</v>
      </c>
      <c r="Q1692">
        <v>46.4</v>
      </c>
      <c r="R1692">
        <v>0.26</v>
      </c>
      <c r="S1692">
        <v>0.13</v>
      </c>
      <c r="T1692">
        <v>0.09</v>
      </c>
      <c r="U1692">
        <v>17.3</v>
      </c>
      <c r="V1692">
        <v>44.1</v>
      </c>
      <c r="W1692">
        <v>21.95</v>
      </c>
      <c r="X1692">
        <v>2.8</v>
      </c>
      <c r="Y1692">
        <v>5.8</v>
      </c>
      <c r="Z1692">
        <v>114</v>
      </c>
      <c r="AA1692">
        <v>0.08</v>
      </c>
      <c r="AB1692">
        <v>22.5</v>
      </c>
      <c r="AC1692">
        <v>0.73</v>
      </c>
      <c r="AD1692">
        <v>370</v>
      </c>
      <c r="AE1692">
        <v>0.65</v>
      </c>
      <c r="AF1692">
        <v>4.0000000000000001E-3</v>
      </c>
      <c r="AG1692">
        <v>35.9</v>
      </c>
      <c r="AH1692">
        <v>4.5999999999999999E-2</v>
      </c>
      <c r="AI1692">
        <v>17.010000000000002</v>
      </c>
      <c r="AJ1692">
        <v>0.01</v>
      </c>
      <c r="AK1692">
        <v>0.48</v>
      </c>
      <c r="AL1692">
        <v>3.2</v>
      </c>
      <c r="AM1692">
        <v>1</v>
      </c>
      <c r="AN1692">
        <v>6</v>
      </c>
      <c r="AO1692">
        <v>0.03</v>
      </c>
      <c r="AP1692">
        <v>5.4</v>
      </c>
      <c r="AQ1692">
        <v>610</v>
      </c>
      <c r="AR1692">
        <v>0.09</v>
      </c>
      <c r="AS1692">
        <v>1</v>
      </c>
      <c r="AT1692">
        <v>33</v>
      </c>
      <c r="AU1692">
        <v>0.3</v>
      </c>
      <c r="AV1692">
        <v>47.8</v>
      </c>
    </row>
    <row r="1693" spans="1:48" x14ac:dyDescent="0.3">
      <c r="A1693" t="s">
        <v>6513</v>
      </c>
      <c r="B1693" t="s">
        <v>6514</v>
      </c>
      <c r="C1693" s="1" t="str">
        <f t="shared" si="121"/>
        <v>13:0048</v>
      </c>
      <c r="D1693" s="1" t="str">
        <f t="shared" si="122"/>
        <v>13:0010</v>
      </c>
      <c r="E1693" t="s">
        <v>6515</v>
      </c>
      <c r="F1693" t="s">
        <v>6516</v>
      </c>
      <c r="H1693">
        <v>45.297636599999997</v>
      </c>
      <c r="I1693">
        <v>-67.397026100000005</v>
      </c>
      <c r="J1693" s="1" t="str">
        <f t="shared" si="123"/>
        <v>Basal till</v>
      </c>
      <c r="K1693" s="1" t="str">
        <f t="shared" si="124"/>
        <v>&lt;63 micron</v>
      </c>
      <c r="L1693">
        <v>37</v>
      </c>
      <c r="M1693">
        <v>1.97</v>
      </c>
      <c r="N1693">
        <v>9.4</v>
      </c>
      <c r="O1693">
        <v>1.3</v>
      </c>
      <c r="P1693">
        <v>1</v>
      </c>
      <c r="Q1693">
        <v>47.9</v>
      </c>
      <c r="R1693">
        <v>0.16</v>
      </c>
      <c r="S1693">
        <v>0.15</v>
      </c>
      <c r="T1693">
        <v>0.04</v>
      </c>
      <c r="U1693">
        <v>9.8000000000000007</v>
      </c>
      <c r="V1693">
        <v>40.299999999999997</v>
      </c>
      <c r="W1693">
        <v>12.36</v>
      </c>
      <c r="X1693">
        <v>2.65</v>
      </c>
      <c r="Y1693">
        <v>5.8</v>
      </c>
      <c r="Z1693">
        <v>79</v>
      </c>
      <c r="AA1693">
        <v>0.09</v>
      </c>
      <c r="AB1693">
        <v>23.3</v>
      </c>
      <c r="AC1693">
        <v>0.71</v>
      </c>
      <c r="AD1693">
        <v>384</v>
      </c>
      <c r="AE1693">
        <v>0.52</v>
      </c>
      <c r="AF1693">
        <v>3.0000000000000001E-3</v>
      </c>
      <c r="AG1693">
        <v>35.9</v>
      </c>
      <c r="AH1693">
        <v>5.3999999999999999E-2</v>
      </c>
      <c r="AI1693">
        <v>6.91</v>
      </c>
      <c r="AJ1693">
        <v>0.01</v>
      </c>
      <c r="AK1693">
        <v>0.33</v>
      </c>
      <c r="AL1693">
        <v>2.2000000000000002</v>
      </c>
      <c r="AM1693">
        <v>0.6</v>
      </c>
      <c r="AN1693">
        <v>6.5</v>
      </c>
      <c r="AO1693">
        <v>0.01</v>
      </c>
      <c r="AP1693">
        <v>4.7</v>
      </c>
      <c r="AQ1693">
        <v>590</v>
      </c>
      <c r="AR1693">
        <v>7.0000000000000007E-2</v>
      </c>
      <c r="AS1693">
        <v>0.8</v>
      </c>
      <c r="AT1693">
        <v>27</v>
      </c>
      <c r="AU1693">
        <v>0.2</v>
      </c>
      <c r="AV1693">
        <v>59.1</v>
      </c>
    </row>
    <row r="1694" spans="1:48" x14ac:dyDescent="0.3">
      <c r="A1694" t="s">
        <v>6517</v>
      </c>
      <c r="B1694" t="s">
        <v>6518</v>
      </c>
      <c r="C1694" s="1" t="str">
        <f t="shared" si="121"/>
        <v>13:0048</v>
      </c>
      <c r="D1694" s="1" t="str">
        <f t="shared" si="122"/>
        <v>13:0010</v>
      </c>
      <c r="E1694" t="s">
        <v>6519</v>
      </c>
      <c r="F1694" t="s">
        <v>6520</v>
      </c>
      <c r="H1694">
        <v>45.278642599999998</v>
      </c>
      <c r="I1694">
        <v>-67.392447799999999</v>
      </c>
      <c r="J1694" s="1" t="str">
        <f t="shared" si="123"/>
        <v>Basal till</v>
      </c>
      <c r="K1694" s="1" t="str">
        <f t="shared" si="124"/>
        <v>&lt;63 micron</v>
      </c>
      <c r="L1694">
        <v>14</v>
      </c>
      <c r="M1694">
        <v>1.7</v>
      </c>
      <c r="N1694">
        <v>9.1999999999999993</v>
      </c>
      <c r="O1694">
        <v>5.8</v>
      </c>
      <c r="P1694">
        <v>0.5</v>
      </c>
      <c r="Q1694">
        <v>52.7</v>
      </c>
      <c r="R1694">
        <v>0.19</v>
      </c>
      <c r="S1694">
        <v>0.04</v>
      </c>
      <c r="T1694">
        <v>0.04</v>
      </c>
      <c r="U1694">
        <v>10.1</v>
      </c>
      <c r="V1694">
        <v>34.700000000000003</v>
      </c>
      <c r="W1694">
        <v>16.440000000000001</v>
      </c>
      <c r="X1694">
        <v>2.63</v>
      </c>
      <c r="Y1694">
        <v>4.8</v>
      </c>
      <c r="Z1694">
        <v>54</v>
      </c>
      <c r="AA1694">
        <v>0.1</v>
      </c>
      <c r="AB1694">
        <v>27.4</v>
      </c>
      <c r="AC1694">
        <v>0.65</v>
      </c>
      <c r="AD1694">
        <v>563</v>
      </c>
      <c r="AE1694">
        <v>0.56000000000000005</v>
      </c>
      <c r="AF1694">
        <v>3.0000000000000001E-3</v>
      </c>
      <c r="AG1694">
        <v>36.6</v>
      </c>
      <c r="AH1694">
        <v>3.2000000000000001E-2</v>
      </c>
      <c r="AI1694">
        <v>10.02</v>
      </c>
      <c r="AJ1694">
        <v>0.01</v>
      </c>
      <c r="AK1694">
        <v>0.46</v>
      </c>
      <c r="AL1694">
        <v>2.2000000000000002</v>
      </c>
      <c r="AM1694">
        <v>0.5</v>
      </c>
      <c r="AN1694">
        <v>4.4000000000000004</v>
      </c>
      <c r="AO1694">
        <v>0.03</v>
      </c>
      <c r="AP1694">
        <v>6.1</v>
      </c>
      <c r="AQ1694">
        <v>390</v>
      </c>
      <c r="AR1694">
        <v>0.06</v>
      </c>
      <c r="AS1694">
        <v>0.9</v>
      </c>
      <c r="AT1694">
        <v>26</v>
      </c>
      <c r="AU1694">
        <v>0.2</v>
      </c>
      <c r="AV1694">
        <v>53.5</v>
      </c>
    </row>
    <row r="1695" spans="1:48" x14ac:dyDescent="0.3">
      <c r="A1695" t="s">
        <v>6521</v>
      </c>
      <c r="B1695" t="s">
        <v>6522</v>
      </c>
      <c r="C1695" s="1" t="str">
        <f t="shared" si="121"/>
        <v>13:0048</v>
      </c>
      <c r="D1695" s="1" t="str">
        <f t="shared" si="122"/>
        <v>13:0010</v>
      </c>
      <c r="E1695" t="s">
        <v>6523</v>
      </c>
      <c r="F1695" t="s">
        <v>6524</v>
      </c>
      <c r="H1695">
        <v>45.263838700000001</v>
      </c>
      <c r="I1695">
        <v>-67.393324300000003</v>
      </c>
      <c r="J1695" s="1" t="str">
        <f t="shared" si="123"/>
        <v>Basal till</v>
      </c>
      <c r="K1695" s="1" t="str">
        <f t="shared" si="124"/>
        <v>&lt;63 micron</v>
      </c>
      <c r="L1695">
        <v>12</v>
      </c>
      <c r="M1695">
        <v>2.13</v>
      </c>
      <c r="N1695">
        <v>11.7</v>
      </c>
      <c r="O1695">
        <v>0.3</v>
      </c>
      <c r="P1695">
        <v>1</v>
      </c>
      <c r="Q1695">
        <v>64.599999999999994</v>
      </c>
      <c r="R1695">
        <v>0.18</v>
      </c>
      <c r="S1695">
        <v>0.03</v>
      </c>
      <c r="T1695">
        <v>0.06</v>
      </c>
      <c r="U1695">
        <v>10.6</v>
      </c>
      <c r="V1695">
        <v>37</v>
      </c>
      <c r="W1695">
        <v>21.77</v>
      </c>
      <c r="X1695">
        <v>2.88</v>
      </c>
      <c r="Y1695">
        <v>5.7</v>
      </c>
      <c r="Z1695">
        <v>41</v>
      </c>
      <c r="AA1695">
        <v>0.1</v>
      </c>
      <c r="AB1695">
        <v>30.7</v>
      </c>
      <c r="AC1695">
        <v>0.72</v>
      </c>
      <c r="AD1695">
        <v>416</v>
      </c>
      <c r="AE1695">
        <v>0.41</v>
      </c>
      <c r="AF1695">
        <v>5.0000000000000001E-3</v>
      </c>
      <c r="AG1695">
        <v>36.799999999999997</v>
      </c>
      <c r="AH1695">
        <v>3.9E-2</v>
      </c>
      <c r="AI1695">
        <v>9.98</v>
      </c>
      <c r="AJ1695">
        <v>0.02</v>
      </c>
      <c r="AK1695">
        <v>0.53</v>
      </c>
      <c r="AL1695">
        <v>2.9</v>
      </c>
      <c r="AM1695">
        <v>0.2</v>
      </c>
      <c r="AN1695">
        <v>3.9</v>
      </c>
      <c r="AO1695">
        <v>0.01</v>
      </c>
      <c r="AP1695">
        <v>7.2</v>
      </c>
      <c r="AQ1695">
        <v>370</v>
      </c>
      <c r="AR1695">
        <v>0.08</v>
      </c>
      <c r="AS1695">
        <v>0.6</v>
      </c>
      <c r="AT1695">
        <v>28</v>
      </c>
      <c r="AU1695">
        <v>0.2</v>
      </c>
      <c r="AV1695">
        <v>65.400000000000006</v>
      </c>
    </row>
    <row r="1696" spans="1:48" x14ac:dyDescent="0.3">
      <c r="A1696" t="s">
        <v>6525</v>
      </c>
      <c r="B1696" t="s">
        <v>6526</v>
      </c>
      <c r="C1696" s="1" t="str">
        <f t="shared" si="121"/>
        <v>13:0048</v>
      </c>
      <c r="D1696" s="1" t="str">
        <f t="shared" si="122"/>
        <v>13:0010</v>
      </c>
      <c r="E1696" t="s">
        <v>6527</v>
      </c>
      <c r="F1696" t="s">
        <v>6528</v>
      </c>
      <c r="H1696">
        <v>45.419676600000003</v>
      </c>
      <c r="I1696">
        <v>-67.376029299999999</v>
      </c>
      <c r="J1696" s="1" t="str">
        <f t="shared" si="123"/>
        <v>Basal till</v>
      </c>
      <c r="K1696" s="1" t="str">
        <f t="shared" si="124"/>
        <v>&lt;63 micron</v>
      </c>
      <c r="L1696">
        <v>7</v>
      </c>
      <c r="M1696">
        <v>1.84</v>
      </c>
      <c r="N1696">
        <v>8</v>
      </c>
      <c r="O1696">
        <v>2.9</v>
      </c>
      <c r="P1696">
        <v>1</v>
      </c>
      <c r="Q1696">
        <v>57.4</v>
      </c>
      <c r="R1696">
        <v>0.17</v>
      </c>
      <c r="S1696">
        <v>0.13</v>
      </c>
      <c r="T1696">
        <v>0.05</v>
      </c>
      <c r="U1696">
        <v>11.4</v>
      </c>
      <c r="V1696">
        <v>35.4</v>
      </c>
      <c r="W1696">
        <v>17.78</v>
      </c>
      <c r="X1696">
        <v>2.71</v>
      </c>
      <c r="Y1696">
        <v>5.2</v>
      </c>
      <c r="Z1696">
        <v>26</v>
      </c>
      <c r="AA1696">
        <v>0.08</v>
      </c>
      <c r="AB1696">
        <v>33.299999999999997</v>
      </c>
      <c r="AC1696">
        <v>0.7</v>
      </c>
      <c r="AD1696">
        <v>420</v>
      </c>
      <c r="AE1696">
        <v>0.5</v>
      </c>
      <c r="AF1696">
        <v>5.0000000000000001E-3</v>
      </c>
      <c r="AG1696">
        <v>34.9</v>
      </c>
      <c r="AH1696">
        <v>3.5999999999999997E-2</v>
      </c>
      <c r="AI1696">
        <v>10.66</v>
      </c>
      <c r="AJ1696">
        <v>5.0000000000000001E-3</v>
      </c>
      <c r="AK1696">
        <v>0.39</v>
      </c>
      <c r="AL1696">
        <v>4.2</v>
      </c>
      <c r="AM1696">
        <v>0.3</v>
      </c>
      <c r="AN1696">
        <v>3.9</v>
      </c>
      <c r="AO1696">
        <v>0.01</v>
      </c>
      <c r="AP1696">
        <v>8.3000000000000007</v>
      </c>
      <c r="AQ1696">
        <v>660</v>
      </c>
      <c r="AR1696">
        <v>0.08</v>
      </c>
      <c r="AS1696">
        <v>0.9</v>
      </c>
      <c r="AT1696">
        <v>32</v>
      </c>
      <c r="AU1696">
        <v>0.2</v>
      </c>
      <c r="AV1696">
        <v>43.4</v>
      </c>
    </row>
    <row r="1697" spans="1:48" x14ac:dyDescent="0.3">
      <c r="A1697" t="s">
        <v>6529</v>
      </c>
      <c r="B1697" t="s">
        <v>6530</v>
      </c>
      <c r="C1697" s="1" t="str">
        <f t="shared" si="121"/>
        <v>13:0048</v>
      </c>
      <c r="D1697" s="1" t="str">
        <f t="shared" si="122"/>
        <v>13:0010</v>
      </c>
      <c r="E1697" t="s">
        <v>6531</v>
      </c>
      <c r="F1697" t="s">
        <v>6532</v>
      </c>
      <c r="H1697">
        <v>45.494561500000003</v>
      </c>
      <c r="I1697">
        <v>-67.363101700000001</v>
      </c>
      <c r="J1697" s="1" t="str">
        <f t="shared" si="123"/>
        <v>Basal till</v>
      </c>
      <c r="K1697" s="1" t="str">
        <f t="shared" si="124"/>
        <v>&lt;63 micron</v>
      </c>
      <c r="L1697">
        <v>13</v>
      </c>
      <c r="M1697">
        <v>1.29</v>
      </c>
      <c r="N1697">
        <v>9</v>
      </c>
      <c r="O1697">
        <v>3.9</v>
      </c>
      <c r="P1697">
        <v>1</v>
      </c>
      <c r="Q1697">
        <v>24.3</v>
      </c>
      <c r="R1697">
        <v>0.22</v>
      </c>
      <c r="S1697">
        <v>0.16</v>
      </c>
      <c r="T1697">
        <v>7.0000000000000007E-2</v>
      </c>
      <c r="U1697">
        <v>13.4</v>
      </c>
      <c r="V1697">
        <v>25.6</v>
      </c>
      <c r="W1697">
        <v>19.170000000000002</v>
      </c>
      <c r="X1697">
        <v>2.06</v>
      </c>
      <c r="Y1697">
        <v>3.2</v>
      </c>
      <c r="Z1697">
        <v>53</v>
      </c>
      <c r="AA1697">
        <v>0.05</v>
      </c>
      <c r="AB1697">
        <v>22.6</v>
      </c>
      <c r="AC1697">
        <v>0.47</v>
      </c>
      <c r="AD1697">
        <v>659</v>
      </c>
      <c r="AE1697">
        <v>0.46</v>
      </c>
      <c r="AF1697">
        <v>3.0000000000000001E-3</v>
      </c>
      <c r="AG1697">
        <v>26.9</v>
      </c>
      <c r="AH1697">
        <v>5.0999999999999997E-2</v>
      </c>
      <c r="AI1697">
        <v>10.050000000000001</v>
      </c>
      <c r="AJ1697">
        <v>5.0000000000000001E-3</v>
      </c>
      <c r="AK1697">
        <v>0.55000000000000004</v>
      </c>
      <c r="AL1697">
        <v>2.1</v>
      </c>
      <c r="AM1697">
        <v>0.3</v>
      </c>
      <c r="AN1697">
        <v>4.0999999999999996</v>
      </c>
      <c r="AO1697">
        <v>0.03</v>
      </c>
      <c r="AP1697">
        <v>6.7</v>
      </c>
      <c r="AQ1697">
        <v>600</v>
      </c>
      <c r="AR1697">
        <v>0.05</v>
      </c>
      <c r="AS1697">
        <v>0.8</v>
      </c>
      <c r="AT1697">
        <v>23</v>
      </c>
      <c r="AU1697">
        <v>0.2</v>
      </c>
      <c r="AV1697">
        <v>38.6</v>
      </c>
    </row>
    <row r="1698" spans="1:48" x14ac:dyDescent="0.3">
      <c r="A1698" t="s">
        <v>6533</v>
      </c>
      <c r="B1698" t="s">
        <v>6534</v>
      </c>
      <c r="C1698" s="1" t="str">
        <f t="shared" si="121"/>
        <v>13:0048</v>
      </c>
      <c r="D1698" s="1" t="str">
        <f t="shared" si="122"/>
        <v>13:0010</v>
      </c>
      <c r="E1698" t="s">
        <v>6535</v>
      </c>
      <c r="F1698" t="s">
        <v>6536</v>
      </c>
      <c r="H1698">
        <v>45.476908600000002</v>
      </c>
      <c r="I1698">
        <v>-67.362346299999999</v>
      </c>
      <c r="J1698" s="1" t="str">
        <f t="shared" si="123"/>
        <v>Basal till</v>
      </c>
      <c r="K1698" s="1" t="str">
        <f t="shared" si="124"/>
        <v>&lt;63 micron</v>
      </c>
      <c r="L1698">
        <v>11</v>
      </c>
      <c r="M1698">
        <v>1.1299999999999999</v>
      </c>
      <c r="N1698">
        <v>8.1999999999999993</v>
      </c>
      <c r="O1698">
        <v>1.5</v>
      </c>
      <c r="P1698">
        <v>1</v>
      </c>
      <c r="Q1698">
        <v>28.7</v>
      </c>
      <c r="R1698">
        <v>0.16</v>
      </c>
      <c r="S1698">
        <v>0.14000000000000001</v>
      </c>
      <c r="T1698">
        <v>0.05</v>
      </c>
      <c r="U1698">
        <v>9.9</v>
      </c>
      <c r="V1698">
        <v>21.7</v>
      </c>
      <c r="W1698">
        <v>18.57</v>
      </c>
      <c r="X1698">
        <v>2.14</v>
      </c>
      <c r="Y1698">
        <v>3.2</v>
      </c>
      <c r="Z1698">
        <v>50</v>
      </c>
      <c r="AA1698">
        <v>0.05</v>
      </c>
      <c r="AB1698">
        <v>24.7</v>
      </c>
      <c r="AC1698">
        <v>0.47</v>
      </c>
      <c r="AD1698">
        <v>537</v>
      </c>
      <c r="AE1698">
        <v>0.31</v>
      </c>
      <c r="AF1698">
        <v>5.0000000000000001E-3</v>
      </c>
      <c r="AG1698">
        <v>29.1</v>
      </c>
      <c r="AH1698">
        <v>5.1999999999999998E-2</v>
      </c>
      <c r="AI1698">
        <v>9.6300000000000008</v>
      </c>
      <c r="AJ1698">
        <v>0.01</v>
      </c>
      <c r="AK1698">
        <v>0.4</v>
      </c>
      <c r="AL1698">
        <v>2.7</v>
      </c>
      <c r="AM1698">
        <v>0.2</v>
      </c>
      <c r="AN1698">
        <v>4.0999999999999996</v>
      </c>
      <c r="AO1698">
        <v>0.01</v>
      </c>
      <c r="AP1698">
        <v>6.1</v>
      </c>
      <c r="AQ1698">
        <v>620</v>
      </c>
      <c r="AR1698">
        <v>0.04</v>
      </c>
      <c r="AS1698">
        <v>0.7</v>
      </c>
      <c r="AT1698">
        <v>22</v>
      </c>
      <c r="AU1698">
        <v>0.1</v>
      </c>
      <c r="AV1698">
        <v>36</v>
      </c>
    </row>
    <row r="1699" spans="1:48" x14ac:dyDescent="0.3">
      <c r="A1699" t="s">
        <v>6537</v>
      </c>
      <c r="B1699" t="s">
        <v>6538</v>
      </c>
      <c r="C1699" s="1" t="str">
        <f t="shared" si="121"/>
        <v>13:0048</v>
      </c>
      <c r="D1699" s="1" t="str">
        <f t="shared" si="122"/>
        <v>13:0010</v>
      </c>
      <c r="E1699" t="s">
        <v>6539</v>
      </c>
      <c r="F1699" t="s">
        <v>6540</v>
      </c>
      <c r="H1699">
        <v>45.459453500000002</v>
      </c>
      <c r="I1699">
        <v>-67.3628389</v>
      </c>
      <c r="J1699" s="1" t="str">
        <f t="shared" si="123"/>
        <v>Basal till</v>
      </c>
      <c r="K1699" s="1" t="str">
        <f t="shared" si="124"/>
        <v>&lt;63 micron</v>
      </c>
      <c r="L1699">
        <v>39</v>
      </c>
      <c r="M1699">
        <v>1.28</v>
      </c>
      <c r="N1699">
        <v>9.6</v>
      </c>
      <c r="O1699">
        <v>1.4</v>
      </c>
      <c r="P1699">
        <v>0.5</v>
      </c>
      <c r="Q1699">
        <v>20.2</v>
      </c>
      <c r="R1699">
        <v>0.17</v>
      </c>
      <c r="S1699">
        <v>0.14000000000000001</v>
      </c>
      <c r="T1699">
        <v>0.06</v>
      </c>
      <c r="U1699">
        <v>7.9</v>
      </c>
      <c r="V1699">
        <v>26.3</v>
      </c>
      <c r="W1699">
        <v>18.18</v>
      </c>
      <c r="X1699">
        <v>2.09</v>
      </c>
      <c r="Y1699">
        <v>3.2</v>
      </c>
      <c r="Z1699">
        <v>63</v>
      </c>
      <c r="AA1699">
        <v>0.04</v>
      </c>
      <c r="AB1699">
        <v>23.4</v>
      </c>
      <c r="AC1699">
        <v>0.41</v>
      </c>
      <c r="AD1699">
        <v>401</v>
      </c>
      <c r="AE1699">
        <v>0.39</v>
      </c>
      <c r="AF1699">
        <v>3.0000000000000001E-3</v>
      </c>
      <c r="AG1699">
        <v>24.9</v>
      </c>
      <c r="AH1699">
        <v>5.0999999999999997E-2</v>
      </c>
      <c r="AI1699">
        <v>9.6300000000000008</v>
      </c>
      <c r="AJ1699">
        <v>5.0000000000000001E-3</v>
      </c>
      <c r="AK1699">
        <v>0.48</v>
      </c>
      <c r="AL1699">
        <v>2.9</v>
      </c>
      <c r="AM1699">
        <v>0.3</v>
      </c>
      <c r="AN1699">
        <v>3.6</v>
      </c>
      <c r="AO1699">
        <v>0.02</v>
      </c>
      <c r="AP1699">
        <v>6.3</v>
      </c>
      <c r="AQ1699">
        <v>680</v>
      </c>
      <c r="AR1699">
        <v>0.04</v>
      </c>
      <c r="AS1699">
        <v>0.9</v>
      </c>
      <c r="AT1699">
        <v>23</v>
      </c>
      <c r="AU1699">
        <v>0.2</v>
      </c>
      <c r="AV1699">
        <v>32.1</v>
      </c>
    </row>
    <row r="1700" spans="1:48" x14ac:dyDescent="0.3">
      <c r="A1700" t="s">
        <v>6541</v>
      </c>
      <c r="B1700" t="s">
        <v>6542</v>
      </c>
      <c r="C1700" s="1" t="str">
        <f t="shared" si="121"/>
        <v>13:0048</v>
      </c>
      <c r="D1700" s="1" t="str">
        <f t="shared" si="122"/>
        <v>13:0010</v>
      </c>
      <c r="E1700" t="s">
        <v>6543</v>
      </c>
      <c r="F1700" t="s">
        <v>6544</v>
      </c>
      <c r="H1700">
        <v>45.445356599999997</v>
      </c>
      <c r="I1700">
        <v>-67.362134299999994</v>
      </c>
      <c r="J1700" s="1" t="str">
        <f t="shared" si="123"/>
        <v>Basal till</v>
      </c>
      <c r="K1700" s="1" t="str">
        <f t="shared" si="124"/>
        <v>&lt;63 micron</v>
      </c>
      <c r="L1700">
        <v>7</v>
      </c>
      <c r="M1700">
        <v>1.33</v>
      </c>
      <c r="N1700">
        <v>8.8000000000000007</v>
      </c>
      <c r="O1700">
        <v>1.9</v>
      </c>
      <c r="P1700">
        <v>1</v>
      </c>
      <c r="Q1700">
        <v>38.299999999999997</v>
      </c>
      <c r="R1700">
        <v>0.17</v>
      </c>
      <c r="S1700">
        <v>0.16</v>
      </c>
      <c r="T1700">
        <v>0.06</v>
      </c>
      <c r="U1700">
        <v>10.4</v>
      </c>
      <c r="V1700">
        <v>27.6</v>
      </c>
      <c r="W1700">
        <v>19.13</v>
      </c>
      <c r="X1700">
        <v>2.38</v>
      </c>
      <c r="Y1700">
        <v>4</v>
      </c>
      <c r="Z1700">
        <v>43</v>
      </c>
      <c r="AA1700">
        <v>7.0000000000000007E-2</v>
      </c>
      <c r="AB1700">
        <v>31.5</v>
      </c>
      <c r="AC1700">
        <v>0.6</v>
      </c>
      <c r="AD1700">
        <v>684</v>
      </c>
      <c r="AE1700">
        <v>0.36</v>
      </c>
      <c r="AF1700">
        <v>5.0000000000000001E-3</v>
      </c>
      <c r="AG1700">
        <v>30.6</v>
      </c>
      <c r="AH1700">
        <v>5.0999999999999997E-2</v>
      </c>
      <c r="AI1700">
        <v>9.82</v>
      </c>
      <c r="AJ1700">
        <v>5.0000000000000001E-3</v>
      </c>
      <c r="AK1700">
        <v>0.45</v>
      </c>
      <c r="AL1700">
        <v>3.2</v>
      </c>
      <c r="AM1700">
        <v>0.5</v>
      </c>
      <c r="AN1700">
        <v>4.8</v>
      </c>
      <c r="AO1700">
        <v>0.03</v>
      </c>
      <c r="AP1700">
        <v>7.5</v>
      </c>
      <c r="AQ1700">
        <v>740</v>
      </c>
      <c r="AR1700">
        <v>0.06</v>
      </c>
      <c r="AS1700">
        <v>0.8</v>
      </c>
      <c r="AT1700">
        <v>29</v>
      </c>
      <c r="AU1700">
        <v>0.2</v>
      </c>
      <c r="AV1700">
        <v>39.1</v>
      </c>
    </row>
    <row r="1701" spans="1:48" x14ac:dyDescent="0.3">
      <c r="A1701" t="s">
        <v>6545</v>
      </c>
      <c r="B1701" t="s">
        <v>6546</v>
      </c>
      <c r="C1701" s="1" t="str">
        <f t="shared" si="121"/>
        <v>13:0048</v>
      </c>
      <c r="D1701" s="1" t="str">
        <f t="shared" si="122"/>
        <v>13:0010</v>
      </c>
      <c r="E1701" t="s">
        <v>6547</v>
      </c>
      <c r="F1701" t="s">
        <v>6548</v>
      </c>
      <c r="H1701">
        <v>45.4043864</v>
      </c>
      <c r="I1701">
        <v>-67.362986300000003</v>
      </c>
      <c r="J1701" s="1" t="str">
        <f t="shared" si="123"/>
        <v>Basal till</v>
      </c>
      <c r="K1701" s="1" t="str">
        <f t="shared" si="124"/>
        <v>&lt;63 micron</v>
      </c>
      <c r="L1701">
        <v>4</v>
      </c>
      <c r="M1701">
        <v>1.3</v>
      </c>
      <c r="N1701">
        <v>11.6</v>
      </c>
      <c r="O1701">
        <v>1.2</v>
      </c>
      <c r="P1701">
        <v>1</v>
      </c>
      <c r="Q1701">
        <v>42.1</v>
      </c>
      <c r="R1701">
        <v>0.17</v>
      </c>
      <c r="S1701">
        <v>0.18</v>
      </c>
      <c r="T1701">
        <v>0.04</v>
      </c>
      <c r="U1701">
        <v>11.6</v>
      </c>
      <c r="V1701">
        <v>25.1</v>
      </c>
      <c r="W1701">
        <v>19.25</v>
      </c>
      <c r="X1701">
        <v>2.33</v>
      </c>
      <c r="Y1701">
        <v>3.7</v>
      </c>
      <c r="Z1701">
        <v>27</v>
      </c>
      <c r="AA1701">
        <v>7.0000000000000007E-2</v>
      </c>
      <c r="AB1701">
        <v>27.4</v>
      </c>
      <c r="AC1701">
        <v>0.55000000000000004</v>
      </c>
      <c r="AD1701">
        <v>629</v>
      </c>
      <c r="AE1701">
        <v>0.42</v>
      </c>
      <c r="AF1701">
        <v>4.0000000000000001E-3</v>
      </c>
      <c r="AG1701">
        <v>31.9</v>
      </c>
      <c r="AH1701">
        <v>5.7000000000000002E-2</v>
      </c>
      <c r="AI1701">
        <v>10.74</v>
      </c>
      <c r="AJ1701">
        <v>5.0000000000000001E-3</v>
      </c>
      <c r="AK1701">
        <v>0.53</v>
      </c>
      <c r="AL1701">
        <v>3.1</v>
      </c>
      <c r="AM1701">
        <v>0.3</v>
      </c>
      <c r="AN1701">
        <v>5.3</v>
      </c>
      <c r="AO1701">
        <v>0.02</v>
      </c>
      <c r="AP1701">
        <v>7.3</v>
      </c>
      <c r="AQ1701">
        <v>670</v>
      </c>
      <c r="AR1701">
        <v>0.05</v>
      </c>
      <c r="AS1701">
        <v>0.7</v>
      </c>
      <c r="AT1701">
        <v>23</v>
      </c>
      <c r="AU1701">
        <v>0.2</v>
      </c>
      <c r="AV1701">
        <v>38.5</v>
      </c>
    </row>
    <row r="1702" spans="1:48" x14ac:dyDescent="0.3">
      <c r="A1702" t="s">
        <v>6549</v>
      </c>
      <c r="B1702" t="s">
        <v>6550</v>
      </c>
      <c r="C1702" s="1" t="str">
        <f t="shared" si="121"/>
        <v>13:0048</v>
      </c>
      <c r="D1702" s="1" t="str">
        <f t="shared" si="122"/>
        <v>13:0010</v>
      </c>
      <c r="E1702" t="s">
        <v>6551</v>
      </c>
      <c r="F1702" t="s">
        <v>6552</v>
      </c>
      <c r="H1702">
        <v>45.386679299999997</v>
      </c>
      <c r="I1702">
        <v>-67.362245200000004</v>
      </c>
      <c r="J1702" s="1" t="str">
        <f t="shared" si="123"/>
        <v>Basal till</v>
      </c>
      <c r="K1702" s="1" t="str">
        <f t="shared" si="124"/>
        <v>&lt;63 micron</v>
      </c>
      <c r="L1702">
        <v>77</v>
      </c>
      <c r="M1702">
        <v>2.29</v>
      </c>
      <c r="N1702">
        <v>7</v>
      </c>
      <c r="O1702">
        <v>0.7</v>
      </c>
      <c r="P1702">
        <v>1</v>
      </c>
      <c r="Q1702">
        <v>63.3</v>
      </c>
      <c r="R1702">
        <v>0.2</v>
      </c>
      <c r="S1702">
        <v>0.05</v>
      </c>
      <c r="T1702">
        <v>0.03</v>
      </c>
      <c r="U1702">
        <v>10.1</v>
      </c>
      <c r="V1702">
        <v>37</v>
      </c>
      <c r="W1702">
        <v>13.65</v>
      </c>
      <c r="X1702">
        <v>2.74</v>
      </c>
      <c r="Y1702">
        <v>6.6</v>
      </c>
      <c r="Z1702">
        <v>100</v>
      </c>
      <c r="AA1702">
        <v>0.11</v>
      </c>
      <c r="AB1702">
        <v>23.6</v>
      </c>
      <c r="AC1702">
        <v>0.57999999999999996</v>
      </c>
      <c r="AD1702">
        <v>431</v>
      </c>
      <c r="AE1702">
        <v>0.56000000000000005</v>
      </c>
      <c r="AF1702">
        <v>4.0000000000000001E-3</v>
      </c>
      <c r="AG1702">
        <v>32.700000000000003</v>
      </c>
      <c r="AH1702">
        <v>4.3999999999999997E-2</v>
      </c>
      <c r="AI1702">
        <v>8.77</v>
      </c>
      <c r="AJ1702">
        <v>0.02</v>
      </c>
      <c r="AK1702">
        <v>0.28000000000000003</v>
      </c>
      <c r="AL1702">
        <v>2.6</v>
      </c>
      <c r="AM1702">
        <v>0.5</v>
      </c>
      <c r="AN1702">
        <v>5.7</v>
      </c>
      <c r="AO1702">
        <v>0.01</v>
      </c>
      <c r="AP1702">
        <v>3.4</v>
      </c>
      <c r="AQ1702">
        <v>310</v>
      </c>
      <c r="AR1702">
        <v>0.14000000000000001</v>
      </c>
      <c r="AS1702">
        <v>1</v>
      </c>
      <c r="AT1702">
        <v>33</v>
      </c>
      <c r="AU1702">
        <v>0.2</v>
      </c>
      <c r="AV1702">
        <v>67.7</v>
      </c>
    </row>
    <row r="1703" spans="1:48" x14ac:dyDescent="0.3">
      <c r="A1703" t="s">
        <v>6553</v>
      </c>
      <c r="B1703" t="s">
        <v>6554</v>
      </c>
      <c r="C1703" s="1" t="str">
        <f t="shared" si="121"/>
        <v>13:0048</v>
      </c>
      <c r="D1703" s="1" t="str">
        <f t="shared" si="122"/>
        <v>13:0010</v>
      </c>
      <c r="E1703" t="s">
        <v>6555</v>
      </c>
      <c r="F1703" t="s">
        <v>6556</v>
      </c>
      <c r="H1703">
        <v>45.373080600000002</v>
      </c>
      <c r="I1703">
        <v>-67.364910800000004</v>
      </c>
      <c r="J1703" s="1" t="str">
        <f t="shared" si="123"/>
        <v>Basal till</v>
      </c>
      <c r="K1703" s="1" t="str">
        <f t="shared" si="124"/>
        <v>&lt;63 micron</v>
      </c>
      <c r="L1703">
        <v>7</v>
      </c>
      <c r="M1703">
        <v>1.76</v>
      </c>
      <c r="N1703">
        <v>14.5</v>
      </c>
      <c r="O1703">
        <v>1.2</v>
      </c>
      <c r="P1703">
        <v>1</v>
      </c>
      <c r="Q1703">
        <v>39.4</v>
      </c>
      <c r="R1703">
        <v>0.27</v>
      </c>
      <c r="S1703">
        <v>0.2</v>
      </c>
      <c r="T1703">
        <v>0.04</v>
      </c>
      <c r="U1703">
        <v>14.7</v>
      </c>
      <c r="V1703">
        <v>35</v>
      </c>
      <c r="W1703">
        <v>30.28</v>
      </c>
      <c r="X1703">
        <v>3.11</v>
      </c>
      <c r="Y1703">
        <v>5</v>
      </c>
      <c r="Z1703">
        <v>23</v>
      </c>
      <c r="AA1703">
        <v>7.0000000000000007E-2</v>
      </c>
      <c r="AB1703">
        <v>30.4</v>
      </c>
      <c r="AC1703">
        <v>0.72</v>
      </c>
      <c r="AD1703">
        <v>563</v>
      </c>
      <c r="AE1703">
        <v>0.64</v>
      </c>
      <c r="AF1703">
        <v>5.0000000000000001E-3</v>
      </c>
      <c r="AG1703">
        <v>44.8</v>
      </c>
      <c r="AH1703">
        <v>5.6000000000000001E-2</v>
      </c>
      <c r="AI1703">
        <v>15.21</v>
      </c>
      <c r="AJ1703">
        <v>0.01</v>
      </c>
      <c r="AK1703">
        <v>0.59</v>
      </c>
      <c r="AL1703">
        <v>3.7</v>
      </c>
      <c r="AM1703">
        <v>0.2</v>
      </c>
      <c r="AN1703">
        <v>4.5999999999999996</v>
      </c>
      <c r="AO1703">
        <v>0.03</v>
      </c>
      <c r="AP1703">
        <v>8.6</v>
      </c>
      <c r="AQ1703">
        <v>780</v>
      </c>
      <c r="AR1703">
        <v>7.0000000000000007E-2</v>
      </c>
      <c r="AS1703">
        <v>1</v>
      </c>
      <c r="AT1703">
        <v>30</v>
      </c>
      <c r="AU1703">
        <v>0.3</v>
      </c>
      <c r="AV1703">
        <v>50</v>
      </c>
    </row>
    <row r="1704" spans="1:48" x14ac:dyDescent="0.3">
      <c r="A1704" t="s">
        <v>6557</v>
      </c>
      <c r="B1704" t="s">
        <v>6558</v>
      </c>
      <c r="C1704" s="1" t="str">
        <f t="shared" si="121"/>
        <v>13:0048</v>
      </c>
      <c r="D1704" s="1" t="str">
        <f t="shared" si="122"/>
        <v>13:0010</v>
      </c>
      <c r="E1704" t="s">
        <v>6559</v>
      </c>
      <c r="F1704" t="s">
        <v>6560</v>
      </c>
      <c r="H1704">
        <v>45.3524806</v>
      </c>
      <c r="I1704">
        <v>-67.362669499999996</v>
      </c>
      <c r="J1704" s="1" t="str">
        <f t="shared" si="123"/>
        <v>Basal till</v>
      </c>
      <c r="K1704" s="1" t="str">
        <f t="shared" si="124"/>
        <v>&lt;63 micron</v>
      </c>
      <c r="L1704">
        <v>40</v>
      </c>
      <c r="M1704">
        <v>1.77</v>
      </c>
      <c r="N1704">
        <v>10.1</v>
      </c>
      <c r="O1704">
        <v>2.8</v>
      </c>
      <c r="P1704">
        <v>1</v>
      </c>
      <c r="Q1704">
        <v>32.9</v>
      </c>
      <c r="R1704">
        <v>0.18</v>
      </c>
      <c r="S1704">
        <v>0.11</v>
      </c>
      <c r="T1704">
        <v>0.06</v>
      </c>
      <c r="U1704">
        <v>8.9</v>
      </c>
      <c r="V1704">
        <v>33.200000000000003</v>
      </c>
      <c r="W1704">
        <v>16.579999999999998</v>
      </c>
      <c r="X1704">
        <v>2.41</v>
      </c>
      <c r="Y1704">
        <v>4.5</v>
      </c>
      <c r="Z1704">
        <v>59</v>
      </c>
      <c r="AA1704">
        <v>0.05</v>
      </c>
      <c r="AB1704">
        <v>24.1</v>
      </c>
      <c r="AC1704">
        <v>0.59</v>
      </c>
      <c r="AD1704">
        <v>251</v>
      </c>
      <c r="AE1704">
        <v>0.43</v>
      </c>
      <c r="AF1704">
        <v>3.0000000000000001E-3</v>
      </c>
      <c r="AG1704">
        <v>31.2</v>
      </c>
      <c r="AH1704">
        <v>3.7999999999999999E-2</v>
      </c>
      <c r="AI1704">
        <v>10.61</v>
      </c>
      <c r="AJ1704">
        <v>5.0000000000000001E-3</v>
      </c>
      <c r="AK1704">
        <v>0.28999999999999998</v>
      </c>
      <c r="AL1704">
        <v>2.4</v>
      </c>
      <c r="AM1704">
        <v>0.1</v>
      </c>
      <c r="AN1704">
        <v>3.4</v>
      </c>
      <c r="AO1704">
        <v>0.02</v>
      </c>
      <c r="AP1704">
        <v>7.1</v>
      </c>
      <c r="AQ1704">
        <v>490</v>
      </c>
      <c r="AR1704">
        <v>0.08</v>
      </c>
      <c r="AS1704">
        <v>0.9</v>
      </c>
      <c r="AT1704">
        <v>26</v>
      </c>
      <c r="AU1704">
        <v>0.2</v>
      </c>
      <c r="AV1704">
        <v>42.1</v>
      </c>
    </row>
    <row r="1705" spans="1:48" x14ac:dyDescent="0.3">
      <c r="A1705" t="s">
        <v>6561</v>
      </c>
      <c r="B1705" t="s">
        <v>6562</v>
      </c>
      <c r="C1705" s="1" t="str">
        <f t="shared" si="121"/>
        <v>13:0048</v>
      </c>
      <c r="D1705" s="1" t="str">
        <f t="shared" si="122"/>
        <v>13:0010</v>
      </c>
      <c r="E1705" t="s">
        <v>6563</v>
      </c>
      <c r="F1705" t="s">
        <v>6564</v>
      </c>
      <c r="H1705">
        <v>45.328840399999997</v>
      </c>
      <c r="I1705">
        <v>-67.3687738</v>
      </c>
      <c r="J1705" s="1" t="str">
        <f t="shared" si="123"/>
        <v>Basal till</v>
      </c>
      <c r="K1705" s="1" t="str">
        <f t="shared" si="124"/>
        <v>&lt;63 micron</v>
      </c>
      <c r="L1705">
        <v>24</v>
      </c>
      <c r="M1705">
        <v>2.5499999999999998</v>
      </c>
      <c r="N1705">
        <v>18.8</v>
      </c>
      <c r="O1705">
        <v>0.8</v>
      </c>
      <c r="P1705">
        <v>1</v>
      </c>
      <c r="Q1705">
        <v>78.5</v>
      </c>
      <c r="R1705">
        <v>0.26</v>
      </c>
      <c r="S1705">
        <v>0.14000000000000001</v>
      </c>
      <c r="T1705">
        <v>0.03</v>
      </c>
      <c r="U1705">
        <v>14.3</v>
      </c>
      <c r="V1705">
        <v>53.7</v>
      </c>
      <c r="W1705">
        <v>27.29</v>
      </c>
      <c r="X1705">
        <v>3.1</v>
      </c>
      <c r="Y1705">
        <v>6.4</v>
      </c>
      <c r="Z1705">
        <v>53</v>
      </c>
      <c r="AA1705">
        <v>0.14000000000000001</v>
      </c>
      <c r="AB1705">
        <v>25.7</v>
      </c>
      <c r="AC1705">
        <v>0.79</v>
      </c>
      <c r="AD1705">
        <v>542</v>
      </c>
      <c r="AE1705">
        <v>0.64</v>
      </c>
      <c r="AF1705">
        <v>6.0000000000000001E-3</v>
      </c>
      <c r="AG1705">
        <v>56.1</v>
      </c>
      <c r="AH1705">
        <v>5.8999999999999997E-2</v>
      </c>
      <c r="AI1705">
        <v>17.73</v>
      </c>
      <c r="AJ1705">
        <v>0.01</v>
      </c>
      <c r="AK1705">
        <v>0.52</v>
      </c>
      <c r="AL1705">
        <v>4.3</v>
      </c>
      <c r="AM1705">
        <v>0.2</v>
      </c>
      <c r="AN1705">
        <v>6.3</v>
      </c>
      <c r="AO1705">
        <v>0.02</v>
      </c>
      <c r="AP1705">
        <v>9.5</v>
      </c>
      <c r="AQ1705">
        <v>620</v>
      </c>
      <c r="AR1705">
        <v>0.12</v>
      </c>
      <c r="AS1705">
        <v>1</v>
      </c>
      <c r="AT1705">
        <v>33</v>
      </c>
      <c r="AU1705">
        <v>0.4</v>
      </c>
      <c r="AV1705">
        <v>68.2</v>
      </c>
    </row>
    <row r="1706" spans="1:48" x14ac:dyDescent="0.3">
      <c r="A1706" t="s">
        <v>6565</v>
      </c>
      <c r="B1706" t="s">
        <v>6566</v>
      </c>
      <c r="C1706" s="1" t="str">
        <f t="shared" si="121"/>
        <v>13:0048</v>
      </c>
      <c r="D1706" s="1" t="str">
        <f t="shared" si="122"/>
        <v>13:0010</v>
      </c>
      <c r="E1706" t="s">
        <v>6567</v>
      </c>
      <c r="F1706" t="s">
        <v>6568</v>
      </c>
      <c r="H1706">
        <v>45.315600600000003</v>
      </c>
      <c r="I1706">
        <v>-67.366321099999993</v>
      </c>
      <c r="J1706" s="1" t="str">
        <f t="shared" si="123"/>
        <v>Basal till</v>
      </c>
      <c r="K1706" s="1" t="str">
        <f t="shared" si="124"/>
        <v>&lt;63 micron</v>
      </c>
      <c r="L1706">
        <v>209</v>
      </c>
      <c r="M1706">
        <v>1.95</v>
      </c>
      <c r="N1706">
        <v>12.1</v>
      </c>
      <c r="O1706">
        <v>0.2</v>
      </c>
      <c r="P1706">
        <v>1</v>
      </c>
      <c r="Q1706">
        <v>44.1</v>
      </c>
      <c r="R1706">
        <v>0.23</v>
      </c>
      <c r="S1706">
        <v>0.13</v>
      </c>
      <c r="T1706">
        <v>0.12</v>
      </c>
      <c r="U1706">
        <v>5</v>
      </c>
      <c r="V1706">
        <v>34.299999999999997</v>
      </c>
      <c r="W1706">
        <v>8.1999999999999993</v>
      </c>
      <c r="X1706">
        <v>3.38</v>
      </c>
      <c r="Y1706">
        <v>7.9</v>
      </c>
      <c r="Z1706">
        <v>70</v>
      </c>
      <c r="AA1706">
        <v>0.04</v>
      </c>
      <c r="AB1706">
        <v>18.600000000000001</v>
      </c>
      <c r="AC1706">
        <v>0.38</v>
      </c>
      <c r="AD1706">
        <v>177</v>
      </c>
      <c r="AE1706">
        <v>0.62</v>
      </c>
      <c r="AF1706">
        <v>3.0000000000000001E-3</v>
      </c>
      <c r="AG1706">
        <v>18.399999999999999</v>
      </c>
      <c r="AH1706">
        <v>7.0000000000000007E-2</v>
      </c>
      <c r="AI1706">
        <v>11.25</v>
      </c>
      <c r="AJ1706">
        <v>0.03</v>
      </c>
      <c r="AK1706">
        <v>0.25</v>
      </c>
      <c r="AL1706">
        <v>1.5</v>
      </c>
      <c r="AM1706">
        <v>0.3</v>
      </c>
      <c r="AN1706">
        <v>9.8000000000000007</v>
      </c>
      <c r="AO1706">
        <v>0.02</v>
      </c>
      <c r="AP1706">
        <v>3</v>
      </c>
      <c r="AQ1706">
        <v>150</v>
      </c>
      <c r="AR1706">
        <v>0.1</v>
      </c>
      <c r="AS1706">
        <v>0.5</v>
      </c>
      <c r="AT1706">
        <v>42</v>
      </c>
      <c r="AU1706">
        <v>0.2</v>
      </c>
      <c r="AV1706">
        <v>58.3</v>
      </c>
    </row>
    <row r="1707" spans="1:48" x14ac:dyDescent="0.3">
      <c r="A1707" t="s">
        <v>6569</v>
      </c>
      <c r="B1707" t="s">
        <v>6570</v>
      </c>
      <c r="C1707" s="1" t="str">
        <f t="shared" si="121"/>
        <v>13:0048</v>
      </c>
      <c r="D1707" s="1" t="str">
        <f t="shared" si="122"/>
        <v>13:0010</v>
      </c>
      <c r="E1707" t="s">
        <v>6571</v>
      </c>
      <c r="F1707" t="s">
        <v>6572</v>
      </c>
      <c r="H1707">
        <v>45.298403800000003</v>
      </c>
      <c r="I1707">
        <v>-67.371061800000007</v>
      </c>
      <c r="J1707" s="1" t="str">
        <f t="shared" si="123"/>
        <v>Basal till</v>
      </c>
      <c r="K1707" s="1" t="str">
        <f t="shared" si="124"/>
        <v>&lt;63 micron</v>
      </c>
      <c r="L1707">
        <v>26</v>
      </c>
      <c r="M1707">
        <v>2.4500000000000002</v>
      </c>
      <c r="N1707">
        <v>23.7</v>
      </c>
      <c r="O1707">
        <v>1.3</v>
      </c>
      <c r="P1707">
        <v>1</v>
      </c>
      <c r="Q1707">
        <v>52.1</v>
      </c>
      <c r="R1707">
        <v>0.16</v>
      </c>
      <c r="S1707">
        <v>0.04</v>
      </c>
      <c r="T1707">
        <v>0.05</v>
      </c>
      <c r="U1707">
        <v>13</v>
      </c>
      <c r="V1707">
        <v>40.200000000000003</v>
      </c>
      <c r="W1707">
        <v>17.739999999999998</v>
      </c>
      <c r="X1707">
        <v>2.83</v>
      </c>
      <c r="Y1707">
        <v>5.4</v>
      </c>
      <c r="Z1707">
        <v>50</v>
      </c>
      <c r="AA1707">
        <v>0.04</v>
      </c>
      <c r="AB1707">
        <v>21.4</v>
      </c>
      <c r="AC1707">
        <v>0.57999999999999996</v>
      </c>
      <c r="AD1707">
        <v>194</v>
      </c>
      <c r="AE1707">
        <v>0.5</v>
      </c>
      <c r="AF1707">
        <v>3.0000000000000001E-3</v>
      </c>
      <c r="AG1707">
        <v>47</v>
      </c>
      <c r="AH1707">
        <v>2.7E-2</v>
      </c>
      <c r="AI1707">
        <v>8.19</v>
      </c>
      <c r="AJ1707">
        <v>0.01</v>
      </c>
      <c r="AK1707">
        <v>0.27</v>
      </c>
      <c r="AL1707">
        <v>2.2999999999999998</v>
      </c>
      <c r="AM1707">
        <v>0.4</v>
      </c>
      <c r="AN1707">
        <v>3.6</v>
      </c>
      <c r="AO1707">
        <v>0.03</v>
      </c>
      <c r="AP1707">
        <v>5.3</v>
      </c>
      <c r="AQ1707">
        <v>300</v>
      </c>
      <c r="AR1707">
        <v>7.0000000000000007E-2</v>
      </c>
      <c r="AS1707">
        <v>0.5</v>
      </c>
      <c r="AT1707">
        <v>28</v>
      </c>
      <c r="AU1707">
        <v>0.2</v>
      </c>
      <c r="AV1707">
        <v>65.400000000000006</v>
      </c>
    </row>
    <row r="1708" spans="1:48" x14ac:dyDescent="0.3">
      <c r="A1708" t="s">
        <v>6573</v>
      </c>
      <c r="B1708" t="s">
        <v>6574</v>
      </c>
      <c r="C1708" s="1" t="str">
        <f t="shared" si="121"/>
        <v>13:0048</v>
      </c>
      <c r="D1708" s="1" t="str">
        <f t="shared" si="122"/>
        <v>13:0010</v>
      </c>
      <c r="E1708" t="s">
        <v>6575</v>
      </c>
      <c r="F1708" t="s">
        <v>6576</v>
      </c>
      <c r="H1708">
        <v>45.278528799999997</v>
      </c>
      <c r="I1708">
        <v>-67.371681199999998</v>
      </c>
      <c r="J1708" s="1" t="str">
        <f t="shared" si="123"/>
        <v>Basal till</v>
      </c>
      <c r="K1708" s="1" t="str">
        <f t="shared" si="124"/>
        <v>&lt;63 micron</v>
      </c>
      <c r="L1708">
        <v>80</v>
      </c>
      <c r="M1708">
        <v>2.54</v>
      </c>
      <c r="N1708">
        <v>14</v>
      </c>
      <c r="O1708">
        <v>2.2999999999999998</v>
      </c>
      <c r="P1708">
        <v>2</v>
      </c>
      <c r="Q1708">
        <v>66.5</v>
      </c>
      <c r="R1708">
        <v>0.2</v>
      </c>
      <c r="S1708">
        <v>0.04</v>
      </c>
      <c r="T1708">
        <v>7.0000000000000007E-2</v>
      </c>
      <c r="U1708">
        <v>10.3</v>
      </c>
      <c r="V1708">
        <v>41.7</v>
      </c>
      <c r="W1708">
        <v>20.69</v>
      </c>
      <c r="X1708">
        <v>3.18</v>
      </c>
      <c r="Y1708">
        <v>6.2</v>
      </c>
      <c r="Z1708">
        <v>72</v>
      </c>
      <c r="AA1708">
        <v>0.11</v>
      </c>
      <c r="AB1708">
        <v>28</v>
      </c>
      <c r="AC1708">
        <v>0.71</v>
      </c>
      <c r="AD1708">
        <v>333</v>
      </c>
      <c r="AE1708">
        <v>0.55000000000000004</v>
      </c>
      <c r="AF1708">
        <v>5.0000000000000001E-3</v>
      </c>
      <c r="AG1708">
        <v>41.7</v>
      </c>
      <c r="AH1708">
        <v>7.5999999999999998E-2</v>
      </c>
      <c r="AI1708">
        <v>10.91</v>
      </c>
      <c r="AJ1708">
        <v>0.01</v>
      </c>
      <c r="AK1708">
        <v>0.56999999999999995</v>
      </c>
      <c r="AL1708">
        <v>2.8</v>
      </c>
      <c r="AM1708">
        <v>0.4</v>
      </c>
      <c r="AN1708">
        <v>4</v>
      </c>
      <c r="AO1708">
        <v>0.03</v>
      </c>
      <c r="AP1708">
        <v>5.2</v>
      </c>
      <c r="AQ1708">
        <v>280</v>
      </c>
      <c r="AR1708">
        <v>0.1</v>
      </c>
      <c r="AS1708">
        <v>0.7</v>
      </c>
      <c r="AT1708">
        <v>34</v>
      </c>
      <c r="AU1708">
        <v>0.3</v>
      </c>
      <c r="AV1708">
        <v>76.400000000000006</v>
      </c>
    </row>
    <row r="1709" spans="1:48" x14ac:dyDescent="0.3">
      <c r="A1709" t="s">
        <v>6577</v>
      </c>
      <c r="B1709" t="s">
        <v>6578</v>
      </c>
      <c r="C1709" s="1" t="str">
        <f t="shared" si="121"/>
        <v>13:0048</v>
      </c>
      <c r="D1709" s="1" t="str">
        <f t="shared" si="122"/>
        <v>13:0010</v>
      </c>
      <c r="E1709" t="s">
        <v>6579</v>
      </c>
      <c r="F1709" t="s">
        <v>6580</v>
      </c>
      <c r="H1709">
        <v>45.262149600000001</v>
      </c>
      <c r="I1709">
        <v>-67.368745799999999</v>
      </c>
      <c r="J1709" s="1" t="str">
        <f t="shared" si="123"/>
        <v>Basal till</v>
      </c>
      <c r="K1709" s="1" t="str">
        <f t="shared" si="124"/>
        <v>&lt;63 micron</v>
      </c>
      <c r="L1709">
        <v>99</v>
      </c>
      <c r="M1709">
        <v>2.0299999999999998</v>
      </c>
      <c r="N1709">
        <v>10.5</v>
      </c>
      <c r="O1709">
        <v>1.4</v>
      </c>
      <c r="P1709">
        <v>1</v>
      </c>
      <c r="Q1709">
        <v>55.5</v>
      </c>
      <c r="R1709">
        <v>0.17</v>
      </c>
      <c r="S1709">
        <v>0.03</v>
      </c>
      <c r="T1709">
        <v>0.04</v>
      </c>
      <c r="U1709">
        <v>8.5</v>
      </c>
      <c r="V1709">
        <v>33.299999999999997</v>
      </c>
      <c r="W1709">
        <v>19.54</v>
      </c>
      <c r="X1709">
        <v>2.4700000000000002</v>
      </c>
      <c r="Y1709">
        <v>5.3</v>
      </c>
      <c r="Z1709">
        <v>63</v>
      </c>
      <c r="AA1709">
        <v>7.0000000000000007E-2</v>
      </c>
      <c r="AB1709">
        <v>24.8</v>
      </c>
      <c r="AC1709">
        <v>0.56999999999999995</v>
      </c>
      <c r="AD1709">
        <v>244</v>
      </c>
      <c r="AE1709">
        <v>0.41</v>
      </c>
      <c r="AF1709">
        <v>4.0000000000000001E-3</v>
      </c>
      <c r="AG1709">
        <v>31.7</v>
      </c>
      <c r="AH1709">
        <v>3.1E-2</v>
      </c>
      <c r="AI1709">
        <v>8.42</v>
      </c>
      <c r="AJ1709">
        <v>0.02</v>
      </c>
      <c r="AK1709">
        <v>0.43</v>
      </c>
      <c r="AL1709">
        <v>2.5</v>
      </c>
      <c r="AM1709">
        <v>0.1</v>
      </c>
      <c r="AN1709">
        <v>3.6</v>
      </c>
      <c r="AO1709">
        <v>0.01</v>
      </c>
      <c r="AP1709">
        <v>6.8</v>
      </c>
      <c r="AQ1709">
        <v>360</v>
      </c>
      <c r="AR1709">
        <v>0.08</v>
      </c>
      <c r="AS1709">
        <v>0.6</v>
      </c>
      <c r="AT1709">
        <v>29</v>
      </c>
      <c r="AU1709">
        <v>0.3</v>
      </c>
      <c r="AV1709">
        <v>48.7</v>
      </c>
    </row>
    <row r="1710" spans="1:48" x14ac:dyDescent="0.3">
      <c r="A1710" t="s">
        <v>6581</v>
      </c>
      <c r="B1710" t="s">
        <v>6582</v>
      </c>
      <c r="C1710" s="1" t="str">
        <f t="shared" ref="C1710:C1773" si="125">HYPERLINK("http://geochem.nrcan.gc.ca/cdogs/content/bdl/bdl130048_e.htm", "13:0048")</f>
        <v>13:0048</v>
      </c>
      <c r="D1710" s="1" t="str">
        <f t="shared" ref="D1710:D1773" si="126">HYPERLINK("http://geochem.nrcan.gc.ca/cdogs/content/svy/svy130010_e.htm", "13:0010")</f>
        <v>13:0010</v>
      </c>
      <c r="E1710" t="s">
        <v>6583</v>
      </c>
      <c r="F1710" t="s">
        <v>6584</v>
      </c>
      <c r="H1710">
        <v>45.492013800000002</v>
      </c>
      <c r="I1710">
        <v>-67.343082800000005</v>
      </c>
      <c r="J1710" s="1" t="str">
        <f t="shared" ref="J1710:J1773" si="127">HYPERLINK("http://geochem.nrcan.gc.ca/cdogs/content/kwd/kwd020045_e.htm", "Basal till")</f>
        <v>Basal till</v>
      </c>
      <c r="K1710" s="1" t="str">
        <f t="shared" ref="K1710:K1773" si="128">HYPERLINK("http://geochem.nrcan.gc.ca/cdogs/content/kwd/kwd080004_e.htm", "&lt;63 micron")</f>
        <v>&lt;63 micron</v>
      </c>
      <c r="L1710">
        <v>20</v>
      </c>
      <c r="M1710">
        <v>1.52</v>
      </c>
      <c r="N1710">
        <v>7.3</v>
      </c>
      <c r="O1710">
        <v>2.8</v>
      </c>
      <c r="P1710">
        <v>1</v>
      </c>
      <c r="Q1710">
        <v>51.9</v>
      </c>
      <c r="R1710">
        <v>0.2</v>
      </c>
      <c r="S1710">
        <v>0.23</v>
      </c>
      <c r="T1710">
        <v>0.04</v>
      </c>
      <c r="U1710">
        <v>10</v>
      </c>
      <c r="V1710">
        <v>26</v>
      </c>
      <c r="W1710">
        <v>18.14</v>
      </c>
      <c r="X1710">
        <v>2.2599999999999998</v>
      </c>
      <c r="Y1710">
        <v>4.3</v>
      </c>
      <c r="Z1710">
        <v>23</v>
      </c>
      <c r="AA1710">
        <v>0.11</v>
      </c>
      <c r="AB1710">
        <v>25.4</v>
      </c>
      <c r="AC1710">
        <v>0.56000000000000005</v>
      </c>
      <c r="AD1710">
        <v>593</v>
      </c>
      <c r="AE1710">
        <v>0.43</v>
      </c>
      <c r="AF1710">
        <v>5.0000000000000001E-3</v>
      </c>
      <c r="AG1710">
        <v>29.1</v>
      </c>
      <c r="AH1710">
        <v>6.0999999999999999E-2</v>
      </c>
      <c r="AI1710">
        <v>9.1</v>
      </c>
      <c r="AJ1710">
        <v>5.0000000000000001E-3</v>
      </c>
      <c r="AK1710">
        <v>0.52</v>
      </c>
      <c r="AL1710">
        <v>2.9</v>
      </c>
      <c r="AM1710">
        <v>0.1</v>
      </c>
      <c r="AN1710">
        <v>4.5</v>
      </c>
      <c r="AO1710">
        <v>0.02</v>
      </c>
      <c r="AP1710">
        <v>7.3</v>
      </c>
      <c r="AQ1710">
        <v>790</v>
      </c>
      <c r="AR1710">
        <v>7.0000000000000007E-2</v>
      </c>
      <c r="AS1710">
        <v>0.9</v>
      </c>
      <c r="AT1710">
        <v>28</v>
      </c>
      <c r="AU1710">
        <v>0.2</v>
      </c>
      <c r="AV1710">
        <v>40.9</v>
      </c>
    </row>
    <row r="1711" spans="1:48" x14ac:dyDescent="0.3">
      <c r="A1711" t="s">
        <v>6585</v>
      </c>
      <c r="B1711" t="s">
        <v>6586</v>
      </c>
      <c r="C1711" s="1" t="str">
        <f t="shared" si="125"/>
        <v>13:0048</v>
      </c>
      <c r="D1711" s="1" t="str">
        <f t="shared" si="126"/>
        <v>13:0010</v>
      </c>
      <c r="E1711" t="s">
        <v>6587</v>
      </c>
      <c r="F1711" t="s">
        <v>6588</v>
      </c>
      <c r="H1711">
        <v>45.473235500000001</v>
      </c>
      <c r="I1711">
        <v>-67.346678100000005</v>
      </c>
      <c r="J1711" s="1" t="str">
        <f t="shared" si="127"/>
        <v>Basal till</v>
      </c>
      <c r="K1711" s="1" t="str">
        <f t="shared" si="128"/>
        <v>&lt;63 micron</v>
      </c>
      <c r="L1711">
        <v>7</v>
      </c>
      <c r="M1711">
        <v>1.31</v>
      </c>
      <c r="N1711">
        <v>6.3</v>
      </c>
      <c r="O1711">
        <v>0.8</v>
      </c>
      <c r="P1711">
        <v>1</v>
      </c>
      <c r="Q1711">
        <v>42.9</v>
      </c>
      <c r="R1711">
        <v>0.17</v>
      </c>
      <c r="S1711">
        <v>0.21</v>
      </c>
      <c r="T1711">
        <v>0.02</v>
      </c>
      <c r="U1711">
        <v>9.5</v>
      </c>
      <c r="V1711">
        <v>25.2</v>
      </c>
      <c r="W1711">
        <v>14.45</v>
      </c>
      <c r="X1711">
        <v>2.2400000000000002</v>
      </c>
      <c r="Y1711">
        <v>4.2</v>
      </c>
      <c r="Z1711">
        <v>20</v>
      </c>
      <c r="AA1711">
        <v>0.08</v>
      </c>
      <c r="AB1711">
        <v>31.3</v>
      </c>
      <c r="AC1711">
        <v>0.6</v>
      </c>
      <c r="AD1711">
        <v>552</v>
      </c>
      <c r="AE1711">
        <v>0.3</v>
      </c>
      <c r="AF1711">
        <v>4.0000000000000001E-3</v>
      </c>
      <c r="AG1711">
        <v>30.3</v>
      </c>
      <c r="AH1711">
        <v>0.05</v>
      </c>
      <c r="AI1711">
        <v>8.2200000000000006</v>
      </c>
      <c r="AJ1711">
        <v>0.01</v>
      </c>
      <c r="AK1711">
        <v>0.39</v>
      </c>
      <c r="AL1711">
        <v>2.8</v>
      </c>
      <c r="AM1711">
        <v>0.3</v>
      </c>
      <c r="AN1711">
        <v>5.7</v>
      </c>
      <c r="AO1711">
        <v>0.01</v>
      </c>
      <c r="AP1711">
        <v>8</v>
      </c>
      <c r="AQ1711">
        <v>740</v>
      </c>
      <c r="AR1711">
        <v>0.06</v>
      </c>
      <c r="AS1711">
        <v>1</v>
      </c>
      <c r="AT1711">
        <v>27</v>
      </c>
      <c r="AU1711">
        <v>0.1</v>
      </c>
      <c r="AV1711">
        <v>39.9</v>
      </c>
    </row>
    <row r="1712" spans="1:48" x14ac:dyDescent="0.3">
      <c r="A1712" t="s">
        <v>6589</v>
      </c>
      <c r="B1712" t="s">
        <v>6590</v>
      </c>
      <c r="C1712" s="1" t="str">
        <f t="shared" si="125"/>
        <v>13:0048</v>
      </c>
      <c r="D1712" s="1" t="str">
        <f t="shared" si="126"/>
        <v>13:0010</v>
      </c>
      <c r="E1712" t="s">
        <v>6591</v>
      </c>
      <c r="F1712" t="s">
        <v>6592</v>
      </c>
      <c r="H1712">
        <v>45.4591104</v>
      </c>
      <c r="I1712">
        <v>-67.331652800000001</v>
      </c>
      <c r="J1712" s="1" t="str">
        <f t="shared" si="127"/>
        <v>Basal till</v>
      </c>
      <c r="K1712" s="1" t="str">
        <f t="shared" si="128"/>
        <v>&lt;63 micron</v>
      </c>
      <c r="L1712">
        <v>14</v>
      </c>
      <c r="M1712">
        <v>1.35</v>
      </c>
      <c r="N1712">
        <v>11.9</v>
      </c>
      <c r="O1712">
        <v>0.8</v>
      </c>
      <c r="P1712">
        <v>1</v>
      </c>
      <c r="Q1712">
        <v>43.8</v>
      </c>
      <c r="R1712">
        <v>0.22</v>
      </c>
      <c r="S1712">
        <v>0.4</v>
      </c>
      <c r="T1712">
        <v>0.03</v>
      </c>
      <c r="U1712">
        <v>13.5</v>
      </c>
      <c r="V1712">
        <v>31.5</v>
      </c>
      <c r="W1712">
        <v>20.22</v>
      </c>
      <c r="X1712">
        <v>2.84</v>
      </c>
      <c r="Y1712">
        <v>4.5</v>
      </c>
      <c r="Z1712">
        <v>23</v>
      </c>
      <c r="AA1712">
        <v>0.1</v>
      </c>
      <c r="AB1712">
        <v>32.9</v>
      </c>
      <c r="AC1712">
        <v>0.71</v>
      </c>
      <c r="AD1712">
        <v>646</v>
      </c>
      <c r="AE1712">
        <v>0.57999999999999996</v>
      </c>
      <c r="AF1712">
        <v>6.0000000000000001E-3</v>
      </c>
      <c r="AG1712">
        <v>41.8</v>
      </c>
      <c r="AH1712">
        <v>7.8E-2</v>
      </c>
      <c r="AI1712">
        <v>9.76</v>
      </c>
      <c r="AJ1712">
        <v>5.0000000000000001E-3</v>
      </c>
      <c r="AK1712">
        <v>0.4</v>
      </c>
      <c r="AL1712">
        <v>3.3</v>
      </c>
      <c r="AM1712">
        <v>0.4</v>
      </c>
      <c r="AN1712">
        <v>17.8</v>
      </c>
      <c r="AO1712">
        <v>0.01</v>
      </c>
      <c r="AP1712">
        <v>9</v>
      </c>
      <c r="AQ1712">
        <v>610</v>
      </c>
      <c r="AR1712">
        <v>7.0000000000000007E-2</v>
      </c>
      <c r="AS1712">
        <v>1.3</v>
      </c>
      <c r="AT1712">
        <v>27</v>
      </c>
      <c r="AU1712">
        <v>0.1</v>
      </c>
      <c r="AV1712">
        <v>52.5</v>
      </c>
    </row>
    <row r="1713" spans="1:48" x14ac:dyDescent="0.3">
      <c r="A1713" t="s">
        <v>6593</v>
      </c>
      <c r="B1713" t="s">
        <v>6594</v>
      </c>
      <c r="C1713" s="1" t="str">
        <f t="shared" si="125"/>
        <v>13:0048</v>
      </c>
      <c r="D1713" s="1" t="str">
        <f t="shared" si="126"/>
        <v>13:0010</v>
      </c>
      <c r="E1713" t="s">
        <v>6595</v>
      </c>
      <c r="F1713" t="s">
        <v>6596</v>
      </c>
      <c r="H1713">
        <v>45.441611399999999</v>
      </c>
      <c r="I1713">
        <v>-67.334687599999995</v>
      </c>
      <c r="J1713" s="1" t="str">
        <f t="shared" si="127"/>
        <v>Basal till</v>
      </c>
      <c r="K1713" s="1" t="str">
        <f t="shared" si="128"/>
        <v>&lt;63 micron</v>
      </c>
      <c r="L1713">
        <v>41</v>
      </c>
      <c r="M1713">
        <v>1.65</v>
      </c>
      <c r="N1713">
        <v>21.9</v>
      </c>
      <c r="O1713">
        <v>1.5</v>
      </c>
      <c r="P1713">
        <v>1</v>
      </c>
      <c r="Q1713">
        <v>63.7</v>
      </c>
      <c r="R1713">
        <v>0.28999999999999998</v>
      </c>
      <c r="S1713">
        <v>0.24</v>
      </c>
      <c r="T1713">
        <v>0.05</v>
      </c>
      <c r="U1713">
        <v>19.3</v>
      </c>
      <c r="V1713">
        <v>38.9</v>
      </c>
      <c r="W1713">
        <v>25.43</v>
      </c>
      <c r="X1713">
        <v>3.84</v>
      </c>
      <c r="Y1713">
        <v>5.3</v>
      </c>
      <c r="Z1713">
        <v>18</v>
      </c>
      <c r="AA1713">
        <v>0.06</v>
      </c>
      <c r="AB1713">
        <v>32.299999999999997</v>
      </c>
      <c r="AC1713">
        <v>0.85</v>
      </c>
      <c r="AD1713">
        <v>315</v>
      </c>
      <c r="AE1713">
        <v>0.8</v>
      </c>
      <c r="AF1713">
        <v>4.0000000000000001E-3</v>
      </c>
      <c r="AG1713">
        <v>56.5</v>
      </c>
      <c r="AH1713">
        <v>0.06</v>
      </c>
      <c r="AI1713">
        <v>18.510000000000002</v>
      </c>
      <c r="AJ1713">
        <v>5.0000000000000001E-3</v>
      </c>
      <c r="AK1713">
        <v>0.34</v>
      </c>
      <c r="AL1713">
        <v>3.9</v>
      </c>
      <c r="AM1713">
        <v>0.5</v>
      </c>
      <c r="AN1713">
        <v>13.5</v>
      </c>
      <c r="AO1713">
        <v>0.02</v>
      </c>
      <c r="AP1713">
        <v>9.4</v>
      </c>
      <c r="AQ1713">
        <v>370</v>
      </c>
      <c r="AR1713">
        <v>7.0000000000000007E-2</v>
      </c>
      <c r="AS1713">
        <v>1.4</v>
      </c>
      <c r="AT1713">
        <v>31</v>
      </c>
      <c r="AU1713">
        <v>0.05</v>
      </c>
      <c r="AV1713">
        <v>59.1</v>
      </c>
    </row>
    <row r="1714" spans="1:48" x14ac:dyDescent="0.3">
      <c r="A1714" t="s">
        <v>6597</v>
      </c>
      <c r="B1714" t="s">
        <v>6598</v>
      </c>
      <c r="C1714" s="1" t="str">
        <f t="shared" si="125"/>
        <v>13:0048</v>
      </c>
      <c r="D1714" s="1" t="str">
        <f t="shared" si="126"/>
        <v>13:0010</v>
      </c>
      <c r="E1714" t="s">
        <v>6599</v>
      </c>
      <c r="F1714" t="s">
        <v>6600</v>
      </c>
      <c r="H1714">
        <v>45.427094099999998</v>
      </c>
      <c r="I1714">
        <v>-67.336648600000004</v>
      </c>
      <c r="J1714" s="1" t="str">
        <f t="shared" si="127"/>
        <v>Basal till</v>
      </c>
      <c r="K1714" s="1" t="str">
        <f t="shared" si="128"/>
        <v>&lt;63 micron</v>
      </c>
      <c r="L1714">
        <v>44</v>
      </c>
      <c r="M1714">
        <v>1.99</v>
      </c>
      <c r="N1714">
        <v>12.9</v>
      </c>
      <c r="O1714">
        <v>1.6</v>
      </c>
      <c r="P1714">
        <v>2</v>
      </c>
      <c r="Q1714">
        <v>35.9</v>
      </c>
      <c r="R1714">
        <v>0.19</v>
      </c>
      <c r="S1714">
        <v>0.12</v>
      </c>
      <c r="T1714">
        <v>7.0000000000000007E-2</v>
      </c>
      <c r="U1714">
        <v>10.5</v>
      </c>
      <c r="V1714">
        <v>37.5</v>
      </c>
      <c r="W1714">
        <v>21.73</v>
      </c>
      <c r="X1714">
        <v>2.63</v>
      </c>
      <c r="Y1714">
        <v>4.3</v>
      </c>
      <c r="Z1714">
        <v>66</v>
      </c>
      <c r="AA1714">
        <v>0.05</v>
      </c>
      <c r="AB1714">
        <v>24.5</v>
      </c>
      <c r="AC1714">
        <v>0.59</v>
      </c>
      <c r="AD1714">
        <v>361</v>
      </c>
      <c r="AE1714">
        <v>0.48</v>
      </c>
      <c r="AF1714">
        <v>4.0000000000000001E-3</v>
      </c>
      <c r="AG1714">
        <v>38.799999999999997</v>
      </c>
      <c r="AH1714">
        <v>0.04</v>
      </c>
      <c r="AI1714">
        <v>11.89</v>
      </c>
      <c r="AJ1714">
        <v>0.01</v>
      </c>
      <c r="AK1714">
        <v>0.48</v>
      </c>
      <c r="AL1714">
        <v>2.9</v>
      </c>
      <c r="AM1714">
        <v>0.7</v>
      </c>
      <c r="AN1714">
        <v>3.8</v>
      </c>
      <c r="AO1714">
        <v>0.03</v>
      </c>
      <c r="AP1714">
        <v>7.1</v>
      </c>
      <c r="AQ1714">
        <v>570</v>
      </c>
      <c r="AR1714">
        <v>0.08</v>
      </c>
      <c r="AS1714">
        <v>0.9</v>
      </c>
      <c r="AT1714">
        <v>29</v>
      </c>
      <c r="AU1714">
        <v>0.2</v>
      </c>
      <c r="AV1714">
        <v>40.4</v>
      </c>
    </row>
    <row r="1715" spans="1:48" x14ac:dyDescent="0.3">
      <c r="A1715" t="s">
        <v>6601</v>
      </c>
      <c r="B1715" t="s">
        <v>6602</v>
      </c>
      <c r="C1715" s="1" t="str">
        <f t="shared" si="125"/>
        <v>13:0048</v>
      </c>
      <c r="D1715" s="1" t="str">
        <f t="shared" si="126"/>
        <v>13:0010</v>
      </c>
      <c r="E1715" t="s">
        <v>6603</v>
      </c>
      <c r="F1715" t="s">
        <v>6604</v>
      </c>
      <c r="H1715">
        <v>45.4027818</v>
      </c>
      <c r="I1715">
        <v>-67.336646299999998</v>
      </c>
      <c r="J1715" s="1" t="str">
        <f t="shared" si="127"/>
        <v>Basal till</v>
      </c>
      <c r="K1715" s="1" t="str">
        <f t="shared" si="128"/>
        <v>&lt;63 micron</v>
      </c>
      <c r="L1715">
        <v>4</v>
      </c>
      <c r="M1715">
        <v>1.52</v>
      </c>
      <c r="N1715">
        <v>14</v>
      </c>
      <c r="O1715">
        <v>1</v>
      </c>
      <c r="P1715">
        <v>2</v>
      </c>
      <c r="Q1715">
        <v>39.200000000000003</v>
      </c>
      <c r="R1715">
        <v>0.18</v>
      </c>
      <c r="S1715">
        <v>0.16</v>
      </c>
      <c r="T1715">
        <v>0.05</v>
      </c>
      <c r="U1715">
        <v>10.7</v>
      </c>
      <c r="V1715">
        <v>30.7</v>
      </c>
      <c r="W1715">
        <v>23.02</v>
      </c>
      <c r="X1715">
        <v>2.4300000000000002</v>
      </c>
      <c r="Y1715">
        <v>4</v>
      </c>
      <c r="Z1715">
        <v>46</v>
      </c>
      <c r="AA1715">
        <v>0.06</v>
      </c>
      <c r="AB1715">
        <v>28.6</v>
      </c>
      <c r="AC1715">
        <v>0.56999999999999995</v>
      </c>
      <c r="AD1715">
        <v>421</v>
      </c>
      <c r="AE1715">
        <v>0.36</v>
      </c>
      <c r="AF1715">
        <v>6.0000000000000001E-3</v>
      </c>
      <c r="AG1715">
        <v>35.6</v>
      </c>
      <c r="AH1715">
        <v>4.7E-2</v>
      </c>
      <c r="AI1715">
        <v>10.27</v>
      </c>
      <c r="AJ1715">
        <v>0.01</v>
      </c>
      <c r="AK1715">
        <v>0.54</v>
      </c>
      <c r="AL1715">
        <v>3.3</v>
      </c>
      <c r="AM1715">
        <v>0.4</v>
      </c>
      <c r="AN1715">
        <v>3.5</v>
      </c>
      <c r="AO1715">
        <v>0.01</v>
      </c>
      <c r="AP1715">
        <v>7.5</v>
      </c>
      <c r="AQ1715">
        <v>700</v>
      </c>
      <c r="AR1715">
        <v>0.06</v>
      </c>
      <c r="AS1715">
        <v>0.9</v>
      </c>
      <c r="AT1715">
        <v>28</v>
      </c>
      <c r="AU1715">
        <v>0.2</v>
      </c>
      <c r="AV1715">
        <v>39.9</v>
      </c>
    </row>
    <row r="1716" spans="1:48" x14ac:dyDescent="0.3">
      <c r="A1716" t="s">
        <v>6605</v>
      </c>
      <c r="B1716" t="s">
        <v>6606</v>
      </c>
      <c r="C1716" s="1" t="str">
        <f t="shared" si="125"/>
        <v>13:0048</v>
      </c>
      <c r="D1716" s="1" t="str">
        <f t="shared" si="126"/>
        <v>13:0010</v>
      </c>
      <c r="E1716" t="s">
        <v>6607</v>
      </c>
      <c r="F1716" t="s">
        <v>6608</v>
      </c>
      <c r="H1716">
        <v>45.387994800000001</v>
      </c>
      <c r="I1716">
        <v>-67.338638200000005</v>
      </c>
      <c r="J1716" s="1" t="str">
        <f t="shared" si="127"/>
        <v>Basal till</v>
      </c>
      <c r="K1716" s="1" t="str">
        <f t="shared" si="128"/>
        <v>&lt;63 micron</v>
      </c>
      <c r="L1716">
        <v>24</v>
      </c>
      <c r="M1716">
        <v>2.12</v>
      </c>
      <c r="N1716">
        <v>14.7</v>
      </c>
      <c r="O1716">
        <v>1.2</v>
      </c>
      <c r="P1716">
        <v>2</v>
      </c>
      <c r="Q1716">
        <v>41.9</v>
      </c>
      <c r="R1716">
        <v>0.2</v>
      </c>
      <c r="S1716">
        <v>0.13</v>
      </c>
      <c r="T1716">
        <v>0.08</v>
      </c>
      <c r="U1716">
        <v>9.8000000000000007</v>
      </c>
      <c r="V1716">
        <v>39.4</v>
      </c>
      <c r="W1716">
        <v>24.5</v>
      </c>
      <c r="X1716">
        <v>2.57</v>
      </c>
      <c r="Y1716">
        <v>4.5</v>
      </c>
      <c r="Z1716">
        <v>93</v>
      </c>
      <c r="AA1716">
        <v>0.04</v>
      </c>
      <c r="AB1716">
        <v>25.4</v>
      </c>
      <c r="AC1716">
        <v>0.64</v>
      </c>
      <c r="AD1716">
        <v>281</v>
      </c>
      <c r="AE1716">
        <v>0.43</v>
      </c>
      <c r="AF1716">
        <v>3.0000000000000001E-3</v>
      </c>
      <c r="AG1716">
        <v>38.799999999999997</v>
      </c>
      <c r="AH1716">
        <v>4.4999999999999998E-2</v>
      </c>
      <c r="AI1716">
        <v>12.12</v>
      </c>
      <c r="AJ1716">
        <v>0.02</v>
      </c>
      <c r="AK1716">
        <v>0.49</v>
      </c>
      <c r="AL1716">
        <v>2.8</v>
      </c>
      <c r="AM1716">
        <v>0.5</v>
      </c>
      <c r="AN1716">
        <v>3.3</v>
      </c>
      <c r="AO1716">
        <v>0.02</v>
      </c>
      <c r="AP1716">
        <v>7.2</v>
      </c>
      <c r="AQ1716">
        <v>620</v>
      </c>
      <c r="AR1716">
        <v>7.0000000000000007E-2</v>
      </c>
      <c r="AS1716">
        <v>0.8</v>
      </c>
      <c r="AT1716">
        <v>30</v>
      </c>
      <c r="AU1716">
        <v>0.3</v>
      </c>
      <c r="AV1716">
        <v>52.5</v>
      </c>
    </row>
    <row r="1717" spans="1:48" x14ac:dyDescent="0.3">
      <c r="A1717" t="s">
        <v>6609</v>
      </c>
      <c r="B1717" t="s">
        <v>6610</v>
      </c>
      <c r="C1717" s="1" t="str">
        <f t="shared" si="125"/>
        <v>13:0048</v>
      </c>
      <c r="D1717" s="1" t="str">
        <f t="shared" si="126"/>
        <v>13:0010</v>
      </c>
      <c r="E1717" t="s">
        <v>6611</v>
      </c>
      <c r="F1717" t="s">
        <v>6612</v>
      </c>
      <c r="H1717">
        <v>45.3686589</v>
      </c>
      <c r="I1717">
        <v>-67.339178500000003</v>
      </c>
      <c r="J1717" s="1" t="str">
        <f t="shared" si="127"/>
        <v>Basal till</v>
      </c>
      <c r="K1717" s="1" t="str">
        <f t="shared" si="128"/>
        <v>&lt;63 micron</v>
      </c>
      <c r="L1717">
        <v>7</v>
      </c>
      <c r="M1717">
        <v>1.7</v>
      </c>
      <c r="N1717">
        <v>9.5</v>
      </c>
      <c r="O1717">
        <v>1</v>
      </c>
      <c r="P1717">
        <v>1</v>
      </c>
      <c r="Q1717">
        <v>56.1</v>
      </c>
      <c r="R1717">
        <v>0.2</v>
      </c>
      <c r="S1717">
        <v>0.19</v>
      </c>
      <c r="T1717">
        <v>0.03</v>
      </c>
      <c r="U1717">
        <v>10.6</v>
      </c>
      <c r="V1717">
        <v>33.299999999999997</v>
      </c>
      <c r="W1717">
        <v>20.010000000000002</v>
      </c>
      <c r="X1717">
        <v>2.68</v>
      </c>
      <c r="Y1717">
        <v>5.2</v>
      </c>
      <c r="Z1717">
        <v>14</v>
      </c>
      <c r="AA1717">
        <v>0.08</v>
      </c>
      <c r="AB1717">
        <v>33.9</v>
      </c>
      <c r="AC1717">
        <v>0.75</v>
      </c>
      <c r="AD1717">
        <v>484</v>
      </c>
      <c r="AE1717">
        <v>0.28999999999999998</v>
      </c>
      <c r="AF1717">
        <v>5.0000000000000001E-3</v>
      </c>
      <c r="AG1717">
        <v>36.799999999999997</v>
      </c>
      <c r="AH1717">
        <v>4.7E-2</v>
      </c>
      <c r="AI1717">
        <v>10.220000000000001</v>
      </c>
      <c r="AJ1717">
        <v>0.01</v>
      </c>
      <c r="AK1717">
        <v>0.49</v>
      </c>
      <c r="AL1717">
        <v>3.6</v>
      </c>
      <c r="AM1717">
        <v>0.05</v>
      </c>
      <c r="AN1717">
        <v>6.1</v>
      </c>
      <c r="AO1717">
        <v>0.03</v>
      </c>
      <c r="AP1717">
        <v>8.1999999999999993</v>
      </c>
      <c r="AQ1717">
        <v>730</v>
      </c>
      <c r="AR1717">
        <v>7.0000000000000007E-2</v>
      </c>
      <c r="AS1717">
        <v>0.8</v>
      </c>
      <c r="AT1717">
        <v>31</v>
      </c>
      <c r="AU1717">
        <v>0.3</v>
      </c>
      <c r="AV1717">
        <v>48.5</v>
      </c>
    </row>
    <row r="1718" spans="1:48" x14ac:dyDescent="0.3">
      <c r="A1718" t="s">
        <v>6613</v>
      </c>
      <c r="B1718" t="s">
        <v>6614</v>
      </c>
      <c r="C1718" s="1" t="str">
        <f t="shared" si="125"/>
        <v>13:0048</v>
      </c>
      <c r="D1718" s="1" t="str">
        <f t="shared" si="126"/>
        <v>13:0010</v>
      </c>
      <c r="E1718" t="s">
        <v>6615</v>
      </c>
      <c r="F1718" t="s">
        <v>6616</v>
      </c>
      <c r="H1718">
        <v>45.350366299999997</v>
      </c>
      <c r="I1718">
        <v>-67.340900399999995</v>
      </c>
      <c r="J1718" s="1" t="str">
        <f t="shared" si="127"/>
        <v>Basal till</v>
      </c>
      <c r="K1718" s="1" t="str">
        <f t="shared" si="128"/>
        <v>&lt;63 micron</v>
      </c>
      <c r="L1718">
        <v>63</v>
      </c>
      <c r="M1718">
        <v>2.0099999999999998</v>
      </c>
      <c r="N1718">
        <v>6.9</v>
      </c>
      <c r="O1718">
        <v>1.3</v>
      </c>
      <c r="P1718">
        <v>2</v>
      </c>
      <c r="Q1718">
        <v>44.6</v>
      </c>
      <c r="R1718">
        <v>0.19</v>
      </c>
      <c r="S1718">
        <v>0.04</v>
      </c>
      <c r="T1718">
        <v>0.03</v>
      </c>
      <c r="U1718">
        <v>10.3</v>
      </c>
      <c r="V1718">
        <v>40.200000000000003</v>
      </c>
      <c r="W1718">
        <v>12.58</v>
      </c>
      <c r="X1718">
        <v>2.5</v>
      </c>
      <c r="Y1718">
        <v>5.8</v>
      </c>
      <c r="Z1718">
        <v>67</v>
      </c>
      <c r="AA1718">
        <v>0.08</v>
      </c>
      <c r="AB1718">
        <v>26.6</v>
      </c>
      <c r="AC1718">
        <v>0.68</v>
      </c>
      <c r="AD1718">
        <v>273</v>
      </c>
      <c r="AE1718">
        <v>0.46</v>
      </c>
      <c r="AF1718">
        <v>4.0000000000000001E-3</v>
      </c>
      <c r="AG1718">
        <v>33</v>
      </c>
      <c r="AH1718">
        <v>4.1000000000000002E-2</v>
      </c>
      <c r="AI1718">
        <v>8.0500000000000007</v>
      </c>
      <c r="AJ1718">
        <v>0.02</v>
      </c>
      <c r="AK1718">
        <v>0.28999999999999998</v>
      </c>
      <c r="AL1718">
        <v>2.2000000000000002</v>
      </c>
      <c r="AM1718">
        <v>0.4</v>
      </c>
      <c r="AN1718">
        <v>3.6</v>
      </c>
      <c r="AO1718">
        <v>0.01</v>
      </c>
      <c r="AP1718">
        <v>5.6</v>
      </c>
      <c r="AQ1718">
        <v>350</v>
      </c>
      <c r="AR1718">
        <v>0.1</v>
      </c>
      <c r="AS1718">
        <v>0.8</v>
      </c>
      <c r="AT1718">
        <v>28</v>
      </c>
      <c r="AU1718">
        <v>0.2</v>
      </c>
      <c r="AV1718">
        <v>50.1</v>
      </c>
    </row>
    <row r="1719" spans="1:48" x14ac:dyDescent="0.3">
      <c r="A1719" t="s">
        <v>6617</v>
      </c>
      <c r="B1719" t="s">
        <v>6618</v>
      </c>
      <c r="C1719" s="1" t="str">
        <f t="shared" si="125"/>
        <v>13:0048</v>
      </c>
      <c r="D1719" s="1" t="str">
        <f t="shared" si="126"/>
        <v>13:0010</v>
      </c>
      <c r="E1719" t="s">
        <v>6619</v>
      </c>
      <c r="F1719" t="s">
        <v>6620</v>
      </c>
      <c r="H1719">
        <v>45.332469099999997</v>
      </c>
      <c r="I1719">
        <v>-67.340095399999996</v>
      </c>
      <c r="J1719" s="1" t="str">
        <f t="shared" si="127"/>
        <v>Basal till</v>
      </c>
      <c r="K1719" s="1" t="str">
        <f t="shared" si="128"/>
        <v>&lt;63 micron</v>
      </c>
      <c r="L1719">
        <v>154</v>
      </c>
      <c r="M1719">
        <v>2.09</v>
      </c>
      <c r="N1719">
        <v>23</v>
      </c>
      <c r="O1719">
        <v>2</v>
      </c>
      <c r="P1719">
        <v>1</v>
      </c>
      <c r="Q1719">
        <v>36.9</v>
      </c>
      <c r="R1719">
        <v>0.24</v>
      </c>
      <c r="S1719">
        <v>7.0000000000000007E-2</v>
      </c>
      <c r="T1719">
        <v>0.1</v>
      </c>
      <c r="U1719">
        <v>12.7</v>
      </c>
      <c r="V1719">
        <v>40.299999999999997</v>
      </c>
      <c r="W1719">
        <v>21.41</v>
      </c>
      <c r="X1719">
        <v>2.99</v>
      </c>
      <c r="Y1719">
        <v>5</v>
      </c>
      <c r="Z1719">
        <v>58</v>
      </c>
      <c r="AA1719">
        <v>0.04</v>
      </c>
      <c r="AB1719">
        <v>25.7</v>
      </c>
      <c r="AC1719">
        <v>0.72</v>
      </c>
      <c r="AD1719">
        <v>304</v>
      </c>
      <c r="AE1719">
        <v>0.39</v>
      </c>
      <c r="AF1719">
        <v>3.0000000000000001E-3</v>
      </c>
      <c r="AG1719">
        <v>46.4</v>
      </c>
      <c r="AH1719">
        <v>7.4999999999999997E-2</v>
      </c>
      <c r="AI1719">
        <v>13.81</v>
      </c>
      <c r="AJ1719">
        <v>0.01</v>
      </c>
      <c r="AK1719">
        <v>0.4</v>
      </c>
      <c r="AL1719">
        <v>1.9</v>
      </c>
      <c r="AM1719">
        <v>0.4</v>
      </c>
      <c r="AN1719">
        <v>3.5</v>
      </c>
      <c r="AO1719">
        <v>0.01</v>
      </c>
      <c r="AP1719">
        <v>5.7</v>
      </c>
      <c r="AQ1719">
        <v>180</v>
      </c>
      <c r="AR1719">
        <v>0.08</v>
      </c>
      <c r="AS1719">
        <v>0.6</v>
      </c>
      <c r="AT1719">
        <v>24</v>
      </c>
      <c r="AU1719">
        <v>0.2</v>
      </c>
      <c r="AV1719">
        <v>68.5</v>
      </c>
    </row>
    <row r="1720" spans="1:48" x14ac:dyDescent="0.3">
      <c r="A1720" t="s">
        <v>6621</v>
      </c>
      <c r="B1720" t="s">
        <v>6622</v>
      </c>
      <c r="C1720" s="1" t="str">
        <f t="shared" si="125"/>
        <v>13:0048</v>
      </c>
      <c r="D1720" s="1" t="str">
        <f t="shared" si="126"/>
        <v>13:0010</v>
      </c>
      <c r="E1720" t="s">
        <v>6623</v>
      </c>
      <c r="F1720" t="s">
        <v>6624</v>
      </c>
      <c r="H1720">
        <v>45.311084000000001</v>
      </c>
      <c r="I1720">
        <v>-67.343321700000004</v>
      </c>
      <c r="J1720" s="1" t="str">
        <f t="shared" si="127"/>
        <v>Basal till</v>
      </c>
      <c r="K1720" s="1" t="str">
        <f t="shared" si="128"/>
        <v>&lt;63 micron</v>
      </c>
      <c r="L1720">
        <v>12</v>
      </c>
      <c r="M1720">
        <v>2.15</v>
      </c>
      <c r="N1720">
        <v>15.7</v>
      </c>
      <c r="O1720">
        <v>0.9</v>
      </c>
      <c r="P1720">
        <v>2</v>
      </c>
      <c r="Q1720">
        <v>101.7</v>
      </c>
      <c r="R1720">
        <v>0.28000000000000003</v>
      </c>
      <c r="S1720">
        <v>0.34</v>
      </c>
      <c r="T1720">
        <v>0.04</v>
      </c>
      <c r="U1720">
        <v>16.2</v>
      </c>
      <c r="V1720">
        <v>43</v>
      </c>
      <c r="W1720">
        <v>29.42</v>
      </c>
      <c r="X1720">
        <v>3.51</v>
      </c>
      <c r="Y1720">
        <v>6.7</v>
      </c>
      <c r="Z1720">
        <v>19</v>
      </c>
      <c r="AA1720">
        <v>0.24</v>
      </c>
      <c r="AB1720">
        <v>33.799999999999997</v>
      </c>
      <c r="AC1720">
        <v>0.86</v>
      </c>
      <c r="AD1720">
        <v>859</v>
      </c>
      <c r="AE1720">
        <v>0.71</v>
      </c>
      <c r="AF1720">
        <v>8.9999999999999993E-3</v>
      </c>
      <c r="AG1720">
        <v>47.7</v>
      </c>
      <c r="AH1720">
        <v>4.9000000000000002E-2</v>
      </c>
      <c r="AI1720">
        <v>15.43</v>
      </c>
      <c r="AJ1720">
        <v>5.0000000000000001E-3</v>
      </c>
      <c r="AK1720">
        <v>0.87</v>
      </c>
      <c r="AL1720">
        <v>4.5</v>
      </c>
      <c r="AM1720">
        <v>0.05</v>
      </c>
      <c r="AN1720">
        <v>16.5</v>
      </c>
      <c r="AO1720">
        <v>0.01</v>
      </c>
      <c r="AP1720">
        <v>8.6</v>
      </c>
      <c r="AQ1720">
        <v>810</v>
      </c>
      <c r="AR1720">
        <v>0.12</v>
      </c>
      <c r="AS1720">
        <v>0.8</v>
      </c>
      <c r="AT1720">
        <v>41</v>
      </c>
      <c r="AU1720">
        <v>0.3</v>
      </c>
      <c r="AV1720">
        <v>67.3</v>
      </c>
    </row>
    <row r="1721" spans="1:48" x14ac:dyDescent="0.3">
      <c r="A1721" t="s">
        <v>6625</v>
      </c>
      <c r="B1721" t="s">
        <v>6626</v>
      </c>
      <c r="C1721" s="1" t="str">
        <f t="shared" si="125"/>
        <v>13:0048</v>
      </c>
      <c r="D1721" s="1" t="str">
        <f t="shared" si="126"/>
        <v>13:0010</v>
      </c>
      <c r="E1721" t="s">
        <v>6623</v>
      </c>
      <c r="F1721" t="s">
        <v>6627</v>
      </c>
      <c r="H1721">
        <v>45.311084000000001</v>
      </c>
      <c r="I1721">
        <v>-67.343321700000004</v>
      </c>
      <c r="J1721" s="1" t="str">
        <f t="shared" si="127"/>
        <v>Basal till</v>
      </c>
      <c r="K1721" s="1" t="str">
        <f t="shared" si="128"/>
        <v>&lt;63 micron</v>
      </c>
      <c r="L1721">
        <v>10</v>
      </c>
      <c r="M1721">
        <v>2.2799999999999998</v>
      </c>
      <c r="N1721">
        <v>12.6</v>
      </c>
      <c r="O1721">
        <v>0.8</v>
      </c>
      <c r="P1721">
        <v>1</v>
      </c>
      <c r="Q1721">
        <v>69.900000000000006</v>
      </c>
      <c r="R1721">
        <v>0.26</v>
      </c>
      <c r="S1721">
        <v>0.21</v>
      </c>
      <c r="T1721">
        <v>0.05</v>
      </c>
      <c r="U1721">
        <v>14.2</v>
      </c>
      <c r="V1721">
        <v>41</v>
      </c>
      <c r="W1721">
        <v>22.58</v>
      </c>
      <c r="X1721">
        <v>3.26</v>
      </c>
      <c r="Y1721">
        <v>6.5</v>
      </c>
      <c r="Z1721">
        <v>26</v>
      </c>
      <c r="AA1721">
        <v>0.18</v>
      </c>
      <c r="AB1721">
        <v>36</v>
      </c>
      <c r="AC1721">
        <v>0.89</v>
      </c>
      <c r="AD1721">
        <v>627</v>
      </c>
      <c r="AE1721">
        <v>0.43</v>
      </c>
      <c r="AF1721">
        <v>7.0000000000000001E-3</v>
      </c>
      <c r="AG1721">
        <v>44.4</v>
      </c>
      <c r="AH1721">
        <v>4.2000000000000003E-2</v>
      </c>
      <c r="AI1721">
        <v>13.22</v>
      </c>
      <c r="AJ1721">
        <v>0.01</v>
      </c>
      <c r="AK1721">
        <v>0.68</v>
      </c>
      <c r="AL1721">
        <v>4</v>
      </c>
      <c r="AM1721">
        <v>0.4</v>
      </c>
      <c r="AN1721">
        <v>5.2</v>
      </c>
      <c r="AO1721">
        <v>0.02</v>
      </c>
      <c r="AP1721">
        <v>9.1999999999999993</v>
      </c>
      <c r="AQ1721">
        <v>960</v>
      </c>
      <c r="AR1721">
        <v>0.1</v>
      </c>
      <c r="AS1721">
        <v>0.9</v>
      </c>
      <c r="AT1721">
        <v>40</v>
      </c>
      <c r="AU1721">
        <v>0.2</v>
      </c>
      <c r="AV1721">
        <v>63.5</v>
      </c>
    </row>
    <row r="1722" spans="1:48" x14ac:dyDescent="0.3">
      <c r="A1722" t="s">
        <v>6628</v>
      </c>
      <c r="B1722" t="s">
        <v>6629</v>
      </c>
      <c r="C1722" s="1" t="str">
        <f t="shared" si="125"/>
        <v>13:0048</v>
      </c>
      <c r="D1722" s="1" t="str">
        <f t="shared" si="126"/>
        <v>13:0010</v>
      </c>
      <c r="E1722" t="s">
        <v>6630</v>
      </c>
      <c r="F1722" t="s">
        <v>6631</v>
      </c>
      <c r="H1722">
        <v>45.300313000000003</v>
      </c>
      <c r="I1722">
        <v>-67.331798599999999</v>
      </c>
      <c r="J1722" s="1" t="str">
        <f t="shared" si="127"/>
        <v>Basal till</v>
      </c>
      <c r="K1722" s="1" t="str">
        <f t="shared" si="128"/>
        <v>&lt;63 micron</v>
      </c>
      <c r="L1722">
        <v>10</v>
      </c>
      <c r="M1722">
        <v>1.61</v>
      </c>
      <c r="N1722">
        <v>10.7</v>
      </c>
      <c r="O1722">
        <v>1.1000000000000001</v>
      </c>
      <c r="P1722">
        <v>1</v>
      </c>
      <c r="Q1722">
        <v>54.2</v>
      </c>
      <c r="R1722">
        <v>0.23</v>
      </c>
      <c r="S1722">
        <v>0.24</v>
      </c>
      <c r="T1722">
        <v>0.04</v>
      </c>
      <c r="U1722">
        <v>14.3</v>
      </c>
      <c r="V1722">
        <v>31.6</v>
      </c>
      <c r="W1722">
        <v>20.04</v>
      </c>
      <c r="X1722">
        <v>2.7</v>
      </c>
      <c r="Y1722">
        <v>5.3</v>
      </c>
      <c r="Z1722">
        <v>18</v>
      </c>
      <c r="AA1722">
        <v>0.13</v>
      </c>
      <c r="AB1722">
        <v>38.6</v>
      </c>
      <c r="AC1722">
        <v>0.73</v>
      </c>
      <c r="AD1722">
        <v>742</v>
      </c>
      <c r="AE1722">
        <v>0.34</v>
      </c>
      <c r="AF1722">
        <v>7.0000000000000001E-3</v>
      </c>
      <c r="AG1722">
        <v>37</v>
      </c>
      <c r="AH1722">
        <v>4.3999999999999997E-2</v>
      </c>
      <c r="AI1722">
        <v>13.02</v>
      </c>
      <c r="AJ1722">
        <v>5.0000000000000001E-3</v>
      </c>
      <c r="AK1722">
        <v>0.57999999999999996</v>
      </c>
      <c r="AL1722">
        <v>3.5</v>
      </c>
      <c r="AM1722">
        <v>0.3</v>
      </c>
      <c r="AN1722">
        <v>8.1999999999999993</v>
      </c>
      <c r="AO1722">
        <v>0.01</v>
      </c>
      <c r="AP1722">
        <v>8.4</v>
      </c>
      <c r="AQ1722">
        <v>780</v>
      </c>
      <c r="AR1722">
        <v>0.08</v>
      </c>
      <c r="AS1722">
        <v>0.7</v>
      </c>
      <c r="AT1722">
        <v>32</v>
      </c>
      <c r="AU1722">
        <v>0.3</v>
      </c>
      <c r="AV1722">
        <v>52.1</v>
      </c>
    </row>
    <row r="1723" spans="1:48" x14ac:dyDescent="0.3">
      <c r="A1723" t="s">
        <v>6632</v>
      </c>
      <c r="B1723" t="s">
        <v>6633</v>
      </c>
      <c r="C1723" s="1" t="str">
        <f t="shared" si="125"/>
        <v>13:0048</v>
      </c>
      <c r="D1723" s="1" t="str">
        <f t="shared" si="126"/>
        <v>13:0010</v>
      </c>
      <c r="E1723" t="s">
        <v>6634</v>
      </c>
      <c r="F1723" t="s">
        <v>6635</v>
      </c>
      <c r="H1723">
        <v>45.276023199999997</v>
      </c>
      <c r="I1723">
        <v>-67.343257600000001</v>
      </c>
      <c r="J1723" s="1" t="str">
        <f t="shared" si="127"/>
        <v>Basal till</v>
      </c>
      <c r="K1723" s="1" t="str">
        <f t="shared" si="128"/>
        <v>&lt;63 micron</v>
      </c>
      <c r="L1723">
        <v>100</v>
      </c>
      <c r="M1723">
        <v>3.69</v>
      </c>
      <c r="N1723">
        <v>34.200000000000003</v>
      </c>
      <c r="O1723">
        <v>1</v>
      </c>
      <c r="P1723">
        <v>1</v>
      </c>
      <c r="Q1723">
        <v>40</v>
      </c>
      <c r="R1723">
        <v>0.35</v>
      </c>
      <c r="S1723">
        <v>0.04</v>
      </c>
      <c r="T1723">
        <v>0.09</v>
      </c>
      <c r="U1723">
        <v>8.9</v>
      </c>
      <c r="V1723">
        <v>43.3</v>
      </c>
      <c r="W1723">
        <v>19.440000000000001</v>
      </c>
      <c r="X1723">
        <v>4.13</v>
      </c>
      <c r="Y1723">
        <v>8.4</v>
      </c>
      <c r="Z1723">
        <v>206</v>
      </c>
      <c r="AA1723">
        <v>0.05</v>
      </c>
      <c r="AB1723">
        <v>24.7</v>
      </c>
      <c r="AC1723">
        <v>0.48</v>
      </c>
      <c r="AD1723">
        <v>277</v>
      </c>
      <c r="AE1723">
        <v>1.54</v>
      </c>
      <c r="AF1723">
        <v>3.0000000000000001E-3</v>
      </c>
      <c r="AG1723">
        <v>27.1</v>
      </c>
      <c r="AH1723">
        <v>0.14199999999999999</v>
      </c>
      <c r="AI1723">
        <v>14.68</v>
      </c>
      <c r="AJ1723">
        <v>0.08</v>
      </c>
      <c r="AK1723">
        <v>0.35</v>
      </c>
      <c r="AL1723">
        <v>2.7</v>
      </c>
      <c r="AM1723">
        <v>1.8</v>
      </c>
      <c r="AN1723">
        <v>3.2</v>
      </c>
      <c r="AO1723">
        <v>0.03</v>
      </c>
      <c r="AP1723">
        <v>7.1</v>
      </c>
      <c r="AQ1723">
        <v>260</v>
      </c>
      <c r="AR1723">
        <v>0.13</v>
      </c>
      <c r="AS1723">
        <v>1.3</v>
      </c>
      <c r="AT1723">
        <v>51</v>
      </c>
      <c r="AU1723">
        <v>0.9</v>
      </c>
      <c r="AV1723">
        <v>84.9</v>
      </c>
    </row>
    <row r="1724" spans="1:48" x14ac:dyDescent="0.3">
      <c r="A1724" t="s">
        <v>6636</v>
      </c>
      <c r="B1724" t="s">
        <v>6637</v>
      </c>
      <c r="C1724" s="1" t="str">
        <f t="shared" si="125"/>
        <v>13:0048</v>
      </c>
      <c r="D1724" s="1" t="str">
        <f t="shared" si="126"/>
        <v>13:0010</v>
      </c>
      <c r="E1724" t="s">
        <v>6638</v>
      </c>
      <c r="F1724" t="s">
        <v>6639</v>
      </c>
      <c r="H1724">
        <v>45.272494500000001</v>
      </c>
      <c r="I1724">
        <v>-67.340759500000004</v>
      </c>
      <c r="J1724" s="1" t="str">
        <f t="shared" si="127"/>
        <v>Basal till</v>
      </c>
      <c r="K1724" s="1" t="str">
        <f t="shared" si="128"/>
        <v>&lt;63 micron</v>
      </c>
      <c r="L1724">
        <v>22</v>
      </c>
      <c r="M1724">
        <v>1.91</v>
      </c>
      <c r="N1724">
        <v>15.2</v>
      </c>
      <c r="O1724">
        <v>1.3</v>
      </c>
      <c r="P1724">
        <v>1</v>
      </c>
      <c r="Q1724">
        <v>58.9</v>
      </c>
      <c r="R1724">
        <v>0.18</v>
      </c>
      <c r="S1724">
        <v>0.24</v>
      </c>
      <c r="T1724">
        <v>0.04</v>
      </c>
      <c r="U1724">
        <v>14.1</v>
      </c>
      <c r="V1724">
        <v>41.4</v>
      </c>
      <c r="W1724">
        <v>22.82</v>
      </c>
      <c r="X1724">
        <v>2.89</v>
      </c>
      <c r="Y1724">
        <v>6</v>
      </c>
      <c r="Z1724">
        <v>26</v>
      </c>
      <c r="AA1724">
        <v>0.09</v>
      </c>
      <c r="AB1724">
        <v>34.5</v>
      </c>
      <c r="AC1724">
        <v>0.9</v>
      </c>
      <c r="AD1724">
        <v>653</v>
      </c>
      <c r="AE1724">
        <v>0.4</v>
      </c>
      <c r="AF1724">
        <v>5.0000000000000001E-3</v>
      </c>
      <c r="AG1724">
        <v>38</v>
      </c>
      <c r="AH1724">
        <v>3.3000000000000002E-2</v>
      </c>
      <c r="AI1724">
        <v>13.02</v>
      </c>
      <c r="AJ1724">
        <v>5.0000000000000001E-3</v>
      </c>
      <c r="AK1724">
        <v>0.64</v>
      </c>
      <c r="AL1724">
        <v>4.3</v>
      </c>
      <c r="AM1724">
        <v>0.1</v>
      </c>
      <c r="AN1724">
        <v>6.8</v>
      </c>
      <c r="AO1724">
        <v>0.02</v>
      </c>
      <c r="AP1724">
        <v>7.8</v>
      </c>
      <c r="AQ1724">
        <v>1000</v>
      </c>
      <c r="AR1724">
        <v>0.09</v>
      </c>
      <c r="AS1724">
        <v>0.7</v>
      </c>
      <c r="AT1724">
        <v>39</v>
      </c>
      <c r="AU1724">
        <v>0.3</v>
      </c>
      <c r="AV1724">
        <v>48.4</v>
      </c>
    </row>
    <row r="1725" spans="1:48" x14ac:dyDescent="0.3">
      <c r="A1725" t="s">
        <v>6640</v>
      </c>
      <c r="B1725" t="s">
        <v>6641</v>
      </c>
      <c r="C1725" s="1" t="str">
        <f t="shared" si="125"/>
        <v>13:0048</v>
      </c>
      <c r="D1725" s="1" t="str">
        <f t="shared" si="126"/>
        <v>13:0010</v>
      </c>
      <c r="E1725" t="s">
        <v>6642</v>
      </c>
      <c r="F1725" t="s">
        <v>6643</v>
      </c>
      <c r="H1725">
        <v>45.262615599999997</v>
      </c>
      <c r="I1725">
        <v>-67.339211500000005</v>
      </c>
      <c r="J1725" s="1" t="str">
        <f t="shared" si="127"/>
        <v>Basal till</v>
      </c>
      <c r="K1725" s="1" t="str">
        <f t="shared" si="128"/>
        <v>&lt;63 micron</v>
      </c>
      <c r="L1725">
        <v>44</v>
      </c>
      <c r="M1725">
        <v>2.2799999999999998</v>
      </c>
      <c r="N1725">
        <v>23.3</v>
      </c>
      <c r="O1725">
        <v>0.7</v>
      </c>
      <c r="P1725">
        <v>1</v>
      </c>
      <c r="Q1725">
        <v>64.099999999999994</v>
      </c>
      <c r="R1725">
        <v>0.28999999999999998</v>
      </c>
      <c r="S1725">
        <v>0.04</v>
      </c>
      <c r="T1725">
        <v>0.1</v>
      </c>
      <c r="U1725">
        <v>15</v>
      </c>
      <c r="V1725">
        <v>39.1</v>
      </c>
      <c r="W1725">
        <v>31.69</v>
      </c>
      <c r="X1725">
        <v>3.01</v>
      </c>
      <c r="Y1725">
        <v>5.9</v>
      </c>
      <c r="Z1725">
        <v>59</v>
      </c>
      <c r="AA1725">
        <v>7.0000000000000007E-2</v>
      </c>
      <c r="AB1725">
        <v>30.2</v>
      </c>
      <c r="AC1725">
        <v>0.68</v>
      </c>
      <c r="AD1725">
        <v>343</v>
      </c>
      <c r="AE1725">
        <v>0.62</v>
      </c>
      <c r="AF1725">
        <v>4.0000000000000001E-3</v>
      </c>
      <c r="AG1725">
        <v>43.8</v>
      </c>
      <c r="AH1725">
        <v>3.6999999999999998E-2</v>
      </c>
      <c r="AI1725">
        <v>16.97</v>
      </c>
      <c r="AJ1725">
        <v>0.02</v>
      </c>
      <c r="AK1725">
        <v>0.66</v>
      </c>
      <c r="AL1725">
        <v>2.9</v>
      </c>
      <c r="AM1725">
        <v>0.3</v>
      </c>
      <c r="AN1725">
        <v>4.0999999999999996</v>
      </c>
      <c r="AO1725">
        <v>0.03</v>
      </c>
      <c r="AP1725">
        <v>8.1999999999999993</v>
      </c>
      <c r="AQ1725">
        <v>360</v>
      </c>
      <c r="AR1725">
        <v>0.1</v>
      </c>
      <c r="AS1725">
        <v>1</v>
      </c>
      <c r="AT1725">
        <v>32</v>
      </c>
      <c r="AU1725">
        <v>0.9</v>
      </c>
      <c r="AV1725">
        <v>58</v>
      </c>
    </row>
    <row r="1726" spans="1:48" x14ac:dyDescent="0.3">
      <c r="A1726" t="s">
        <v>6644</v>
      </c>
      <c r="B1726" t="s">
        <v>6645</v>
      </c>
      <c r="C1726" s="1" t="str">
        <f t="shared" si="125"/>
        <v>13:0048</v>
      </c>
      <c r="D1726" s="1" t="str">
        <f t="shared" si="126"/>
        <v>13:0010</v>
      </c>
      <c r="E1726" t="s">
        <v>6646</v>
      </c>
      <c r="F1726" t="s">
        <v>6647</v>
      </c>
      <c r="H1726">
        <v>45.493070099999997</v>
      </c>
      <c r="I1726">
        <v>-67.311325299999993</v>
      </c>
      <c r="J1726" s="1" t="str">
        <f t="shared" si="127"/>
        <v>Basal till</v>
      </c>
      <c r="K1726" s="1" t="str">
        <f t="shared" si="128"/>
        <v>&lt;63 micron</v>
      </c>
      <c r="L1726">
        <v>11</v>
      </c>
      <c r="M1726">
        <v>1.01</v>
      </c>
      <c r="N1726">
        <v>8.1999999999999993</v>
      </c>
      <c r="O1726">
        <v>3.4</v>
      </c>
      <c r="P1726">
        <v>1</v>
      </c>
      <c r="Q1726">
        <v>48.1</v>
      </c>
      <c r="R1726">
        <v>0.15</v>
      </c>
      <c r="S1726">
        <v>0.19</v>
      </c>
      <c r="T1726">
        <v>0.03</v>
      </c>
      <c r="U1726">
        <v>8</v>
      </c>
      <c r="V1726">
        <v>21.7</v>
      </c>
      <c r="W1726">
        <v>13.74</v>
      </c>
      <c r="X1726">
        <v>1.8</v>
      </c>
      <c r="Y1726">
        <v>2.9</v>
      </c>
      <c r="Z1726">
        <v>24</v>
      </c>
      <c r="AA1726">
        <v>0.05</v>
      </c>
      <c r="AB1726">
        <v>27</v>
      </c>
      <c r="AC1726">
        <v>0.4</v>
      </c>
      <c r="AD1726">
        <v>399</v>
      </c>
      <c r="AE1726">
        <v>0.37</v>
      </c>
      <c r="AF1726">
        <v>4.0000000000000001E-3</v>
      </c>
      <c r="AG1726">
        <v>27</v>
      </c>
      <c r="AH1726">
        <v>4.8000000000000001E-2</v>
      </c>
      <c r="AI1726">
        <v>7.33</v>
      </c>
      <c r="AJ1726">
        <v>0.01</v>
      </c>
      <c r="AK1726">
        <v>0.48</v>
      </c>
      <c r="AL1726">
        <v>2.6</v>
      </c>
      <c r="AM1726">
        <v>0.05</v>
      </c>
      <c r="AN1726">
        <v>7</v>
      </c>
      <c r="AO1726">
        <v>0.01</v>
      </c>
      <c r="AP1726">
        <v>7.3</v>
      </c>
      <c r="AQ1726">
        <v>500</v>
      </c>
      <c r="AR1726">
        <v>0.05</v>
      </c>
      <c r="AS1726">
        <v>1</v>
      </c>
      <c r="AT1726">
        <v>20</v>
      </c>
      <c r="AU1726">
        <v>0.1</v>
      </c>
      <c r="AV1726">
        <v>29.2</v>
      </c>
    </row>
    <row r="1727" spans="1:48" x14ac:dyDescent="0.3">
      <c r="A1727" t="s">
        <v>6648</v>
      </c>
      <c r="B1727" t="s">
        <v>6649</v>
      </c>
      <c r="C1727" s="1" t="str">
        <f t="shared" si="125"/>
        <v>13:0048</v>
      </c>
      <c r="D1727" s="1" t="str">
        <f t="shared" si="126"/>
        <v>13:0010</v>
      </c>
      <c r="E1727" t="s">
        <v>6650</v>
      </c>
      <c r="F1727" t="s">
        <v>6651</v>
      </c>
      <c r="H1727">
        <v>45.478043200000002</v>
      </c>
      <c r="I1727">
        <v>-67.307398300000003</v>
      </c>
      <c r="J1727" s="1" t="str">
        <f t="shared" si="127"/>
        <v>Basal till</v>
      </c>
      <c r="K1727" s="1" t="str">
        <f t="shared" si="128"/>
        <v>&lt;63 micron</v>
      </c>
      <c r="L1727">
        <v>8</v>
      </c>
      <c r="M1727">
        <v>1.2</v>
      </c>
      <c r="N1727">
        <v>7.6</v>
      </c>
      <c r="O1727">
        <v>2.2999999999999998</v>
      </c>
      <c r="P1727">
        <v>1</v>
      </c>
      <c r="Q1727">
        <v>19.899999999999999</v>
      </c>
      <c r="R1727">
        <v>0.16</v>
      </c>
      <c r="S1727">
        <v>0.18</v>
      </c>
      <c r="T1727">
        <v>0.02</v>
      </c>
      <c r="U1727">
        <v>7</v>
      </c>
      <c r="V1727">
        <v>22.1</v>
      </c>
      <c r="W1727">
        <v>16.12</v>
      </c>
      <c r="X1727">
        <v>1.68</v>
      </c>
      <c r="Y1727">
        <v>2.8</v>
      </c>
      <c r="Z1727">
        <v>23</v>
      </c>
      <c r="AA1727">
        <v>0.04</v>
      </c>
      <c r="AB1727">
        <v>22</v>
      </c>
      <c r="AC1727">
        <v>0.38</v>
      </c>
      <c r="AD1727">
        <v>283</v>
      </c>
      <c r="AE1727">
        <v>0.34</v>
      </c>
      <c r="AF1727">
        <v>4.0000000000000001E-3</v>
      </c>
      <c r="AG1727">
        <v>24.2</v>
      </c>
      <c r="AH1727">
        <v>3.6999999999999998E-2</v>
      </c>
      <c r="AI1727">
        <v>6.91</v>
      </c>
      <c r="AJ1727">
        <v>0.01</v>
      </c>
      <c r="AK1727">
        <v>0.41</v>
      </c>
      <c r="AL1727">
        <v>2.1</v>
      </c>
      <c r="AM1727">
        <v>0.2</v>
      </c>
      <c r="AN1727">
        <v>3.3</v>
      </c>
      <c r="AO1727">
        <v>0.01</v>
      </c>
      <c r="AP1727">
        <v>7</v>
      </c>
      <c r="AQ1727">
        <v>670</v>
      </c>
      <c r="AR1727">
        <v>0.04</v>
      </c>
      <c r="AS1727">
        <v>0.9</v>
      </c>
      <c r="AT1727">
        <v>20</v>
      </c>
      <c r="AU1727">
        <v>0.2</v>
      </c>
      <c r="AV1727">
        <v>27.9</v>
      </c>
    </row>
    <row r="1728" spans="1:48" x14ac:dyDescent="0.3">
      <c r="A1728" t="s">
        <v>6652</v>
      </c>
      <c r="B1728" t="s">
        <v>6653</v>
      </c>
      <c r="C1728" s="1" t="str">
        <f t="shared" si="125"/>
        <v>13:0048</v>
      </c>
      <c r="D1728" s="1" t="str">
        <f t="shared" si="126"/>
        <v>13:0010</v>
      </c>
      <c r="E1728" t="s">
        <v>6654</v>
      </c>
      <c r="F1728" t="s">
        <v>6655</v>
      </c>
      <c r="H1728">
        <v>45.456413699999999</v>
      </c>
      <c r="I1728">
        <v>-67.314721800000001</v>
      </c>
      <c r="J1728" s="1" t="str">
        <f t="shared" si="127"/>
        <v>Basal till</v>
      </c>
      <c r="K1728" s="1" t="str">
        <f t="shared" si="128"/>
        <v>&lt;63 micron</v>
      </c>
      <c r="L1728">
        <v>98</v>
      </c>
      <c r="M1728">
        <v>5.77</v>
      </c>
      <c r="N1728">
        <v>38.299999999999997</v>
      </c>
      <c r="O1728">
        <v>0.6</v>
      </c>
      <c r="P1728">
        <v>2</v>
      </c>
      <c r="Q1728">
        <v>48.3</v>
      </c>
      <c r="R1728">
        <v>0.44</v>
      </c>
      <c r="S1728">
        <v>0.14000000000000001</v>
      </c>
      <c r="T1728">
        <v>0.11</v>
      </c>
      <c r="U1728">
        <v>13.5</v>
      </c>
      <c r="V1728">
        <v>74.599999999999994</v>
      </c>
      <c r="W1728">
        <v>23.53</v>
      </c>
      <c r="X1728">
        <v>4.9400000000000004</v>
      </c>
      <c r="Y1728">
        <v>8.9</v>
      </c>
      <c r="Z1728">
        <v>298</v>
      </c>
      <c r="AA1728">
        <v>0.06</v>
      </c>
      <c r="AB1728">
        <v>18</v>
      </c>
      <c r="AC1728">
        <v>0.5</v>
      </c>
      <c r="AD1728">
        <v>517</v>
      </c>
      <c r="AE1728">
        <v>1.46</v>
      </c>
      <c r="AF1728">
        <v>4.0000000000000001E-3</v>
      </c>
      <c r="AG1728">
        <v>35.1</v>
      </c>
      <c r="AH1728">
        <v>0.129</v>
      </c>
      <c r="AI1728">
        <v>16.989999999999998</v>
      </c>
      <c r="AJ1728">
        <v>0.06</v>
      </c>
      <c r="AK1728">
        <v>0.52</v>
      </c>
      <c r="AL1728">
        <v>3.3</v>
      </c>
      <c r="AM1728">
        <v>2.2999999999999998</v>
      </c>
      <c r="AN1728">
        <v>5.4</v>
      </c>
      <c r="AO1728">
        <v>0.02</v>
      </c>
      <c r="AP1728">
        <v>4.3</v>
      </c>
      <c r="AQ1728">
        <v>650</v>
      </c>
      <c r="AR1728">
        <v>0.12</v>
      </c>
      <c r="AS1728">
        <v>1.6</v>
      </c>
      <c r="AT1728">
        <v>55</v>
      </c>
      <c r="AU1728">
        <v>0.4</v>
      </c>
      <c r="AV1728">
        <v>66.8</v>
      </c>
    </row>
    <row r="1729" spans="1:48" x14ac:dyDescent="0.3">
      <c r="A1729" t="s">
        <v>6656</v>
      </c>
      <c r="B1729" t="s">
        <v>6657</v>
      </c>
      <c r="C1729" s="1" t="str">
        <f t="shared" si="125"/>
        <v>13:0048</v>
      </c>
      <c r="D1729" s="1" t="str">
        <f t="shared" si="126"/>
        <v>13:0010</v>
      </c>
      <c r="E1729" t="s">
        <v>6658</v>
      </c>
      <c r="F1729" t="s">
        <v>6659</v>
      </c>
      <c r="H1729">
        <v>45.440759300000003</v>
      </c>
      <c r="I1729">
        <v>-67.3140243</v>
      </c>
      <c r="J1729" s="1" t="str">
        <f t="shared" si="127"/>
        <v>Basal till</v>
      </c>
      <c r="K1729" s="1" t="str">
        <f t="shared" si="128"/>
        <v>&lt;63 micron</v>
      </c>
      <c r="L1729">
        <v>41</v>
      </c>
      <c r="M1729">
        <v>2.34</v>
      </c>
      <c r="N1729">
        <v>11.4</v>
      </c>
      <c r="O1729">
        <v>0.8</v>
      </c>
      <c r="P1729">
        <v>2</v>
      </c>
      <c r="Q1729">
        <v>68.400000000000006</v>
      </c>
      <c r="R1729">
        <v>0.4</v>
      </c>
      <c r="S1729">
        <v>0.23</v>
      </c>
      <c r="T1729">
        <v>0.08</v>
      </c>
      <c r="U1729">
        <v>10</v>
      </c>
      <c r="V1729">
        <v>38.200000000000003</v>
      </c>
      <c r="W1729">
        <v>16.489999999999998</v>
      </c>
      <c r="X1729">
        <v>2.69</v>
      </c>
      <c r="Y1729">
        <v>6</v>
      </c>
      <c r="Z1729">
        <v>70</v>
      </c>
      <c r="AA1729">
        <v>0.1</v>
      </c>
      <c r="AB1729">
        <v>25.4</v>
      </c>
      <c r="AC1729">
        <v>0.64</v>
      </c>
      <c r="AD1729">
        <v>776</v>
      </c>
      <c r="AE1729">
        <v>0.75</v>
      </c>
      <c r="AF1729">
        <v>4.0000000000000001E-3</v>
      </c>
      <c r="AG1729">
        <v>52.5</v>
      </c>
      <c r="AH1729">
        <v>8.8999999999999996E-2</v>
      </c>
      <c r="AI1729">
        <v>8.93</v>
      </c>
      <c r="AJ1729">
        <v>0.02</v>
      </c>
      <c r="AK1729">
        <v>0.41</v>
      </c>
      <c r="AL1729">
        <v>2.5</v>
      </c>
      <c r="AM1729">
        <v>0.7</v>
      </c>
      <c r="AN1729">
        <v>12.9</v>
      </c>
      <c r="AO1729">
        <v>0.01</v>
      </c>
      <c r="AP1729">
        <v>5.3</v>
      </c>
      <c r="AQ1729">
        <v>500</v>
      </c>
      <c r="AR1729">
        <v>0.09</v>
      </c>
      <c r="AS1729">
        <v>2.7</v>
      </c>
      <c r="AT1729">
        <v>28</v>
      </c>
      <c r="AU1729">
        <v>0.2</v>
      </c>
      <c r="AV1729">
        <v>49.2</v>
      </c>
    </row>
    <row r="1730" spans="1:48" x14ac:dyDescent="0.3">
      <c r="A1730" t="s">
        <v>6660</v>
      </c>
      <c r="B1730" t="s">
        <v>6661</v>
      </c>
      <c r="C1730" s="1" t="str">
        <f t="shared" si="125"/>
        <v>13:0048</v>
      </c>
      <c r="D1730" s="1" t="str">
        <f t="shared" si="126"/>
        <v>13:0010</v>
      </c>
      <c r="E1730" t="s">
        <v>6662</v>
      </c>
      <c r="F1730" t="s">
        <v>6663</v>
      </c>
      <c r="H1730">
        <v>45.425890199999998</v>
      </c>
      <c r="I1730">
        <v>-67.312856300000007</v>
      </c>
      <c r="J1730" s="1" t="str">
        <f t="shared" si="127"/>
        <v>Basal till</v>
      </c>
      <c r="K1730" s="1" t="str">
        <f t="shared" si="128"/>
        <v>&lt;63 micron</v>
      </c>
      <c r="L1730">
        <v>18</v>
      </c>
      <c r="M1730">
        <v>1.5</v>
      </c>
      <c r="N1730">
        <v>27.8</v>
      </c>
      <c r="O1730">
        <v>3.4</v>
      </c>
      <c r="P1730">
        <v>1</v>
      </c>
      <c r="Q1730">
        <v>43.2</v>
      </c>
      <c r="R1730">
        <v>0.32</v>
      </c>
      <c r="S1730">
        <v>0.31</v>
      </c>
      <c r="T1730">
        <v>7.0000000000000007E-2</v>
      </c>
      <c r="U1730">
        <v>17.600000000000001</v>
      </c>
      <c r="V1730">
        <v>36.4</v>
      </c>
      <c r="W1730">
        <v>43.38</v>
      </c>
      <c r="X1730">
        <v>3.15</v>
      </c>
      <c r="Y1730">
        <v>4.7</v>
      </c>
      <c r="Z1730">
        <v>25</v>
      </c>
      <c r="AA1730">
        <v>7.0000000000000007E-2</v>
      </c>
      <c r="AB1730">
        <v>32.200000000000003</v>
      </c>
      <c r="AC1730">
        <v>0.82</v>
      </c>
      <c r="AD1730">
        <v>628</v>
      </c>
      <c r="AE1730">
        <v>0.41</v>
      </c>
      <c r="AF1730">
        <v>4.0000000000000001E-3</v>
      </c>
      <c r="AG1730">
        <v>58.4</v>
      </c>
      <c r="AH1730">
        <v>6.9000000000000006E-2</v>
      </c>
      <c r="AI1730">
        <v>15.22</v>
      </c>
      <c r="AJ1730">
        <v>5.0000000000000001E-3</v>
      </c>
      <c r="AK1730">
        <v>0.52</v>
      </c>
      <c r="AL1730">
        <v>4.5</v>
      </c>
      <c r="AM1730">
        <v>0.05</v>
      </c>
      <c r="AN1730">
        <v>12.6</v>
      </c>
      <c r="AO1730">
        <v>0.02</v>
      </c>
      <c r="AP1730">
        <v>9.3000000000000007</v>
      </c>
      <c r="AQ1730">
        <v>520</v>
      </c>
      <c r="AR1730">
        <v>0.06</v>
      </c>
      <c r="AS1730">
        <v>1</v>
      </c>
      <c r="AT1730">
        <v>25</v>
      </c>
      <c r="AU1730">
        <v>0.2</v>
      </c>
      <c r="AV1730">
        <v>57.6</v>
      </c>
    </row>
    <row r="1731" spans="1:48" x14ac:dyDescent="0.3">
      <c r="A1731" t="s">
        <v>6664</v>
      </c>
      <c r="B1731" t="s">
        <v>6665</v>
      </c>
      <c r="C1731" s="1" t="str">
        <f t="shared" si="125"/>
        <v>13:0048</v>
      </c>
      <c r="D1731" s="1" t="str">
        <f t="shared" si="126"/>
        <v>13:0010</v>
      </c>
      <c r="E1731" t="s">
        <v>6666</v>
      </c>
      <c r="F1731" t="s">
        <v>6667</v>
      </c>
      <c r="H1731">
        <v>45.400286899999998</v>
      </c>
      <c r="I1731">
        <v>-67.310155499999993</v>
      </c>
      <c r="J1731" s="1" t="str">
        <f t="shared" si="127"/>
        <v>Basal till</v>
      </c>
      <c r="K1731" s="1" t="str">
        <f t="shared" si="128"/>
        <v>&lt;63 micron</v>
      </c>
      <c r="L1731">
        <v>38</v>
      </c>
      <c r="M1731">
        <v>2.09</v>
      </c>
      <c r="N1731">
        <v>11.6</v>
      </c>
      <c r="O1731">
        <v>0.5</v>
      </c>
      <c r="P1731">
        <v>1</v>
      </c>
      <c r="Q1731">
        <v>49.2</v>
      </c>
      <c r="R1731">
        <v>0.21</v>
      </c>
      <c r="S1731">
        <v>0.13</v>
      </c>
      <c r="T1731">
        <v>0.06</v>
      </c>
      <c r="U1731">
        <v>8</v>
      </c>
      <c r="V1731">
        <v>33.299999999999997</v>
      </c>
      <c r="W1731">
        <v>13.5</v>
      </c>
      <c r="X1731">
        <v>3.13</v>
      </c>
      <c r="Y1731">
        <v>6.8</v>
      </c>
      <c r="Z1731">
        <v>55</v>
      </c>
      <c r="AA1731">
        <v>0.04</v>
      </c>
      <c r="AB1731">
        <v>23.2</v>
      </c>
      <c r="AC1731">
        <v>0.41</v>
      </c>
      <c r="AD1731">
        <v>188</v>
      </c>
      <c r="AE1731">
        <v>0.53</v>
      </c>
      <c r="AF1731">
        <v>3.0000000000000001E-3</v>
      </c>
      <c r="AG1731">
        <v>27.6</v>
      </c>
      <c r="AH1731">
        <v>3.7999999999999999E-2</v>
      </c>
      <c r="AI1731">
        <v>8.82</v>
      </c>
      <c r="AJ1731">
        <v>0.02</v>
      </c>
      <c r="AK1731">
        <v>0.22</v>
      </c>
      <c r="AL1731">
        <v>2.1</v>
      </c>
      <c r="AM1731">
        <v>0.4</v>
      </c>
      <c r="AN1731">
        <v>7.3</v>
      </c>
      <c r="AO1731">
        <v>0.01</v>
      </c>
      <c r="AP1731">
        <v>5.4</v>
      </c>
      <c r="AQ1731">
        <v>220</v>
      </c>
      <c r="AR1731">
        <v>0.09</v>
      </c>
      <c r="AS1731">
        <v>1</v>
      </c>
      <c r="AT1731">
        <v>36</v>
      </c>
      <c r="AU1731">
        <v>0.2</v>
      </c>
      <c r="AV1731">
        <v>43.3</v>
      </c>
    </row>
    <row r="1732" spans="1:48" x14ac:dyDescent="0.3">
      <c r="A1732" t="s">
        <v>6668</v>
      </c>
      <c r="B1732" t="s">
        <v>6669</v>
      </c>
      <c r="C1732" s="1" t="str">
        <f t="shared" si="125"/>
        <v>13:0048</v>
      </c>
      <c r="D1732" s="1" t="str">
        <f t="shared" si="126"/>
        <v>13:0010</v>
      </c>
      <c r="E1732" t="s">
        <v>6670</v>
      </c>
      <c r="F1732" t="s">
        <v>6671</v>
      </c>
      <c r="H1732">
        <v>45.382752699999998</v>
      </c>
      <c r="I1732">
        <v>-67.3193251</v>
      </c>
      <c r="J1732" s="1" t="str">
        <f t="shared" si="127"/>
        <v>Basal till</v>
      </c>
      <c r="K1732" s="1" t="str">
        <f t="shared" si="128"/>
        <v>&lt;63 micron</v>
      </c>
      <c r="L1732">
        <v>87</v>
      </c>
      <c r="M1732">
        <v>1.78</v>
      </c>
      <c r="N1732">
        <v>6.4</v>
      </c>
      <c r="O1732">
        <v>1.7</v>
      </c>
      <c r="P1732">
        <v>1</v>
      </c>
      <c r="Q1732">
        <v>40.9</v>
      </c>
      <c r="R1732">
        <v>0.14000000000000001</v>
      </c>
      <c r="S1732">
        <v>0.03</v>
      </c>
      <c r="T1732">
        <v>0.05</v>
      </c>
      <c r="U1732">
        <v>5.9</v>
      </c>
      <c r="V1732">
        <v>31.1</v>
      </c>
      <c r="W1732">
        <v>8.75</v>
      </c>
      <c r="X1732">
        <v>2.12</v>
      </c>
      <c r="Y1732">
        <v>5.4</v>
      </c>
      <c r="Z1732">
        <v>82</v>
      </c>
      <c r="AA1732">
        <v>0.06</v>
      </c>
      <c r="AB1732">
        <v>22.8</v>
      </c>
      <c r="AC1732">
        <v>0.38</v>
      </c>
      <c r="AD1732">
        <v>205</v>
      </c>
      <c r="AE1732">
        <v>0.36</v>
      </c>
      <c r="AF1732">
        <v>3.0000000000000001E-3</v>
      </c>
      <c r="AG1732">
        <v>20.7</v>
      </c>
      <c r="AH1732">
        <v>5.8999999999999997E-2</v>
      </c>
      <c r="AI1732">
        <v>6.31</v>
      </c>
      <c r="AJ1732">
        <v>0.02</v>
      </c>
      <c r="AK1732">
        <v>0.22</v>
      </c>
      <c r="AL1732">
        <v>1.7</v>
      </c>
      <c r="AM1732">
        <v>0.4</v>
      </c>
      <c r="AN1732">
        <v>2.9</v>
      </c>
      <c r="AO1732">
        <v>0.01</v>
      </c>
      <c r="AP1732">
        <v>2.6</v>
      </c>
      <c r="AQ1732">
        <v>230</v>
      </c>
      <c r="AR1732">
        <v>0.08</v>
      </c>
      <c r="AS1732">
        <v>0.6</v>
      </c>
      <c r="AT1732">
        <v>26</v>
      </c>
      <c r="AU1732">
        <v>0.1</v>
      </c>
      <c r="AV1732">
        <v>47.5</v>
      </c>
    </row>
    <row r="1733" spans="1:48" x14ac:dyDescent="0.3">
      <c r="A1733" t="s">
        <v>6672</v>
      </c>
      <c r="B1733" t="s">
        <v>6673</v>
      </c>
      <c r="C1733" s="1" t="str">
        <f t="shared" si="125"/>
        <v>13:0048</v>
      </c>
      <c r="D1733" s="1" t="str">
        <f t="shared" si="126"/>
        <v>13:0010</v>
      </c>
      <c r="E1733" t="s">
        <v>6674</v>
      </c>
      <c r="F1733" t="s">
        <v>6675</v>
      </c>
      <c r="H1733">
        <v>45.366712499999998</v>
      </c>
      <c r="I1733">
        <v>-67.309558499999994</v>
      </c>
      <c r="J1733" s="1" t="str">
        <f t="shared" si="127"/>
        <v>Basal till</v>
      </c>
      <c r="K1733" s="1" t="str">
        <f t="shared" si="128"/>
        <v>&lt;63 micron</v>
      </c>
      <c r="L1733">
        <v>34</v>
      </c>
      <c r="M1733">
        <v>1.1299999999999999</v>
      </c>
      <c r="N1733">
        <v>9.3000000000000007</v>
      </c>
      <c r="O1733">
        <v>0.9</v>
      </c>
      <c r="P1733">
        <v>1</v>
      </c>
      <c r="Q1733">
        <v>49</v>
      </c>
      <c r="R1733">
        <v>0.15</v>
      </c>
      <c r="S1733">
        <v>0.26</v>
      </c>
      <c r="T1733">
        <v>0.04</v>
      </c>
      <c r="U1733">
        <v>10.3</v>
      </c>
      <c r="V1733">
        <v>28.3</v>
      </c>
      <c r="W1733">
        <v>20.09</v>
      </c>
      <c r="X1733">
        <v>2.14</v>
      </c>
      <c r="Y1733">
        <v>3.5</v>
      </c>
      <c r="Z1733">
        <v>27</v>
      </c>
      <c r="AA1733">
        <v>0.05</v>
      </c>
      <c r="AB1733">
        <v>27.7</v>
      </c>
      <c r="AC1733">
        <v>0.59</v>
      </c>
      <c r="AD1733">
        <v>375</v>
      </c>
      <c r="AE1733">
        <v>0.27</v>
      </c>
      <c r="AF1733">
        <v>4.0000000000000001E-3</v>
      </c>
      <c r="AG1733">
        <v>32.700000000000003</v>
      </c>
      <c r="AH1733">
        <v>5.8999999999999997E-2</v>
      </c>
      <c r="AI1733">
        <v>8.5399999999999991</v>
      </c>
      <c r="AJ1733">
        <v>5.0000000000000001E-3</v>
      </c>
      <c r="AK1733">
        <v>0.37</v>
      </c>
      <c r="AL1733">
        <v>3.1</v>
      </c>
      <c r="AM1733">
        <v>0.05</v>
      </c>
      <c r="AN1733">
        <v>12.7</v>
      </c>
      <c r="AO1733">
        <v>0.01</v>
      </c>
      <c r="AP1733">
        <v>6.4</v>
      </c>
      <c r="AQ1733">
        <v>550</v>
      </c>
      <c r="AR1733">
        <v>0.04</v>
      </c>
      <c r="AS1733">
        <v>1.2</v>
      </c>
      <c r="AT1733">
        <v>24</v>
      </c>
      <c r="AU1733">
        <v>0.2</v>
      </c>
      <c r="AV1733">
        <v>36.299999999999997</v>
      </c>
    </row>
    <row r="1734" spans="1:48" x14ac:dyDescent="0.3">
      <c r="A1734" t="s">
        <v>6676</v>
      </c>
      <c r="B1734" t="s">
        <v>6677</v>
      </c>
      <c r="C1734" s="1" t="str">
        <f t="shared" si="125"/>
        <v>13:0048</v>
      </c>
      <c r="D1734" s="1" t="str">
        <f t="shared" si="126"/>
        <v>13:0010</v>
      </c>
      <c r="E1734" t="s">
        <v>6678</v>
      </c>
      <c r="F1734" t="s">
        <v>6679</v>
      </c>
      <c r="H1734">
        <v>45.354072600000002</v>
      </c>
      <c r="I1734">
        <v>-67.3039469</v>
      </c>
      <c r="J1734" s="1" t="str">
        <f t="shared" si="127"/>
        <v>Basal till</v>
      </c>
      <c r="K1734" s="1" t="str">
        <f t="shared" si="128"/>
        <v>&lt;63 micron</v>
      </c>
      <c r="L1734">
        <v>35</v>
      </c>
      <c r="M1734">
        <v>1.36</v>
      </c>
      <c r="N1734">
        <v>13.6</v>
      </c>
      <c r="O1734">
        <v>0.8</v>
      </c>
      <c r="P1734">
        <v>1</v>
      </c>
      <c r="Q1734">
        <v>48.4</v>
      </c>
      <c r="R1734">
        <v>0.25</v>
      </c>
      <c r="S1734">
        <v>0.22</v>
      </c>
      <c r="T1734">
        <v>0.06</v>
      </c>
      <c r="U1734">
        <v>12.9</v>
      </c>
      <c r="V1734">
        <v>30.9</v>
      </c>
      <c r="W1734">
        <v>21.71</v>
      </c>
      <c r="X1734">
        <v>2.4900000000000002</v>
      </c>
      <c r="Y1734">
        <v>4.3</v>
      </c>
      <c r="Z1734">
        <v>27</v>
      </c>
      <c r="AA1734">
        <v>0.05</v>
      </c>
      <c r="AB1734">
        <v>27.4</v>
      </c>
      <c r="AC1734">
        <v>0.73</v>
      </c>
      <c r="AD1734">
        <v>556</v>
      </c>
      <c r="AE1734">
        <v>0.28999999999999998</v>
      </c>
      <c r="AF1734">
        <v>4.0000000000000001E-3</v>
      </c>
      <c r="AG1734">
        <v>35.299999999999997</v>
      </c>
      <c r="AH1734">
        <v>6.5000000000000002E-2</v>
      </c>
      <c r="AI1734">
        <v>18.670000000000002</v>
      </c>
      <c r="AJ1734">
        <v>5.0000000000000001E-3</v>
      </c>
      <c r="AK1734">
        <v>0.24</v>
      </c>
      <c r="AL1734">
        <v>2.5</v>
      </c>
      <c r="AM1734">
        <v>0.05</v>
      </c>
      <c r="AN1734">
        <v>12.5</v>
      </c>
      <c r="AO1734">
        <v>0.03</v>
      </c>
      <c r="AP1734">
        <v>7.3</v>
      </c>
      <c r="AQ1734">
        <v>290</v>
      </c>
      <c r="AR1734">
        <v>0.04</v>
      </c>
      <c r="AS1734">
        <v>1.7</v>
      </c>
      <c r="AT1734">
        <v>21</v>
      </c>
      <c r="AU1734">
        <v>0.1</v>
      </c>
      <c r="AV1734">
        <v>43.3</v>
      </c>
    </row>
    <row r="1735" spans="1:48" x14ac:dyDescent="0.3">
      <c r="A1735" t="s">
        <v>6680</v>
      </c>
      <c r="B1735" t="s">
        <v>6681</v>
      </c>
      <c r="C1735" s="1" t="str">
        <f t="shared" si="125"/>
        <v>13:0048</v>
      </c>
      <c r="D1735" s="1" t="str">
        <f t="shared" si="126"/>
        <v>13:0010</v>
      </c>
      <c r="E1735" t="s">
        <v>6682</v>
      </c>
      <c r="F1735" t="s">
        <v>6683</v>
      </c>
      <c r="H1735">
        <v>45.328580600000002</v>
      </c>
      <c r="I1735">
        <v>-67.313652899999994</v>
      </c>
      <c r="J1735" s="1" t="str">
        <f t="shared" si="127"/>
        <v>Basal till</v>
      </c>
      <c r="K1735" s="1" t="str">
        <f t="shared" si="128"/>
        <v>&lt;63 micron</v>
      </c>
      <c r="L1735">
        <v>30</v>
      </c>
      <c r="M1735">
        <v>1.74</v>
      </c>
      <c r="N1735">
        <v>12.2</v>
      </c>
      <c r="O1735">
        <v>0.8</v>
      </c>
      <c r="P1735">
        <v>1</v>
      </c>
      <c r="Q1735">
        <v>40.5</v>
      </c>
      <c r="R1735">
        <v>0.21</v>
      </c>
      <c r="S1735">
        <v>0.14000000000000001</v>
      </c>
      <c r="T1735">
        <v>0.04</v>
      </c>
      <c r="U1735">
        <v>10.1</v>
      </c>
      <c r="V1735">
        <v>32.200000000000003</v>
      </c>
      <c r="W1735">
        <v>21.36</v>
      </c>
      <c r="X1735">
        <v>2.12</v>
      </c>
      <c r="Y1735">
        <v>4.5</v>
      </c>
      <c r="Z1735">
        <v>63</v>
      </c>
      <c r="AA1735">
        <v>0.05</v>
      </c>
      <c r="AB1735">
        <v>23.1</v>
      </c>
      <c r="AC1735">
        <v>0.54</v>
      </c>
      <c r="AD1735">
        <v>271</v>
      </c>
      <c r="AE1735">
        <v>0.36</v>
      </c>
      <c r="AF1735">
        <v>3.0000000000000001E-3</v>
      </c>
      <c r="AG1735">
        <v>32.4</v>
      </c>
      <c r="AH1735">
        <v>2.5999999999999999E-2</v>
      </c>
      <c r="AI1735">
        <v>10.71</v>
      </c>
      <c r="AJ1735">
        <v>5.0000000000000001E-3</v>
      </c>
      <c r="AK1735">
        <v>0.4</v>
      </c>
      <c r="AL1735">
        <v>2.8</v>
      </c>
      <c r="AM1735">
        <v>0.3</v>
      </c>
      <c r="AN1735">
        <v>3.4</v>
      </c>
      <c r="AO1735">
        <v>0.01</v>
      </c>
      <c r="AP1735">
        <v>7.2</v>
      </c>
      <c r="AQ1735">
        <v>650</v>
      </c>
      <c r="AR1735">
        <v>0.1</v>
      </c>
      <c r="AS1735">
        <v>1</v>
      </c>
      <c r="AT1735">
        <v>28</v>
      </c>
      <c r="AU1735">
        <v>0.4</v>
      </c>
      <c r="AV1735">
        <v>34.4</v>
      </c>
    </row>
    <row r="1736" spans="1:48" x14ac:dyDescent="0.3">
      <c r="A1736" t="s">
        <v>6684</v>
      </c>
      <c r="B1736" t="s">
        <v>6685</v>
      </c>
      <c r="C1736" s="1" t="str">
        <f t="shared" si="125"/>
        <v>13:0048</v>
      </c>
      <c r="D1736" s="1" t="str">
        <f t="shared" si="126"/>
        <v>13:0010</v>
      </c>
      <c r="E1736" t="s">
        <v>6686</v>
      </c>
      <c r="F1736" t="s">
        <v>6687</v>
      </c>
      <c r="H1736">
        <v>45.318615299999998</v>
      </c>
      <c r="I1736">
        <v>-67.317252800000006</v>
      </c>
      <c r="J1736" s="1" t="str">
        <f t="shared" si="127"/>
        <v>Basal till</v>
      </c>
      <c r="K1736" s="1" t="str">
        <f t="shared" si="128"/>
        <v>&lt;63 micron</v>
      </c>
      <c r="L1736">
        <v>73</v>
      </c>
      <c r="M1736">
        <v>1.6</v>
      </c>
      <c r="N1736">
        <v>6.9</v>
      </c>
      <c r="O1736">
        <v>1.4</v>
      </c>
      <c r="P1736">
        <v>1</v>
      </c>
      <c r="Q1736">
        <v>41.1</v>
      </c>
      <c r="R1736">
        <v>0.16</v>
      </c>
      <c r="S1736">
        <v>0.13</v>
      </c>
      <c r="T1736">
        <v>0.02</v>
      </c>
      <c r="U1736">
        <v>8.5</v>
      </c>
      <c r="V1736">
        <v>31.1</v>
      </c>
      <c r="W1736">
        <v>12.85</v>
      </c>
      <c r="X1736">
        <v>1.99</v>
      </c>
      <c r="Y1736">
        <v>4.5</v>
      </c>
      <c r="Z1736">
        <v>22</v>
      </c>
      <c r="AA1736">
        <v>0.05</v>
      </c>
      <c r="AB1736">
        <v>24.3</v>
      </c>
      <c r="AC1736">
        <v>0.61</v>
      </c>
      <c r="AD1736">
        <v>282</v>
      </c>
      <c r="AE1736">
        <v>0.28000000000000003</v>
      </c>
      <c r="AF1736">
        <v>4.0000000000000001E-3</v>
      </c>
      <c r="AG1736">
        <v>30.9</v>
      </c>
      <c r="AH1736">
        <v>3.5000000000000003E-2</v>
      </c>
      <c r="AI1736">
        <v>6.72</v>
      </c>
      <c r="AJ1736">
        <v>0.01</v>
      </c>
      <c r="AK1736">
        <v>0.24</v>
      </c>
      <c r="AL1736">
        <v>2.5</v>
      </c>
      <c r="AM1736">
        <v>0.2</v>
      </c>
      <c r="AN1736">
        <v>4.0999999999999996</v>
      </c>
      <c r="AO1736">
        <v>0.01</v>
      </c>
      <c r="AP1736">
        <v>6</v>
      </c>
      <c r="AQ1736">
        <v>550</v>
      </c>
      <c r="AR1736">
        <v>7.0000000000000007E-2</v>
      </c>
      <c r="AS1736">
        <v>0.7</v>
      </c>
      <c r="AT1736">
        <v>23</v>
      </c>
      <c r="AU1736">
        <v>0.2</v>
      </c>
      <c r="AV1736">
        <v>37.6</v>
      </c>
    </row>
    <row r="1737" spans="1:48" x14ac:dyDescent="0.3">
      <c r="A1737" t="s">
        <v>6688</v>
      </c>
      <c r="B1737" t="s">
        <v>6689</v>
      </c>
      <c r="C1737" s="1" t="str">
        <f t="shared" si="125"/>
        <v>13:0048</v>
      </c>
      <c r="D1737" s="1" t="str">
        <f t="shared" si="126"/>
        <v>13:0010</v>
      </c>
      <c r="E1737" t="s">
        <v>6690</v>
      </c>
      <c r="F1737" t="s">
        <v>6691</v>
      </c>
      <c r="H1737">
        <v>45.293083600000003</v>
      </c>
      <c r="I1737">
        <v>-67.315124999999995</v>
      </c>
      <c r="J1737" s="1" t="str">
        <f t="shared" si="127"/>
        <v>Basal till</v>
      </c>
      <c r="K1737" s="1" t="str">
        <f t="shared" si="128"/>
        <v>&lt;63 micron</v>
      </c>
      <c r="L1737">
        <v>14</v>
      </c>
      <c r="M1737">
        <v>1.75</v>
      </c>
      <c r="N1737">
        <v>14</v>
      </c>
      <c r="O1737">
        <v>3.5</v>
      </c>
      <c r="P1737">
        <v>1</v>
      </c>
      <c r="Q1737">
        <v>59.1</v>
      </c>
      <c r="R1737">
        <v>0.23</v>
      </c>
      <c r="S1737">
        <v>0.16</v>
      </c>
      <c r="T1737">
        <v>0.05</v>
      </c>
      <c r="U1737">
        <v>12.8</v>
      </c>
      <c r="V1737">
        <v>32.9</v>
      </c>
      <c r="W1737">
        <v>23.66</v>
      </c>
      <c r="X1737">
        <v>2.82</v>
      </c>
      <c r="Y1737">
        <v>5.3</v>
      </c>
      <c r="Z1737">
        <v>32</v>
      </c>
      <c r="AA1737">
        <v>0.12</v>
      </c>
      <c r="AB1737">
        <v>32.700000000000003</v>
      </c>
      <c r="AC1737">
        <v>0.72</v>
      </c>
      <c r="AD1737">
        <v>576</v>
      </c>
      <c r="AE1737">
        <v>0.42</v>
      </c>
      <c r="AF1737">
        <v>4.0000000000000001E-3</v>
      </c>
      <c r="AG1737">
        <v>37.4</v>
      </c>
      <c r="AH1737">
        <v>4.1000000000000002E-2</v>
      </c>
      <c r="AI1737">
        <v>11.99</v>
      </c>
      <c r="AJ1737">
        <v>5.0000000000000001E-3</v>
      </c>
      <c r="AK1737">
        <v>0.56999999999999995</v>
      </c>
      <c r="AL1737">
        <v>3.1</v>
      </c>
      <c r="AM1737">
        <v>0.1</v>
      </c>
      <c r="AN1737">
        <v>4.8</v>
      </c>
      <c r="AO1737">
        <v>0.02</v>
      </c>
      <c r="AP1737">
        <v>8.1999999999999993</v>
      </c>
      <c r="AQ1737">
        <v>620</v>
      </c>
      <c r="AR1737">
        <v>0.08</v>
      </c>
      <c r="AS1737">
        <v>0.8</v>
      </c>
      <c r="AT1737">
        <v>30</v>
      </c>
      <c r="AU1737">
        <v>0.3</v>
      </c>
      <c r="AV1737">
        <v>54.6</v>
      </c>
    </row>
    <row r="1738" spans="1:48" x14ac:dyDescent="0.3">
      <c r="A1738" t="s">
        <v>6692</v>
      </c>
      <c r="B1738" t="s">
        <v>6693</v>
      </c>
      <c r="C1738" s="1" t="str">
        <f t="shared" si="125"/>
        <v>13:0048</v>
      </c>
      <c r="D1738" s="1" t="str">
        <f t="shared" si="126"/>
        <v>13:0010</v>
      </c>
      <c r="E1738" t="s">
        <v>6694</v>
      </c>
      <c r="F1738" t="s">
        <v>6695</v>
      </c>
      <c r="H1738">
        <v>45.267642199999997</v>
      </c>
      <c r="I1738">
        <v>-67.317304800000002</v>
      </c>
      <c r="J1738" s="1" t="str">
        <f t="shared" si="127"/>
        <v>Basal till</v>
      </c>
      <c r="K1738" s="1" t="str">
        <f t="shared" si="128"/>
        <v>&lt;63 micron</v>
      </c>
      <c r="L1738">
        <v>47</v>
      </c>
      <c r="M1738">
        <v>1.92</v>
      </c>
      <c r="N1738">
        <v>16.8</v>
      </c>
      <c r="O1738">
        <v>1.4</v>
      </c>
      <c r="P1738">
        <v>1</v>
      </c>
      <c r="Q1738">
        <v>46.3</v>
      </c>
      <c r="R1738">
        <v>0.2</v>
      </c>
      <c r="S1738">
        <v>0.05</v>
      </c>
      <c r="T1738">
        <v>0.08</v>
      </c>
      <c r="U1738">
        <v>13.1</v>
      </c>
      <c r="V1738">
        <v>34.1</v>
      </c>
      <c r="W1738">
        <v>17.29</v>
      </c>
      <c r="X1738">
        <v>2.42</v>
      </c>
      <c r="Y1738">
        <v>5</v>
      </c>
      <c r="Z1738">
        <v>43</v>
      </c>
      <c r="AA1738">
        <v>0.08</v>
      </c>
      <c r="AB1738">
        <v>28.5</v>
      </c>
      <c r="AC1738">
        <v>0.56999999999999995</v>
      </c>
      <c r="AD1738">
        <v>425</v>
      </c>
      <c r="AE1738">
        <v>0.4</v>
      </c>
      <c r="AF1738">
        <v>4.0000000000000001E-3</v>
      </c>
      <c r="AG1738">
        <v>33.4</v>
      </c>
      <c r="AH1738">
        <v>3.3000000000000002E-2</v>
      </c>
      <c r="AI1738">
        <v>10.44</v>
      </c>
      <c r="AJ1738">
        <v>5.0000000000000001E-3</v>
      </c>
      <c r="AK1738">
        <v>0.38</v>
      </c>
      <c r="AL1738">
        <v>2.4</v>
      </c>
      <c r="AM1738">
        <v>0.2</v>
      </c>
      <c r="AN1738">
        <v>5.0999999999999996</v>
      </c>
      <c r="AO1738">
        <v>0.01</v>
      </c>
      <c r="AP1738">
        <v>6.4</v>
      </c>
      <c r="AQ1738">
        <v>450</v>
      </c>
      <c r="AR1738">
        <v>0.08</v>
      </c>
      <c r="AS1738">
        <v>0.9</v>
      </c>
      <c r="AT1738">
        <v>29</v>
      </c>
      <c r="AU1738">
        <v>0.5</v>
      </c>
      <c r="AV1738">
        <v>56.4</v>
      </c>
    </row>
    <row r="1739" spans="1:48" x14ac:dyDescent="0.3">
      <c r="A1739" t="s">
        <v>6696</v>
      </c>
      <c r="B1739" t="s">
        <v>6697</v>
      </c>
      <c r="C1739" s="1" t="str">
        <f t="shared" si="125"/>
        <v>13:0048</v>
      </c>
      <c r="D1739" s="1" t="str">
        <f t="shared" si="126"/>
        <v>13:0010</v>
      </c>
      <c r="E1739" t="s">
        <v>6698</v>
      </c>
      <c r="F1739" t="s">
        <v>6699</v>
      </c>
      <c r="H1739">
        <v>45.497851199999999</v>
      </c>
      <c r="I1739">
        <v>-67.287836600000006</v>
      </c>
      <c r="J1739" s="1" t="str">
        <f t="shared" si="127"/>
        <v>Basal till</v>
      </c>
      <c r="K1739" s="1" t="str">
        <f t="shared" si="128"/>
        <v>&lt;63 micron</v>
      </c>
      <c r="L1739">
        <v>18</v>
      </c>
      <c r="M1739">
        <v>1.68</v>
      </c>
      <c r="N1739">
        <v>11</v>
      </c>
      <c r="O1739">
        <v>2.4</v>
      </c>
      <c r="P1739">
        <v>1</v>
      </c>
      <c r="Q1739">
        <v>27.8</v>
      </c>
      <c r="R1739">
        <v>0.19</v>
      </c>
      <c r="S1739">
        <v>7.0000000000000007E-2</v>
      </c>
      <c r="T1739">
        <v>0.04</v>
      </c>
      <c r="U1739">
        <v>12.7</v>
      </c>
      <c r="V1739">
        <v>27.4</v>
      </c>
      <c r="W1739">
        <v>21.78</v>
      </c>
      <c r="X1739">
        <v>2.08</v>
      </c>
      <c r="Y1739">
        <v>3.6</v>
      </c>
      <c r="Z1739">
        <v>41</v>
      </c>
      <c r="AA1739">
        <v>0.06</v>
      </c>
      <c r="AB1739">
        <v>24.4</v>
      </c>
      <c r="AC1739">
        <v>0.48</v>
      </c>
      <c r="AD1739">
        <v>376</v>
      </c>
      <c r="AE1739">
        <v>0.38</v>
      </c>
      <c r="AF1739">
        <v>3.0000000000000001E-3</v>
      </c>
      <c r="AG1739">
        <v>34.6</v>
      </c>
      <c r="AH1739">
        <v>0.06</v>
      </c>
      <c r="AI1739">
        <v>10.84</v>
      </c>
      <c r="AJ1739">
        <v>0.01</v>
      </c>
      <c r="AK1739">
        <v>0.48</v>
      </c>
      <c r="AL1739">
        <v>2.2999999999999998</v>
      </c>
      <c r="AM1739">
        <v>0.4</v>
      </c>
      <c r="AN1739">
        <v>3.9</v>
      </c>
      <c r="AO1739">
        <v>0.01</v>
      </c>
      <c r="AP1739">
        <v>7.6</v>
      </c>
      <c r="AQ1739">
        <v>460</v>
      </c>
      <c r="AR1739">
        <v>0.06</v>
      </c>
      <c r="AS1739">
        <v>0.8</v>
      </c>
      <c r="AT1739">
        <v>21</v>
      </c>
      <c r="AU1739">
        <v>0.2</v>
      </c>
      <c r="AV1739">
        <v>38.6</v>
      </c>
    </row>
    <row r="1740" spans="1:48" x14ac:dyDescent="0.3">
      <c r="A1740" t="s">
        <v>6700</v>
      </c>
      <c r="B1740" t="s">
        <v>6701</v>
      </c>
      <c r="C1740" s="1" t="str">
        <f t="shared" si="125"/>
        <v>13:0048</v>
      </c>
      <c r="D1740" s="1" t="str">
        <f t="shared" si="126"/>
        <v>13:0010</v>
      </c>
      <c r="E1740" t="s">
        <v>6702</v>
      </c>
      <c r="F1740" t="s">
        <v>6703</v>
      </c>
      <c r="H1740">
        <v>45.479794300000002</v>
      </c>
      <c r="I1740">
        <v>-67.285990799999993</v>
      </c>
      <c r="J1740" s="1" t="str">
        <f t="shared" si="127"/>
        <v>Basal till</v>
      </c>
      <c r="K1740" s="1" t="str">
        <f t="shared" si="128"/>
        <v>&lt;63 micron</v>
      </c>
      <c r="L1740">
        <v>11</v>
      </c>
      <c r="M1740">
        <v>1.46</v>
      </c>
      <c r="N1740">
        <v>8.1999999999999993</v>
      </c>
      <c r="O1740">
        <v>5.8</v>
      </c>
      <c r="P1740">
        <v>1</v>
      </c>
      <c r="Q1740">
        <v>27.3</v>
      </c>
      <c r="R1740">
        <v>0.17</v>
      </c>
      <c r="S1740">
        <v>0.03</v>
      </c>
      <c r="T1740">
        <v>0.05</v>
      </c>
      <c r="U1740">
        <v>6.3</v>
      </c>
      <c r="V1740">
        <v>25.2</v>
      </c>
      <c r="W1740">
        <v>15.36</v>
      </c>
      <c r="X1740">
        <v>1.55</v>
      </c>
      <c r="Y1740">
        <v>3.1</v>
      </c>
      <c r="Z1740">
        <v>87</v>
      </c>
      <c r="AA1740">
        <v>0.03</v>
      </c>
      <c r="AB1740">
        <v>20.7</v>
      </c>
      <c r="AC1740">
        <v>0.32</v>
      </c>
      <c r="AD1740">
        <v>189</v>
      </c>
      <c r="AE1740">
        <v>0.35</v>
      </c>
      <c r="AF1740">
        <v>4.0000000000000001E-3</v>
      </c>
      <c r="AG1740">
        <v>21.8</v>
      </c>
      <c r="AH1740">
        <v>2.5000000000000001E-2</v>
      </c>
      <c r="AI1740">
        <v>9.39</v>
      </c>
      <c r="AJ1740">
        <v>0.01</v>
      </c>
      <c r="AK1740">
        <v>0.37</v>
      </c>
      <c r="AL1740">
        <v>2.5</v>
      </c>
      <c r="AM1740">
        <v>0.4</v>
      </c>
      <c r="AN1740">
        <v>2.7</v>
      </c>
      <c r="AO1740">
        <v>0.01</v>
      </c>
      <c r="AP1740">
        <v>7.6</v>
      </c>
      <c r="AQ1740">
        <v>630</v>
      </c>
      <c r="AR1740">
        <v>0.06</v>
      </c>
      <c r="AS1740">
        <v>0.8</v>
      </c>
      <c r="AT1740">
        <v>22</v>
      </c>
      <c r="AU1740">
        <v>0.2</v>
      </c>
      <c r="AV1740">
        <v>26.6</v>
      </c>
    </row>
    <row r="1741" spans="1:48" x14ac:dyDescent="0.3">
      <c r="A1741" t="s">
        <v>6704</v>
      </c>
      <c r="B1741" t="s">
        <v>6705</v>
      </c>
      <c r="C1741" s="1" t="str">
        <f t="shared" si="125"/>
        <v>13:0048</v>
      </c>
      <c r="D1741" s="1" t="str">
        <f t="shared" si="126"/>
        <v>13:0010</v>
      </c>
      <c r="E1741" t="s">
        <v>6706</v>
      </c>
      <c r="F1741" t="s">
        <v>6707</v>
      </c>
      <c r="H1741">
        <v>45.458955099999997</v>
      </c>
      <c r="I1741">
        <v>-67.282286200000001</v>
      </c>
      <c r="J1741" s="1" t="str">
        <f t="shared" si="127"/>
        <v>Basal till</v>
      </c>
      <c r="K1741" s="1" t="str">
        <f t="shared" si="128"/>
        <v>&lt;63 micron</v>
      </c>
      <c r="L1741">
        <v>7</v>
      </c>
      <c r="M1741">
        <v>1.62</v>
      </c>
      <c r="N1741">
        <v>21.4</v>
      </c>
      <c r="O1741">
        <v>11.7</v>
      </c>
      <c r="P1741">
        <v>1</v>
      </c>
      <c r="Q1741">
        <v>34.700000000000003</v>
      </c>
      <c r="R1741">
        <v>0.21</v>
      </c>
      <c r="S1741">
        <v>0.06</v>
      </c>
      <c r="T1741">
        <v>0.04</v>
      </c>
      <c r="U1741">
        <v>14.4</v>
      </c>
      <c r="V1741">
        <v>30.8</v>
      </c>
      <c r="W1741">
        <v>32.39</v>
      </c>
      <c r="X1741">
        <v>2.65</v>
      </c>
      <c r="Y1741">
        <v>4.3</v>
      </c>
      <c r="Z1741">
        <v>15</v>
      </c>
      <c r="AA1741">
        <v>0.05</v>
      </c>
      <c r="AB1741">
        <v>30.7</v>
      </c>
      <c r="AC1741">
        <v>0.69</v>
      </c>
      <c r="AD1741">
        <v>527</v>
      </c>
      <c r="AE1741">
        <v>0.38</v>
      </c>
      <c r="AF1741">
        <v>4.0000000000000001E-3</v>
      </c>
      <c r="AG1741">
        <v>44.1</v>
      </c>
      <c r="AH1741">
        <v>5.2999999999999999E-2</v>
      </c>
      <c r="AI1741">
        <v>10.73</v>
      </c>
      <c r="AJ1741">
        <v>5.0000000000000001E-3</v>
      </c>
      <c r="AK1741">
        <v>0.57999999999999996</v>
      </c>
      <c r="AL1741">
        <v>3.4</v>
      </c>
      <c r="AM1741">
        <v>0.05</v>
      </c>
      <c r="AN1741">
        <v>4</v>
      </c>
      <c r="AO1741">
        <v>0.03</v>
      </c>
      <c r="AP1741">
        <v>7.7</v>
      </c>
      <c r="AQ1741">
        <v>520</v>
      </c>
      <c r="AR1741">
        <v>0.05</v>
      </c>
      <c r="AS1741">
        <v>0.9</v>
      </c>
      <c r="AT1741">
        <v>26</v>
      </c>
      <c r="AU1741">
        <v>0.1</v>
      </c>
      <c r="AV1741">
        <v>44.1</v>
      </c>
    </row>
    <row r="1742" spans="1:48" x14ac:dyDescent="0.3">
      <c r="A1742" t="s">
        <v>6708</v>
      </c>
      <c r="B1742" t="s">
        <v>6709</v>
      </c>
      <c r="C1742" s="1" t="str">
        <f t="shared" si="125"/>
        <v>13:0048</v>
      </c>
      <c r="D1742" s="1" t="str">
        <f t="shared" si="126"/>
        <v>13:0010</v>
      </c>
      <c r="E1742" t="s">
        <v>6710</v>
      </c>
      <c r="F1742" t="s">
        <v>6711</v>
      </c>
      <c r="H1742">
        <v>45.437823899999998</v>
      </c>
      <c r="I1742">
        <v>-67.284921900000001</v>
      </c>
      <c r="J1742" s="1" t="str">
        <f t="shared" si="127"/>
        <v>Basal till</v>
      </c>
      <c r="K1742" s="1" t="str">
        <f t="shared" si="128"/>
        <v>&lt;63 micron</v>
      </c>
      <c r="L1742">
        <v>14</v>
      </c>
      <c r="M1742">
        <v>1.42</v>
      </c>
      <c r="N1742">
        <v>6.4</v>
      </c>
      <c r="O1742">
        <v>1.2</v>
      </c>
      <c r="P1742">
        <v>1</v>
      </c>
      <c r="Q1742">
        <v>27.5</v>
      </c>
      <c r="R1742">
        <v>0.14000000000000001</v>
      </c>
      <c r="S1742">
        <v>0.05</v>
      </c>
      <c r="T1742">
        <v>0.02</v>
      </c>
      <c r="U1742">
        <v>5.6</v>
      </c>
      <c r="V1742">
        <v>23.3</v>
      </c>
      <c r="W1742">
        <v>12.23</v>
      </c>
      <c r="X1742">
        <v>1.5</v>
      </c>
      <c r="Y1742">
        <v>3.1</v>
      </c>
      <c r="Z1742">
        <v>50</v>
      </c>
      <c r="AA1742">
        <v>0.04</v>
      </c>
      <c r="AB1742">
        <v>21.3</v>
      </c>
      <c r="AC1742">
        <v>0.35</v>
      </c>
      <c r="AD1742">
        <v>193</v>
      </c>
      <c r="AE1742">
        <v>0.31</v>
      </c>
      <c r="AF1742">
        <v>3.0000000000000001E-3</v>
      </c>
      <c r="AG1742">
        <v>21.9</v>
      </c>
      <c r="AH1742">
        <v>3.2000000000000001E-2</v>
      </c>
      <c r="AI1742">
        <v>6.67</v>
      </c>
      <c r="AJ1742">
        <v>5.0000000000000001E-3</v>
      </c>
      <c r="AK1742">
        <v>0.27</v>
      </c>
      <c r="AL1742">
        <v>1.9</v>
      </c>
      <c r="AM1742">
        <v>0.05</v>
      </c>
      <c r="AN1742">
        <v>2.9</v>
      </c>
      <c r="AO1742">
        <v>0.01</v>
      </c>
      <c r="AP1742">
        <v>6.1</v>
      </c>
      <c r="AQ1742">
        <v>520</v>
      </c>
      <c r="AR1742">
        <v>0.06</v>
      </c>
      <c r="AS1742">
        <v>0.7</v>
      </c>
      <c r="AT1742">
        <v>20</v>
      </c>
      <c r="AU1742">
        <v>0.2</v>
      </c>
      <c r="AV1742">
        <v>27.6</v>
      </c>
    </row>
    <row r="1743" spans="1:48" x14ac:dyDescent="0.3">
      <c r="A1743" t="s">
        <v>6712</v>
      </c>
      <c r="B1743" t="s">
        <v>6713</v>
      </c>
      <c r="C1743" s="1" t="str">
        <f t="shared" si="125"/>
        <v>13:0048</v>
      </c>
      <c r="D1743" s="1" t="str">
        <f t="shared" si="126"/>
        <v>13:0010</v>
      </c>
      <c r="E1743" t="s">
        <v>6714</v>
      </c>
      <c r="F1743" t="s">
        <v>6715</v>
      </c>
      <c r="H1743">
        <v>45.422356100000002</v>
      </c>
      <c r="I1743">
        <v>-67.279881099999997</v>
      </c>
      <c r="J1743" s="1" t="str">
        <f t="shared" si="127"/>
        <v>Basal till</v>
      </c>
      <c r="K1743" s="1" t="str">
        <f t="shared" si="128"/>
        <v>&lt;63 micron</v>
      </c>
      <c r="L1743">
        <v>35</v>
      </c>
      <c r="M1743">
        <v>1.08</v>
      </c>
      <c r="N1743">
        <v>16.899999999999999</v>
      </c>
      <c r="O1743">
        <v>0.4</v>
      </c>
      <c r="P1743">
        <v>1</v>
      </c>
      <c r="Q1743">
        <v>17.399999999999999</v>
      </c>
      <c r="R1743">
        <v>0.17</v>
      </c>
      <c r="S1743">
        <v>0.26</v>
      </c>
      <c r="T1743">
        <v>0.06</v>
      </c>
      <c r="U1743">
        <v>11.4</v>
      </c>
      <c r="V1743">
        <v>23.3</v>
      </c>
      <c r="W1743">
        <v>17.440000000000001</v>
      </c>
      <c r="X1743">
        <v>1.84</v>
      </c>
      <c r="Y1743">
        <v>2.5</v>
      </c>
      <c r="Z1743">
        <v>31</v>
      </c>
      <c r="AA1743">
        <v>0.04</v>
      </c>
      <c r="AB1743">
        <v>26.1</v>
      </c>
      <c r="AC1743">
        <v>0.35</v>
      </c>
      <c r="AD1743">
        <v>592</v>
      </c>
      <c r="AE1743">
        <v>0.25</v>
      </c>
      <c r="AF1743">
        <v>4.0000000000000001E-3</v>
      </c>
      <c r="AG1743">
        <v>29.5</v>
      </c>
      <c r="AH1743">
        <v>8.6999999999999994E-2</v>
      </c>
      <c r="AI1743">
        <v>9.74</v>
      </c>
      <c r="AJ1743">
        <v>0.01</v>
      </c>
      <c r="AK1743">
        <v>0.41</v>
      </c>
      <c r="AL1743">
        <v>3.6</v>
      </c>
      <c r="AM1743">
        <v>0.05</v>
      </c>
      <c r="AN1743">
        <v>13.1</v>
      </c>
      <c r="AO1743">
        <v>0.01</v>
      </c>
      <c r="AP1743">
        <v>6</v>
      </c>
      <c r="AQ1743">
        <v>390</v>
      </c>
      <c r="AR1743">
        <v>0.03</v>
      </c>
      <c r="AS1743">
        <v>1.5</v>
      </c>
      <c r="AT1743">
        <v>18</v>
      </c>
      <c r="AU1743">
        <v>0.1</v>
      </c>
      <c r="AV1743">
        <v>31.5</v>
      </c>
    </row>
    <row r="1744" spans="1:48" x14ac:dyDescent="0.3">
      <c r="A1744" t="s">
        <v>6716</v>
      </c>
      <c r="B1744" t="s">
        <v>6717</v>
      </c>
      <c r="C1744" s="1" t="str">
        <f t="shared" si="125"/>
        <v>13:0048</v>
      </c>
      <c r="D1744" s="1" t="str">
        <f t="shared" si="126"/>
        <v>13:0010</v>
      </c>
      <c r="E1744" t="s">
        <v>6718</v>
      </c>
      <c r="F1744" t="s">
        <v>6719</v>
      </c>
      <c r="H1744">
        <v>45.405037999999998</v>
      </c>
      <c r="I1744">
        <v>-67.291293600000003</v>
      </c>
      <c r="J1744" s="1" t="str">
        <f t="shared" si="127"/>
        <v>Basal till</v>
      </c>
      <c r="K1744" s="1" t="str">
        <f t="shared" si="128"/>
        <v>&lt;63 micron</v>
      </c>
      <c r="L1744">
        <v>34</v>
      </c>
      <c r="M1744">
        <v>1.3</v>
      </c>
      <c r="N1744">
        <v>7</v>
      </c>
      <c r="O1744">
        <v>0.9</v>
      </c>
      <c r="P1744">
        <v>1</v>
      </c>
      <c r="Q1744">
        <v>22.4</v>
      </c>
      <c r="R1744">
        <v>0.18</v>
      </c>
      <c r="S1744">
        <v>0.21</v>
      </c>
      <c r="T1744">
        <v>0.04</v>
      </c>
      <c r="U1744">
        <v>7.8</v>
      </c>
      <c r="V1744">
        <v>30.3</v>
      </c>
      <c r="W1744">
        <v>12.1</v>
      </c>
      <c r="X1744">
        <v>2.2000000000000002</v>
      </c>
      <c r="Y1744">
        <v>3.9</v>
      </c>
      <c r="Z1744">
        <v>18</v>
      </c>
      <c r="AA1744">
        <v>0.04</v>
      </c>
      <c r="AB1744">
        <v>26.1</v>
      </c>
      <c r="AC1744">
        <v>0.59</v>
      </c>
      <c r="AD1744">
        <v>227</v>
      </c>
      <c r="AE1744">
        <v>0.47</v>
      </c>
      <c r="AF1744">
        <v>3.0000000000000001E-3</v>
      </c>
      <c r="AG1744">
        <v>35.5</v>
      </c>
      <c r="AH1744">
        <v>7.4999999999999997E-2</v>
      </c>
      <c r="AI1744">
        <v>6.81</v>
      </c>
      <c r="AJ1744">
        <v>0.01</v>
      </c>
      <c r="AK1744">
        <v>0.16</v>
      </c>
      <c r="AL1744">
        <v>1.5</v>
      </c>
      <c r="AM1744">
        <v>0.2</v>
      </c>
      <c r="AN1744">
        <v>12.9</v>
      </c>
      <c r="AO1744">
        <v>0.01</v>
      </c>
      <c r="AP1744">
        <v>4.3</v>
      </c>
      <c r="AQ1744">
        <v>280</v>
      </c>
      <c r="AR1744">
        <v>0.04</v>
      </c>
      <c r="AS1744">
        <v>1.2</v>
      </c>
      <c r="AT1744">
        <v>21</v>
      </c>
      <c r="AU1744">
        <v>0.05</v>
      </c>
      <c r="AV1744">
        <v>46.6</v>
      </c>
    </row>
    <row r="1745" spans="1:48" x14ac:dyDescent="0.3">
      <c r="A1745" t="s">
        <v>6720</v>
      </c>
      <c r="B1745" t="s">
        <v>6721</v>
      </c>
      <c r="C1745" s="1" t="str">
        <f t="shared" si="125"/>
        <v>13:0048</v>
      </c>
      <c r="D1745" s="1" t="str">
        <f t="shared" si="126"/>
        <v>13:0010</v>
      </c>
      <c r="E1745" t="s">
        <v>6722</v>
      </c>
      <c r="F1745" t="s">
        <v>6723</v>
      </c>
      <c r="H1745">
        <v>45.385220099999998</v>
      </c>
      <c r="I1745">
        <v>-67.278873700000005</v>
      </c>
      <c r="J1745" s="1" t="str">
        <f t="shared" si="127"/>
        <v>Basal till</v>
      </c>
      <c r="K1745" s="1" t="str">
        <f t="shared" si="128"/>
        <v>&lt;63 micron</v>
      </c>
      <c r="L1745">
        <v>57</v>
      </c>
      <c r="M1745">
        <v>2.54</v>
      </c>
      <c r="N1745">
        <v>11.5</v>
      </c>
      <c r="O1745">
        <v>2.8</v>
      </c>
      <c r="P1745">
        <v>1</v>
      </c>
      <c r="Q1745">
        <v>52.5</v>
      </c>
      <c r="R1745">
        <v>0.21</v>
      </c>
      <c r="S1745">
        <v>0.04</v>
      </c>
      <c r="T1745">
        <v>0.1</v>
      </c>
      <c r="U1745">
        <v>15.4</v>
      </c>
      <c r="V1745">
        <v>42</v>
      </c>
      <c r="W1745">
        <v>20.07</v>
      </c>
      <c r="X1745">
        <v>2.73</v>
      </c>
      <c r="Y1745">
        <v>5.9</v>
      </c>
      <c r="Z1745">
        <v>92</v>
      </c>
      <c r="AA1745">
        <v>0.08</v>
      </c>
      <c r="AB1745">
        <v>23.9</v>
      </c>
      <c r="AC1745">
        <v>0.66</v>
      </c>
      <c r="AD1745">
        <v>339</v>
      </c>
      <c r="AE1745">
        <v>0.48</v>
      </c>
      <c r="AF1745">
        <v>4.0000000000000001E-3</v>
      </c>
      <c r="AG1745">
        <v>42.9</v>
      </c>
      <c r="AH1745">
        <v>3.7999999999999999E-2</v>
      </c>
      <c r="AI1745">
        <v>11.96</v>
      </c>
      <c r="AJ1745">
        <v>0.01</v>
      </c>
      <c r="AK1745">
        <v>0.38</v>
      </c>
      <c r="AL1745">
        <v>2.8</v>
      </c>
      <c r="AM1745">
        <v>0.5</v>
      </c>
      <c r="AN1745">
        <v>4.5999999999999996</v>
      </c>
      <c r="AO1745">
        <v>0.02</v>
      </c>
      <c r="AP1745">
        <v>6.9</v>
      </c>
      <c r="AQ1745">
        <v>520</v>
      </c>
      <c r="AR1745">
        <v>0.12</v>
      </c>
      <c r="AS1745">
        <v>0.8</v>
      </c>
      <c r="AT1745">
        <v>36</v>
      </c>
      <c r="AU1745">
        <v>0.2</v>
      </c>
      <c r="AV1745">
        <v>54</v>
      </c>
    </row>
    <row r="1746" spans="1:48" x14ac:dyDescent="0.3">
      <c r="A1746" t="s">
        <v>6724</v>
      </c>
      <c r="B1746" t="s">
        <v>6725</v>
      </c>
      <c r="C1746" s="1" t="str">
        <f t="shared" si="125"/>
        <v>13:0048</v>
      </c>
      <c r="D1746" s="1" t="str">
        <f t="shared" si="126"/>
        <v>13:0010</v>
      </c>
      <c r="E1746" t="s">
        <v>6726</v>
      </c>
      <c r="F1746" t="s">
        <v>6727</v>
      </c>
      <c r="H1746">
        <v>45.372509200000003</v>
      </c>
      <c r="I1746">
        <v>-67.289590799999999</v>
      </c>
      <c r="J1746" s="1" t="str">
        <f t="shared" si="127"/>
        <v>Basal till</v>
      </c>
      <c r="K1746" s="1" t="str">
        <f t="shared" si="128"/>
        <v>&lt;63 micron</v>
      </c>
      <c r="L1746">
        <v>45</v>
      </c>
      <c r="M1746">
        <v>1.38</v>
      </c>
      <c r="N1746">
        <v>9.3000000000000007</v>
      </c>
      <c r="O1746">
        <v>1</v>
      </c>
      <c r="P1746">
        <v>1</v>
      </c>
      <c r="Q1746">
        <v>30.2</v>
      </c>
      <c r="R1746">
        <v>0.17</v>
      </c>
      <c r="S1746">
        <v>0.1</v>
      </c>
      <c r="T1746">
        <v>7.0000000000000007E-2</v>
      </c>
      <c r="U1746">
        <v>7.6</v>
      </c>
      <c r="V1746">
        <v>26.4</v>
      </c>
      <c r="W1746">
        <v>12.6</v>
      </c>
      <c r="X1746">
        <v>2.1800000000000002</v>
      </c>
      <c r="Y1746">
        <v>4.7</v>
      </c>
      <c r="Z1746">
        <v>33</v>
      </c>
      <c r="AA1746">
        <v>0.04</v>
      </c>
      <c r="AB1746">
        <v>26.1</v>
      </c>
      <c r="AC1746">
        <v>0.49</v>
      </c>
      <c r="AD1746">
        <v>313</v>
      </c>
      <c r="AE1746">
        <v>0.43</v>
      </c>
      <c r="AF1746">
        <v>3.0000000000000001E-3</v>
      </c>
      <c r="AG1746">
        <v>27</v>
      </c>
      <c r="AH1746">
        <v>5.5E-2</v>
      </c>
      <c r="AI1746">
        <v>8.84</v>
      </c>
      <c r="AJ1746">
        <v>0.01</v>
      </c>
      <c r="AK1746">
        <v>0.28000000000000003</v>
      </c>
      <c r="AL1746">
        <v>1.4</v>
      </c>
      <c r="AM1746">
        <v>0.2</v>
      </c>
      <c r="AN1746">
        <v>6.6</v>
      </c>
      <c r="AO1746">
        <v>0.01</v>
      </c>
      <c r="AP1746">
        <v>3.7</v>
      </c>
      <c r="AQ1746">
        <v>220</v>
      </c>
      <c r="AR1746">
        <v>0.05</v>
      </c>
      <c r="AS1746">
        <v>0.9</v>
      </c>
      <c r="AT1746">
        <v>25</v>
      </c>
      <c r="AU1746">
        <v>0.1</v>
      </c>
      <c r="AV1746">
        <v>32.200000000000003</v>
      </c>
    </row>
    <row r="1747" spans="1:48" x14ac:dyDescent="0.3">
      <c r="A1747" t="s">
        <v>6728</v>
      </c>
      <c r="B1747" t="s">
        <v>6729</v>
      </c>
      <c r="C1747" s="1" t="str">
        <f t="shared" si="125"/>
        <v>13:0048</v>
      </c>
      <c r="D1747" s="1" t="str">
        <f t="shared" si="126"/>
        <v>13:0010</v>
      </c>
      <c r="E1747" t="s">
        <v>6730</v>
      </c>
      <c r="F1747" t="s">
        <v>6731</v>
      </c>
      <c r="H1747">
        <v>45.351131700000003</v>
      </c>
      <c r="I1747">
        <v>-67.280021399999995</v>
      </c>
      <c r="J1747" s="1" t="str">
        <f t="shared" si="127"/>
        <v>Basal till</v>
      </c>
      <c r="K1747" s="1" t="str">
        <f t="shared" si="128"/>
        <v>&lt;63 micron</v>
      </c>
      <c r="L1747">
        <v>73</v>
      </c>
      <c r="M1747">
        <v>1.62</v>
      </c>
      <c r="N1747">
        <v>4.8</v>
      </c>
      <c r="O1747">
        <v>8.1999999999999993</v>
      </c>
      <c r="P1747">
        <v>1</v>
      </c>
      <c r="Q1747">
        <v>36.1</v>
      </c>
      <c r="R1747">
        <v>0.15</v>
      </c>
      <c r="S1747">
        <v>0.06</v>
      </c>
      <c r="T1747">
        <v>0.02</v>
      </c>
      <c r="U1747">
        <v>8.6</v>
      </c>
      <c r="V1747">
        <v>30.6</v>
      </c>
      <c r="W1747">
        <v>8.67</v>
      </c>
      <c r="X1747">
        <v>1.9</v>
      </c>
      <c r="Y1747">
        <v>4.3</v>
      </c>
      <c r="Z1747">
        <v>27</v>
      </c>
      <c r="AA1747">
        <v>0.05</v>
      </c>
      <c r="AB1747">
        <v>22.8</v>
      </c>
      <c r="AC1747">
        <v>0.53</v>
      </c>
      <c r="AD1747">
        <v>243</v>
      </c>
      <c r="AE1747">
        <v>0.28999999999999998</v>
      </c>
      <c r="AF1747">
        <v>3.0000000000000001E-3</v>
      </c>
      <c r="AG1747">
        <v>29.4</v>
      </c>
      <c r="AH1747">
        <v>2.9000000000000001E-2</v>
      </c>
      <c r="AI1747">
        <v>8.51</v>
      </c>
      <c r="AJ1747">
        <v>0.01</v>
      </c>
      <c r="AK1747">
        <v>0.19</v>
      </c>
      <c r="AL1747">
        <v>1.8</v>
      </c>
      <c r="AM1747">
        <v>0.3</v>
      </c>
      <c r="AN1747">
        <v>4.5999999999999996</v>
      </c>
      <c r="AO1747">
        <v>0.02</v>
      </c>
      <c r="AP1747">
        <v>4.9000000000000004</v>
      </c>
      <c r="AQ1747">
        <v>450</v>
      </c>
      <c r="AR1747">
        <v>7.0000000000000007E-2</v>
      </c>
      <c r="AS1747">
        <v>0.6</v>
      </c>
      <c r="AT1747">
        <v>26</v>
      </c>
      <c r="AU1747">
        <v>0.1</v>
      </c>
      <c r="AV1747">
        <v>41.4</v>
      </c>
    </row>
    <row r="1748" spans="1:48" x14ac:dyDescent="0.3">
      <c r="A1748" t="s">
        <v>6732</v>
      </c>
      <c r="B1748" t="s">
        <v>6733</v>
      </c>
      <c r="C1748" s="1" t="str">
        <f t="shared" si="125"/>
        <v>13:0048</v>
      </c>
      <c r="D1748" s="1" t="str">
        <f t="shared" si="126"/>
        <v>13:0010</v>
      </c>
      <c r="E1748" t="s">
        <v>6734</v>
      </c>
      <c r="F1748" t="s">
        <v>6735</v>
      </c>
      <c r="H1748">
        <v>45.330589099999997</v>
      </c>
      <c r="I1748">
        <v>-67.292511099999999</v>
      </c>
      <c r="J1748" s="1" t="str">
        <f t="shared" si="127"/>
        <v>Basal till</v>
      </c>
      <c r="K1748" s="1" t="str">
        <f t="shared" si="128"/>
        <v>&lt;63 micron</v>
      </c>
      <c r="L1748">
        <v>7</v>
      </c>
      <c r="M1748">
        <v>1.69</v>
      </c>
      <c r="N1748">
        <v>10.3</v>
      </c>
      <c r="O1748">
        <v>0.6</v>
      </c>
      <c r="P1748">
        <v>1</v>
      </c>
      <c r="Q1748">
        <v>60.3</v>
      </c>
      <c r="R1748">
        <v>0.18</v>
      </c>
      <c r="S1748">
        <v>0.2</v>
      </c>
      <c r="T1748">
        <v>0.03</v>
      </c>
      <c r="U1748">
        <v>11.5</v>
      </c>
      <c r="V1748">
        <v>36.299999999999997</v>
      </c>
      <c r="W1748">
        <v>20.059999999999999</v>
      </c>
      <c r="X1748">
        <v>2.68</v>
      </c>
      <c r="Y1748">
        <v>5.0999999999999996</v>
      </c>
      <c r="Z1748">
        <v>24</v>
      </c>
      <c r="AA1748">
        <v>0.13</v>
      </c>
      <c r="AB1748">
        <v>28.9</v>
      </c>
      <c r="AC1748">
        <v>0.68</v>
      </c>
      <c r="AD1748">
        <v>603</v>
      </c>
      <c r="AE1748">
        <v>0.62</v>
      </c>
      <c r="AF1748">
        <v>6.0000000000000001E-3</v>
      </c>
      <c r="AG1748">
        <v>36.299999999999997</v>
      </c>
      <c r="AH1748">
        <v>5.2999999999999999E-2</v>
      </c>
      <c r="AI1748">
        <v>9.6199999999999992</v>
      </c>
      <c r="AJ1748">
        <v>5.0000000000000001E-3</v>
      </c>
      <c r="AK1748">
        <v>0.49</v>
      </c>
      <c r="AL1748">
        <v>3.8</v>
      </c>
      <c r="AM1748">
        <v>0.1</v>
      </c>
      <c r="AN1748">
        <v>13.9</v>
      </c>
      <c r="AO1748">
        <v>0.01</v>
      </c>
      <c r="AP1748">
        <v>7.9</v>
      </c>
      <c r="AQ1748">
        <v>830</v>
      </c>
      <c r="AR1748">
        <v>0.09</v>
      </c>
      <c r="AS1748">
        <v>1.3</v>
      </c>
      <c r="AT1748">
        <v>36</v>
      </c>
      <c r="AU1748">
        <v>0.2</v>
      </c>
      <c r="AV1748">
        <v>47.5</v>
      </c>
    </row>
    <row r="1749" spans="1:48" x14ac:dyDescent="0.3">
      <c r="A1749" t="s">
        <v>6736</v>
      </c>
      <c r="B1749" t="s">
        <v>6737</v>
      </c>
      <c r="C1749" s="1" t="str">
        <f t="shared" si="125"/>
        <v>13:0048</v>
      </c>
      <c r="D1749" s="1" t="str">
        <f t="shared" si="126"/>
        <v>13:0010</v>
      </c>
      <c r="E1749" t="s">
        <v>6738</v>
      </c>
      <c r="F1749" t="s">
        <v>6739</v>
      </c>
      <c r="H1749">
        <v>45.311226099999999</v>
      </c>
      <c r="I1749">
        <v>-67.286993899999999</v>
      </c>
      <c r="J1749" s="1" t="str">
        <f t="shared" si="127"/>
        <v>Basal till</v>
      </c>
      <c r="K1749" s="1" t="str">
        <f t="shared" si="128"/>
        <v>&lt;63 micron</v>
      </c>
      <c r="L1749">
        <v>11</v>
      </c>
      <c r="M1749">
        <v>1.88</v>
      </c>
      <c r="N1749">
        <v>80.400000000000006</v>
      </c>
      <c r="O1749">
        <v>1.1000000000000001</v>
      </c>
      <c r="P1749">
        <v>1</v>
      </c>
      <c r="Q1749">
        <v>35.799999999999997</v>
      </c>
      <c r="R1749">
        <v>0.28000000000000003</v>
      </c>
      <c r="S1749">
        <v>0.03</v>
      </c>
      <c r="T1749">
        <v>7.0000000000000007E-2</v>
      </c>
      <c r="U1749">
        <v>19.3</v>
      </c>
      <c r="V1749">
        <v>29.1</v>
      </c>
      <c r="W1749">
        <v>33.06</v>
      </c>
      <c r="X1749">
        <v>2.85</v>
      </c>
      <c r="Y1749">
        <v>4.9000000000000004</v>
      </c>
      <c r="Z1749">
        <v>43</v>
      </c>
      <c r="AA1749">
        <v>0.06</v>
      </c>
      <c r="AB1749">
        <v>41.9</v>
      </c>
      <c r="AC1749">
        <v>0.61</v>
      </c>
      <c r="AD1749">
        <v>501</v>
      </c>
      <c r="AE1749">
        <v>0.45</v>
      </c>
      <c r="AF1749">
        <v>3.0000000000000001E-3</v>
      </c>
      <c r="AG1749">
        <v>38.6</v>
      </c>
      <c r="AH1749">
        <v>4.3999999999999997E-2</v>
      </c>
      <c r="AI1749">
        <v>16.16</v>
      </c>
      <c r="AJ1749">
        <v>0.01</v>
      </c>
      <c r="AK1749">
        <v>0.39</v>
      </c>
      <c r="AL1749">
        <v>2.6</v>
      </c>
      <c r="AM1749">
        <v>0.4</v>
      </c>
      <c r="AN1749">
        <v>4</v>
      </c>
      <c r="AO1749">
        <v>0.02</v>
      </c>
      <c r="AP1749">
        <v>11</v>
      </c>
      <c r="AQ1749">
        <v>500</v>
      </c>
      <c r="AR1749">
        <v>0.06</v>
      </c>
      <c r="AS1749">
        <v>1.5</v>
      </c>
      <c r="AT1749">
        <v>29</v>
      </c>
      <c r="AU1749">
        <v>1.1000000000000001</v>
      </c>
      <c r="AV1749">
        <v>67.2</v>
      </c>
    </row>
    <row r="1750" spans="1:48" x14ac:dyDescent="0.3">
      <c r="A1750" t="s">
        <v>6740</v>
      </c>
      <c r="B1750" t="s">
        <v>6741</v>
      </c>
      <c r="C1750" s="1" t="str">
        <f t="shared" si="125"/>
        <v>13:0048</v>
      </c>
      <c r="D1750" s="1" t="str">
        <f t="shared" si="126"/>
        <v>13:0010</v>
      </c>
      <c r="E1750" t="s">
        <v>6742</v>
      </c>
      <c r="F1750" t="s">
        <v>6743</v>
      </c>
      <c r="H1750">
        <v>45.294185599999999</v>
      </c>
      <c r="I1750">
        <v>-67.2899168</v>
      </c>
      <c r="J1750" s="1" t="str">
        <f t="shared" si="127"/>
        <v>Basal till</v>
      </c>
      <c r="K1750" s="1" t="str">
        <f t="shared" si="128"/>
        <v>&lt;63 micron</v>
      </c>
      <c r="L1750">
        <v>47</v>
      </c>
      <c r="M1750">
        <v>2.95</v>
      </c>
      <c r="N1750">
        <v>26.1</v>
      </c>
      <c r="O1750">
        <v>1</v>
      </c>
      <c r="P1750">
        <v>0.5</v>
      </c>
      <c r="Q1750">
        <v>38.1</v>
      </c>
      <c r="R1750">
        <v>0.41</v>
      </c>
      <c r="S1750">
        <v>0.02</v>
      </c>
      <c r="T1750">
        <v>0.08</v>
      </c>
      <c r="U1750">
        <v>8.5</v>
      </c>
      <c r="V1750">
        <v>38.5</v>
      </c>
      <c r="W1750">
        <v>24.07</v>
      </c>
      <c r="X1750">
        <v>3.94</v>
      </c>
      <c r="Y1750">
        <v>6.5</v>
      </c>
      <c r="Z1750">
        <v>93</v>
      </c>
      <c r="AA1750">
        <v>0.04</v>
      </c>
      <c r="AB1750">
        <v>21.3</v>
      </c>
      <c r="AC1750">
        <v>0.39</v>
      </c>
      <c r="AD1750">
        <v>196</v>
      </c>
      <c r="AE1750">
        <v>2.56</v>
      </c>
      <c r="AF1750">
        <v>3.0000000000000001E-3</v>
      </c>
      <c r="AG1750">
        <v>24.9</v>
      </c>
      <c r="AH1750">
        <v>4.2999999999999997E-2</v>
      </c>
      <c r="AI1750">
        <v>15.46</v>
      </c>
      <c r="AJ1750">
        <v>0.02</v>
      </c>
      <c r="AK1750">
        <v>0.42</v>
      </c>
      <c r="AL1750">
        <v>2.4</v>
      </c>
      <c r="AM1750">
        <v>1.2</v>
      </c>
      <c r="AN1750">
        <v>3.3</v>
      </c>
      <c r="AO1750">
        <v>0.08</v>
      </c>
      <c r="AP1750">
        <v>7.6</v>
      </c>
      <c r="AQ1750">
        <v>210</v>
      </c>
      <c r="AR1750">
        <v>0.15</v>
      </c>
      <c r="AS1750">
        <v>0.8</v>
      </c>
      <c r="AT1750">
        <v>34</v>
      </c>
      <c r="AU1750">
        <v>1.4</v>
      </c>
      <c r="AV1750">
        <v>48.7</v>
      </c>
    </row>
    <row r="1751" spans="1:48" x14ac:dyDescent="0.3">
      <c r="A1751" t="s">
        <v>6744</v>
      </c>
      <c r="B1751" t="s">
        <v>6745</v>
      </c>
      <c r="C1751" s="1" t="str">
        <f t="shared" si="125"/>
        <v>13:0048</v>
      </c>
      <c r="D1751" s="1" t="str">
        <f t="shared" si="126"/>
        <v>13:0010</v>
      </c>
      <c r="E1751" t="s">
        <v>6746</v>
      </c>
      <c r="F1751" t="s">
        <v>6747</v>
      </c>
      <c r="H1751">
        <v>45.2767944</v>
      </c>
      <c r="I1751">
        <v>-67.293473000000006</v>
      </c>
      <c r="J1751" s="1" t="str">
        <f t="shared" si="127"/>
        <v>Basal till</v>
      </c>
      <c r="K1751" s="1" t="str">
        <f t="shared" si="128"/>
        <v>&lt;63 micron</v>
      </c>
      <c r="L1751">
        <v>69</v>
      </c>
      <c r="M1751">
        <v>2.27</v>
      </c>
      <c r="N1751">
        <v>7.4</v>
      </c>
      <c r="O1751">
        <v>1.4</v>
      </c>
      <c r="P1751">
        <v>0.5</v>
      </c>
      <c r="Q1751">
        <v>44.6</v>
      </c>
      <c r="R1751">
        <v>0.28000000000000003</v>
      </c>
      <c r="S1751">
        <v>0.04</v>
      </c>
      <c r="T1751">
        <v>0.04</v>
      </c>
      <c r="U1751">
        <v>7.6</v>
      </c>
      <c r="V1751">
        <v>33.5</v>
      </c>
      <c r="W1751">
        <v>9.98</v>
      </c>
      <c r="X1751">
        <v>2.09</v>
      </c>
      <c r="Y1751">
        <v>7.3</v>
      </c>
      <c r="Z1751">
        <v>66</v>
      </c>
      <c r="AA1751">
        <v>0.08</v>
      </c>
      <c r="AB1751">
        <v>21.3</v>
      </c>
      <c r="AC1751">
        <v>0.52</v>
      </c>
      <c r="AD1751">
        <v>261</v>
      </c>
      <c r="AE1751">
        <v>0.61</v>
      </c>
      <c r="AF1751">
        <v>3.0000000000000001E-3</v>
      </c>
      <c r="AG1751">
        <v>25.9</v>
      </c>
      <c r="AH1751">
        <v>3.1E-2</v>
      </c>
      <c r="AI1751">
        <v>7.56</v>
      </c>
      <c r="AJ1751">
        <v>0.01</v>
      </c>
      <c r="AK1751">
        <v>0.18</v>
      </c>
      <c r="AL1751">
        <v>2</v>
      </c>
      <c r="AM1751">
        <v>0.6</v>
      </c>
      <c r="AN1751">
        <v>3.8</v>
      </c>
      <c r="AO1751">
        <v>0.01</v>
      </c>
      <c r="AP1751">
        <v>3.8</v>
      </c>
      <c r="AQ1751">
        <v>240</v>
      </c>
      <c r="AR1751">
        <v>0.13</v>
      </c>
      <c r="AS1751">
        <v>0.7</v>
      </c>
      <c r="AT1751">
        <v>30</v>
      </c>
      <c r="AU1751">
        <v>0.9</v>
      </c>
      <c r="AV1751">
        <v>58.5</v>
      </c>
    </row>
    <row r="1752" spans="1:48" x14ac:dyDescent="0.3">
      <c r="A1752" t="s">
        <v>6748</v>
      </c>
      <c r="B1752" t="s">
        <v>6749</v>
      </c>
      <c r="C1752" s="1" t="str">
        <f t="shared" si="125"/>
        <v>13:0048</v>
      </c>
      <c r="D1752" s="1" t="str">
        <f t="shared" si="126"/>
        <v>13:0010</v>
      </c>
      <c r="E1752" t="s">
        <v>6750</v>
      </c>
      <c r="F1752" t="s">
        <v>6751</v>
      </c>
      <c r="H1752">
        <v>45.260097799999997</v>
      </c>
      <c r="I1752">
        <v>-67.290505800000005</v>
      </c>
      <c r="J1752" s="1" t="str">
        <f t="shared" si="127"/>
        <v>Basal till</v>
      </c>
      <c r="K1752" s="1" t="str">
        <f t="shared" si="128"/>
        <v>&lt;63 micron</v>
      </c>
      <c r="L1752">
        <v>62</v>
      </c>
      <c r="M1752">
        <v>1.76</v>
      </c>
      <c r="N1752">
        <v>10.7</v>
      </c>
      <c r="O1752">
        <v>1</v>
      </c>
      <c r="P1752">
        <v>1</v>
      </c>
      <c r="Q1752">
        <v>34.1</v>
      </c>
      <c r="R1752">
        <v>0.27</v>
      </c>
      <c r="S1752">
        <v>0.06</v>
      </c>
      <c r="T1752">
        <v>0.05</v>
      </c>
      <c r="U1752">
        <v>9.6</v>
      </c>
      <c r="V1752">
        <v>33.799999999999997</v>
      </c>
      <c r="W1752">
        <v>14.22</v>
      </c>
      <c r="X1752">
        <v>2.38</v>
      </c>
      <c r="Y1752">
        <v>5.4</v>
      </c>
      <c r="Z1752">
        <v>52</v>
      </c>
      <c r="AA1752">
        <v>0.09</v>
      </c>
      <c r="AB1752">
        <v>24.8</v>
      </c>
      <c r="AC1752">
        <v>0.62</v>
      </c>
      <c r="AD1752">
        <v>322</v>
      </c>
      <c r="AE1752">
        <v>0.51</v>
      </c>
      <c r="AF1752">
        <v>1.4E-2</v>
      </c>
      <c r="AG1752">
        <v>32.4</v>
      </c>
      <c r="AH1752">
        <v>3.7999999999999999E-2</v>
      </c>
      <c r="AI1752">
        <v>7.01</v>
      </c>
      <c r="AJ1752">
        <v>0.02</v>
      </c>
      <c r="AK1752">
        <v>0.25</v>
      </c>
      <c r="AL1752">
        <v>1.9</v>
      </c>
      <c r="AM1752">
        <v>0.6</v>
      </c>
      <c r="AN1752">
        <v>4.5</v>
      </c>
      <c r="AO1752">
        <v>0.01</v>
      </c>
      <c r="AP1752">
        <v>4.5</v>
      </c>
      <c r="AQ1752">
        <v>590</v>
      </c>
      <c r="AR1752">
        <v>0.09</v>
      </c>
      <c r="AS1752">
        <v>1.1000000000000001</v>
      </c>
      <c r="AT1752">
        <v>33</v>
      </c>
      <c r="AU1752">
        <v>0.4</v>
      </c>
      <c r="AV1752">
        <v>51.2</v>
      </c>
    </row>
    <row r="1753" spans="1:48" x14ac:dyDescent="0.3">
      <c r="A1753" t="s">
        <v>6752</v>
      </c>
      <c r="B1753" t="s">
        <v>6753</v>
      </c>
      <c r="C1753" s="1" t="str">
        <f t="shared" si="125"/>
        <v>13:0048</v>
      </c>
      <c r="D1753" s="1" t="str">
        <f t="shared" si="126"/>
        <v>13:0010</v>
      </c>
      <c r="E1753" t="s">
        <v>6754</v>
      </c>
      <c r="F1753" t="s">
        <v>6755</v>
      </c>
      <c r="H1753">
        <v>45.492640999999999</v>
      </c>
      <c r="I1753">
        <v>-67.258738100000002</v>
      </c>
      <c r="J1753" s="1" t="str">
        <f t="shared" si="127"/>
        <v>Basal till</v>
      </c>
      <c r="K1753" s="1" t="str">
        <f t="shared" si="128"/>
        <v>&lt;63 micron</v>
      </c>
      <c r="L1753">
        <v>423</v>
      </c>
      <c r="M1753">
        <v>2.98</v>
      </c>
      <c r="N1753">
        <v>20.100000000000001</v>
      </c>
      <c r="O1753">
        <v>0.9</v>
      </c>
      <c r="P1753">
        <v>1</v>
      </c>
      <c r="Q1753">
        <v>44</v>
      </c>
      <c r="R1753">
        <v>0.28000000000000003</v>
      </c>
      <c r="S1753">
        <v>0.06</v>
      </c>
      <c r="T1753">
        <v>0.1</v>
      </c>
      <c r="U1753">
        <v>11.5</v>
      </c>
      <c r="V1753">
        <v>44.2</v>
      </c>
      <c r="W1753">
        <v>21.61</v>
      </c>
      <c r="X1753">
        <v>3.23</v>
      </c>
      <c r="Y1753">
        <v>6.1</v>
      </c>
      <c r="Z1753">
        <v>165</v>
      </c>
      <c r="AA1753">
        <v>0.03</v>
      </c>
      <c r="AB1753">
        <v>20.100000000000001</v>
      </c>
      <c r="AC1753">
        <v>0.46</v>
      </c>
      <c r="AD1753">
        <v>244</v>
      </c>
      <c r="AE1753">
        <v>0.9</v>
      </c>
      <c r="AF1753">
        <v>4.0000000000000001E-3</v>
      </c>
      <c r="AG1753">
        <v>39</v>
      </c>
      <c r="AH1753">
        <v>6.0999999999999999E-2</v>
      </c>
      <c r="AI1753">
        <v>11.68</v>
      </c>
      <c r="AJ1753">
        <v>0.02</v>
      </c>
      <c r="AK1753">
        <v>0.38</v>
      </c>
      <c r="AL1753">
        <v>2.7</v>
      </c>
      <c r="AM1753">
        <v>1.5</v>
      </c>
      <c r="AN1753">
        <v>3.5</v>
      </c>
      <c r="AO1753">
        <v>0.02</v>
      </c>
      <c r="AP1753">
        <v>7</v>
      </c>
      <c r="AQ1753">
        <v>290</v>
      </c>
      <c r="AR1753">
        <v>0.12</v>
      </c>
      <c r="AS1753">
        <v>1</v>
      </c>
      <c r="AT1753">
        <v>33</v>
      </c>
      <c r="AU1753">
        <v>0.2</v>
      </c>
      <c r="AV1753">
        <v>57</v>
      </c>
    </row>
    <row r="1754" spans="1:48" x14ac:dyDescent="0.3">
      <c r="A1754" t="s">
        <v>6756</v>
      </c>
      <c r="B1754" t="s">
        <v>6757</v>
      </c>
      <c r="C1754" s="1" t="str">
        <f t="shared" si="125"/>
        <v>13:0048</v>
      </c>
      <c r="D1754" s="1" t="str">
        <f t="shared" si="126"/>
        <v>13:0010</v>
      </c>
      <c r="E1754" t="s">
        <v>6758</v>
      </c>
      <c r="F1754" t="s">
        <v>6759</v>
      </c>
      <c r="H1754">
        <v>45.472873900000003</v>
      </c>
      <c r="I1754">
        <v>-67.265206199999994</v>
      </c>
      <c r="J1754" s="1" t="str">
        <f t="shared" si="127"/>
        <v>Basal till</v>
      </c>
      <c r="K1754" s="1" t="str">
        <f t="shared" si="128"/>
        <v>&lt;63 micron</v>
      </c>
      <c r="L1754">
        <v>22</v>
      </c>
      <c r="M1754">
        <v>1.79</v>
      </c>
      <c r="N1754">
        <v>13.7</v>
      </c>
      <c r="O1754">
        <v>1.4</v>
      </c>
      <c r="P1754">
        <v>1</v>
      </c>
      <c r="Q1754">
        <v>39.799999999999997</v>
      </c>
      <c r="R1754">
        <v>0.2</v>
      </c>
      <c r="S1754">
        <v>0.09</v>
      </c>
      <c r="T1754">
        <v>0.03</v>
      </c>
      <c r="U1754">
        <v>11.9</v>
      </c>
      <c r="V1754">
        <v>33.1</v>
      </c>
      <c r="W1754">
        <v>24.85</v>
      </c>
      <c r="X1754">
        <v>2.15</v>
      </c>
      <c r="Y1754">
        <v>4.0999999999999996</v>
      </c>
      <c r="Z1754">
        <v>31</v>
      </c>
      <c r="AA1754">
        <v>0.05</v>
      </c>
      <c r="AB1754">
        <v>27.3</v>
      </c>
      <c r="AC1754">
        <v>0.55000000000000004</v>
      </c>
      <c r="AD1754">
        <v>287</v>
      </c>
      <c r="AE1754">
        <v>0.36</v>
      </c>
      <c r="AF1754">
        <v>4.0000000000000001E-3</v>
      </c>
      <c r="AG1754">
        <v>41.5</v>
      </c>
      <c r="AH1754">
        <v>3.6999999999999998E-2</v>
      </c>
      <c r="AI1754">
        <v>9.26</v>
      </c>
      <c r="AJ1754">
        <v>5.0000000000000001E-3</v>
      </c>
      <c r="AK1754">
        <v>0.36</v>
      </c>
      <c r="AL1754">
        <v>2.5</v>
      </c>
      <c r="AM1754">
        <v>0.7</v>
      </c>
      <c r="AN1754">
        <v>4.5</v>
      </c>
      <c r="AO1754">
        <v>0.01</v>
      </c>
      <c r="AP1754">
        <v>8.3000000000000007</v>
      </c>
      <c r="AQ1754">
        <v>540</v>
      </c>
      <c r="AR1754">
        <v>0.08</v>
      </c>
      <c r="AS1754">
        <v>0.9</v>
      </c>
      <c r="AT1754">
        <v>24</v>
      </c>
      <c r="AU1754">
        <v>0.2</v>
      </c>
      <c r="AV1754">
        <v>34.299999999999997</v>
      </c>
    </row>
    <row r="1755" spans="1:48" x14ac:dyDescent="0.3">
      <c r="A1755" t="s">
        <v>6760</v>
      </c>
      <c r="B1755" t="s">
        <v>6761</v>
      </c>
      <c r="C1755" s="1" t="str">
        <f t="shared" si="125"/>
        <v>13:0048</v>
      </c>
      <c r="D1755" s="1" t="str">
        <f t="shared" si="126"/>
        <v>13:0010</v>
      </c>
      <c r="E1755" t="s">
        <v>6762</v>
      </c>
      <c r="F1755" t="s">
        <v>6763</v>
      </c>
      <c r="H1755">
        <v>45.454803699999999</v>
      </c>
      <c r="I1755">
        <v>-67.261923400000001</v>
      </c>
      <c r="J1755" s="1" t="str">
        <f t="shared" si="127"/>
        <v>Basal till</v>
      </c>
      <c r="K1755" s="1" t="str">
        <f t="shared" si="128"/>
        <v>&lt;63 micron</v>
      </c>
      <c r="L1755">
        <v>26</v>
      </c>
      <c r="M1755">
        <v>1.58</v>
      </c>
      <c r="N1755">
        <v>15.4</v>
      </c>
      <c r="O1755">
        <v>1.4</v>
      </c>
      <c r="P1755">
        <v>1</v>
      </c>
      <c r="Q1755">
        <v>37.5</v>
      </c>
      <c r="R1755">
        <v>0.21</v>
      </c>
      <c r="S1755">
        <v>0.06</v>
      </c>
      <c r="T1755">
        <v>0.03</v>
      </c>
      <c r="U1755">
        <v>11.3</v>
      </c>
      <c r="V1755">
        <v>30.8</v>
      </c>
      <c r="W1755">
        <v>27.86</v>
      </c>
      <c r="X1755">
        <v>2.2400000000000002</v>
      </c>
      <c r="Y1755">
        <v>3.9</v>
      </c>
      <c r="Z1755">
        <v>49</v>
      </c>
      <c r="AA1755">
        <v>0.04</v>
      </c>
      <c r="AB1755">
        <v>27.4</v>
      </c>
      <c r="AC1755">
        <v>0.56999999999999995</v>
      </c>
      <c r="AD1755">
        <v>369</v>
      </c>
      <c r="AE1755">
        <v>0.28999999999999998</v>
      </c>
      <c r="AF1755">
        <v>4.0000000000000001E-3</v>
      </c>
      <c r="AG1755">
        <v>39.6</v>
      </c>
      <c r="AH1755">
        <v>0.04</v>
      </c>
      <c r="AI1755">
        <v>10.67</v>
      </c>
      <c r="AJ1755">
        <v>0.01</v>
      </c>
      <c r="AK1755">
        <v>0.37</v>
      </c>
      <c r="AL1755">
        <v>3</v>
      </c>
      <c r="AM1755">
        <v>0.6</v>
      </c>
      <c r="AN1755">
        <v>3.9</v>
      </c>
      <c r="AO1755">
        <v>0.02</v>
      </c>
      <c r="AP1755">
        <v>7.2</v>
      </c>
      <c r="AQ1755">
        <v>460</v>
      </c>
      <c r="AR1755">
        <v>0.05</v>
      </c>
      <c r="AS1755">
        <v>0.8</v>
      </c>
      <c r="AT1755">
        <v>24</v>
      </c>
      <c r="AU1755">
        <v>0.2</v>
      </c>
      <c r="AV1755">
        <v>35.9</v>
      </c>
    </row>
    <row r="1756" spans="1:48" x14ac:dyDescent="0.3">
      <c r="A1756" t="s">
        <v>6764</v>
      </c>
      <c r="B1756" t="s">
        <v>6765</v>
      </c>
      <c r="C1756" s="1" t="str">
        <f t="shared" si="125"/>
        <v>13:0048</v>
      </c>
      <c r="D1756" s="1" t="str">
        <f t="shared" si="126"/>
        <v>13:0010</v>
      </c>
      <c r="E1756" t="s">
        <v>6766</v>
      </c>
      <c r="F1756" t="s">
        <v>6767</v>
      </c>
      <c r="H1756">
        <v>45.438324100000003</v>
      </c>
      <c r="I1756">
        <v>-67.257302100000004</v>
      </c>
      <c r="J1756" s="1" t="str">
        <f t="shared" si="127"/>
        <v>Basal till</v>
      </c>
      <c r="K1756" s="1" t="str">
        <f t="shared" si="128"/>
        <v>&lt;63 micron</v>
      </c>
      <c r="L1756">
        <v>85</v>
      </c>
      <c r="M1756">
        <v>1.86</v>
      </c>
      <c r="N1756">
        <v>13</v>
      </c>
      <c r="O1756">
        <v>0.9</v>
      </c>
      <c r="P1756">
        <v>1</v>
      </c>
      <c r="Q1756">
        <v>58.5</v>
      </c>
      <c r="R1756">
        <v>0.19</v>
      </c>
      <c r="S1756">
        <v>0.1</v>
      </c>
      <c r="T1756">
        <v>7.0000000000000007E-2</v>
      </c>
      <c r="U1756">
        <v>9.8000000000000007</v>
      </c>
      <c r="V1756">
        <v>43.3</v>
      </c>
      <c r="W1756">
        <v>12.84</v>
      </c>
      <c r="X1756">
        <v>2.56</v>
      </c>
      <c r="Y1756">
        <v>5.0999999999999996</v>
      </c>
      <c r="Z1756">
        <v>59</v>
      </c>
      <c r="AA1756">
        <v>7.0000000000000007E-2</v>
      </c>
      <c r="AB1756">
        <v>26.9</v>
      </c>
      <c r="AC1756">
        <v>0.6</v>
      </c>
      <c r="AD1756">
        <v>734</v>
      </c>
      <c r="AE1756">
        <v>1.1499999999999999</v>
      </c>
      <c r="AF1756">
        <v>2.1999999999999999E-2</v>
      </c>
      <c r="AG1756">
        <v>37.6</v>
      </c>
      <c r="AH1756">
        <v>4.3999999999999997E-2</v>
      </c>
      <c r="AI1756">
        <v>10.15</v>
      </c>
      <c r="AJ1756">
        <v>0.01</v>
      </c>
      <c r="AK1756">
        <v>0.25</v>
      </c>
      <c r="AL1756">
        <v>3.2</v>
      </c>
      <c r="AM1756">
        <v>0.5</v>
      </c>
      <c r="AN1756">
        <v>8.8000000000000007</v>
      </c>
      <c r="AO1756">
        <v>0.01</v>
      </c>
      <c r="AP1756">
        <v>4.3</v>
      </c>
      <c r="AQ1756">
        <v>270</v>
      </c>
      <c r="AR1756">
        <v>0.09</v>
      </c>
      <c r="AS1756">
        <v>4.9000000000000004</v>
      </c>
      <c r="AT1756">
        <v>28</v>
      </c>
      <c r="AU1756">
        <v>0.1</v>
      </c>
      <c r="AV1756">
        <v>62.3</v>
      </c>
    </row>
    <row r="1757" spans="1:48" x14ac:dyDescent="0.3">
      <c r="A1757" t="s">
        <v>6768</v>
      </c>
      <c r="B1757" t="s">
        <v>6769</v>
      </c>
      <c r="C1757" s="1" t="str">
        <f t="shared" si="125"/>
        <v>13:0048</v>
      </c>
      <c r="D1757" s="1" t="str">
        <f t="shared" si="126"/>
        <v>13:0010</v>
      </c>
      <c r="E1757" t="s">
        <v>6770</v>
      </c>
      <c r="F1757" t="s">
        <v>6771</v>
      </c>
      <c r="H1757">
        <v>45.4203847</v>
      </c>
      <c r="I1757">
        <v>-67.260844899999995</v>
      </c>
      <c r="J1757" s="1" t="str">
        <f t="shared" si="127"/>
        <v>Basal till</v>
      </c>
      <c r="K1757" s="1" t="str">
        <f t="shared" si="128"/>
        <v>&lt;63 micron</v>
      </c>
      <c r="L1757">
        <v>106</v>
      </c>
      <c r="M1757">
        <v>2.0299999999999998</v>
      </c>
      <c r="N1757">
        <v>13.9</v>
      </c>
      <c r="O1757">
        <v>0.7</v>
      </c>
      <c r="P1757">
        <v>1</v>
      </c>
      <c r="Q1757">
        <v>24.4</v>
      </c>
      <c r="R1757">
        <v>0.18</v>
      </c>
      <c r="S1757">
        <v>0.06</v>
      </c>
      <c r="T1757">
        <v>0.09</v>
      </c>
      <c r="U1757">
        <v>9.1999999999999993</v>
      </c>
      <c r="V1757">
        <v>32.5</v>
      </c>
      <c r="W1757">
        <v>15.29</v>
      </c>
      <c r="X1757">
        <v>2.09</v>
      </c>
      <c r="Y1757">
        <v>4</v>
      </c>
      <c r="Z1757">
        <v>85</v>
      </c>
      <c r="AA1757">
        <v>0.03</v>
      </c>
      <c r="AB1757">
        <v>19.399999999999999</v>
      </c>
      <c r="AC1757">
        <v>0.33</v>
      </c>
      <c r="AD1757">
        <v>323</v>
      </c>
      <c r="AE1757">
        <v>0.61</v>
      </c>
      <c r="AF1757">
        <v>3.0000000000000001E-3</v>
      </c>
      <c r="AG1757">
        <v>24.7</v>
      </c>
      <c r="AH1757">
        <v>7.6999999999999999E-2</v>
      </c>
      <c r="AI1757">
        <v>11.26</v>
      </c>
      <c r="AJ1757">
        <v>0.02</v>
      </c>
      <c r="AK1757">
        <v>0.32</v>
      </c>
      <c r="AL1757">
        <v>2.2999999999999998</v>
      </c>
      <c r="AM1757">
        <v>0.7</v>
      </c>
      <c r="AN1757">
        <v>3.6</v>
      </c>
      <c r="AO1757">
        <v>0.01</v>
      </c>
      <c r="AP1757">
        <v>5.0999999999999996</v>
      </c>
      <c r="AQ1757">
        <v>560</v>
      </c>
      <c r="AR1757">
        <v>0.06</v>
      </c>
      <c r="AS1757">
        <v>0.8</v>
      </c>
      <c r="AT1757">
        <v>28</v>
      </c>
      <c r="AU1757">
        <v>0.2</v>
      </c>
      <c r="AV1757">
        <v>36.200000000000003</v>
      </c>
    </row>
    <row r="1758" spans="1:48" x14ac:dyDescent="0.3">
      <c r="A1758" t="s">
        <v>6772</v>
      </c>
      <c r="B1758" t="s">
        <v>6773</v>
      </c>
      <c r="C1758" s="1" t="str">
        <f t="shared" si="125"/>
        <v>13:0048</v>
      </c>
      <c r="D1758" s="1" t="str">
        <f t="shared" si="126"/>
        <v>13:0010</v>
      </c>
      <c r="E1758" t="s">
        <v>6774</v>
      </c>
      <c r="F1758" t="s">
        <v>6775</v>
      </c>
      <c r="H1758">
        <v>45.400123299999997</v>
      </c>
      <c r="I1758">
        <v>-67.262041199999999</v>
      </c>
      <c r="J1758" s="1" t="str">
        <f t="shared" si="127"/>
        <v>Basal till</v>
      </c>
      <c r="K1758" s="1" t="str">
        <f t="shared" si="128"/>
        <v>&lt;63 micron</v>
      </c>
      <c r="L1758">
        <v>12</v>
      </c>
      <c r="M1758">
        <v>1.27</v>
      </c>
      <c r="N1758">
        <v>5.4</v>
      </c>
      <c r="O1758">
        <v>1.6</v>
      </c>
      <c r="P1758">
        <v>1</v>
      </c>
      <c r="Q1758">
        <v>31.5</v>
      </c>
      <c r="R1758">
        <v>0.14000000000000001</v>
      </c>
      <c r="S1758">
        <v>0.15</v>
      </c>
      <c r="T1758">
        <v>0.02</v>
      </c>
      <c r="U1758">
        <v>6.2</v>
      </c>
      <c r="V1758">
        <v>26.7</v>
      </c>
      <c r="W1758">
        <v>5.91</v>
      </c>
      <c r="X1758">
        <v>1.79</v>
      </c>
      <c r="Y1758">
        <v>4.5</v>
      </c>
      <c r="Z1758">
        <v>23</v>
      </c>
      <c r="AA1758">
        <v>0.04</v>
      </c>
      <c r="AB1758">
        <v>25.8</v>
      </c>
      <c r="AC1758">
        <v>0.53</v>
      </c>
      <c r="AD1758">
        <v>195</v>
      </c>
      <c r="AE1758">
        <v>0.39</v>
      </c>
      <c r="AF1758">
        <v>3.0000000000000001E-3</v>
      </c>
      <c r="AG1758">
        <v>25.3</v>
      </c>
      <c r="AH1758">
        <v>2.7E-2</v>
      </c>
      <c r="AI1758">
        <v>6.47</v>
      </c>
      <c r="AJ1758">
        <v>5.0000000000000001E-3</v>
      </c>
      <c r="AK1758">
        <v>0.15</v>
      </c>
      <c r="AL1758">
        <v>1.5</v>
      </c>
      <c r="AM1758">
        <v>0.05</v>
      </c>
      <c r="AN1758">
        <v>10.1</v>
      </c>
      <c r="AO1758">
        <v>0.01</v>
      </c>
      <c r="AP1758">
        <v>4.8</v>
      </c>
      <c r="AQ1758">
        <v>280</v>
      </c>
      <c r="AR1758">
        <v>0.05</v>
      </c>
      <c r="AS1758">
        <v>1.5</v>
      </c>
      <c r="AT1758">
        <v>24</v>
      </c>
      <c r="AU1758">
        <v>0.2</v>
      </c>
      <c r="AV1758">
        <v>31.5</v>
      </c>
    </row>
    <row r="1759" spans="1:48" x14ac:dyDescent="0.3">
      <c r="A1759" t="s">
        <v>6776</v>
      </c>
      <c r="B1759" t="s">
        <v>6777</v>
      </c>
      <c r="C1759" s="1" t="str">
        <f t="shared" si="125"/>
        <v>13:0048</v>
      </c>
      <c r="D1759" s="1" t="str">
        <f t="shared" si="126"/>
        <v>13:0010</v>
      </c>
      <c r="E1759" t="s">
        <v>6778</v>
      </c>
      <c r="F1759" t="s">
        <v>6779</v>
      </c>
      <c r="H1759">
        <v>45.384455600000003</v>
      </c>
      <c r="I1759">
        <v>-67.260490000000004</v>
      </c>
      <c r="J1759" s="1" t="str">
        <f t="shared" si="127"/>
        <v>Basal till</v>
      </c>
      <c r="K1759" s="1" t="str">
        <f t="shared" si="128"/>
        <v>&lt;63 micron</v>
      </c>
      <c r="L1759">
        <v>18</v>
      </c>
      <c r="M1759">
        <v>2.61</v>
      </c>
      <c r="N1759">
        <v>9.6999999999999993</v>
      </c>
      <c r="O1759">
        <v>1.8</v>
      </c>
      <c r="P1759">
        <v>1</v>
      </c>
      <c r="Q1759">
        <v>53</v>
      </c>
      <c r="R1759">
        <v>0.23</v>
      </c>
      <c r="S1759">
        <v>7.0000000000000007E-2</v>
      </c>
      <c r="T1759">
        <v>0.05</v>
      </c>
      <c r="U1759">
        <v>10.5</v>
      </c>
      <c r="V1759">
        <v>39.200000000000003</v>
      </c>
      <c r="W1759">
        <v>14.79</v>
      </c>
      <c r="X1759">
        <v>2.94</v>
      </c>
      <c r="Y1759">
        <v>6.6</v>
      </c>
      <c r="Z1759">
        <v>84</v>
      </c>
      <c r="AA1759">
        <v>0.1</v>
      </c>
      <c r="AB1759">
        <v>23.4</v>
      </c>
      <c r="AC1759">
        <v>0.64</v>
      </c>
      <c r="AD1759">
        <v>375</v>
      </c>
      <c r="AE1759">
        <v>0.59</v>
      </c>
      <c r="AF1759">
        <v>4.0000000000000001E-3</v>
      </c>
      <c r="AG1759">
        <v>35.6</v>
      </c>
      <c r="AH1759">
        <v>4.4999999999999998E-2</v>
      </c>
      <c r="AI1759">
        <v>10.62</v>
      </c>
      <c r="AJ1759">
        <v>0.02</v>
      </c>
      <c r="AK1759">
        <v>0.33</v>
      </c>
      <c r="AL1759">
        <v>2.7</v>
      </c>
      <c r="AM1759">
        <v>0.3</v>
      </c>
      <c r="AN1759">
        <v>4.5999999999999996</v>
      </c>
      <c r="AO1759">
        <v>0.01</v>
      </c>
      <c r="AP1759">
        <v>5.2</v>
      </c>
      <c r="AQ1759">
        <v>380</v>
      </c>
      <c r="AR1759">
        <v>0.12</v>
      </c>
      <c r="AS1759">
        <v>0.9</v>
      </c>
      <c r="AT1759">
        <v>37</v>
      </c>
      <c r="AU1759">
        <v>0.2</v>
      </c>
      <c r="AV1759">
        <v>61.6</v>
      </c>
    </row>
    <row r="1760" spans="1:48" x14ac:dyDescent="0.3">
      <c r="A1760" t="s">
        <v>6780</v>
      </c>
      <c r="B1760" t="s">
        <v>6781</v>
      </c>
      <c r="C1760" s="1" t="str">
        <f t="shared" si="125"/>
        <v>13:0048</v>
      </c>
      <c r="D1760" s="1" t="str">
        <f t="shared" si="126"/>
        <v>13:0010</v>
      </c>
      <c r="E1760" t="s">
        <v>6782</v>
      </c>
      <c r="F1760" t="s">
        <v>6783</v>
      </c>
      <c r="H1760">
        <v>45.3669072</v>
      </c>
      <c r="I1760">
        <v>-67.265484200000003</v>
      </c>
      <c r="J1760" s="1" t="str">
        <f t="shared" si="127"/>
        <v>Basal till</v>
      </c>
      <c r="K1760" s="1" t="str">
        <f t="shared" si="128"/>
        <v>&lt;63 micron</v>
      </c>
      <c r="L1760">
        <v>10</v>
      </c>
      <c r="M1760">
        <v>1.8</v>
      </c>
      <c r="N1760">
        <v>10.3</v>
      </c>
      <c r="O1760">
        <v>0.7</v>
      </c>
      <c r="P1760">
        <v>1</v>
      </c>
      <c r="Q1760">
        <v>54</v>
      </c>
      <c r="R1760">
        <v>0.22</v>
      </c>
      <c r="S1760">
        <v>7.0000000000000007E-2</v>
      </c>
      <c r="T1760">
        <v>7.0000000000000007E-2</v>
      </c>
      <c r="U1760">
        <v>13.4</v>
      </c>
      <c r="V1760">
        <v>33</v>
      </c>
      <c r="W1760">
        <v>17.260000000000002</v>
      </c>
      <c r="X1760">
        <v>2.5099999999999998</v>
      </c>
      <c r="Y1760">
        <v>5</v>
      </c>
      <c r="Z1760">
        <v>28</v>
      </c>
      <c r="AA1760">
        <v>0.12</v>
      </c>
      <c r="AB1760">
        <v>28.5</v>
      </c>
      <c r="AC1760">
        <v>0.68</v>
      </c>
      <c r="AD1760">
        <v>704</v>
      </c>
      <c r="AE1760">
        <v>0.32</v>
      </c>
      <c r="AF1760">
        <v>5.0000000000000001E-3</v>
      </c>
      <c r="AG1760">
        <v>38.1</v>
      </c>
      <c r="AH1760">
        <v>5.3999999999999999E-2</v>
      </c>
      <c r="AI1760">
        <v>11.6</v>
      </c>
      <c r="AJ1760">
        <v>5.0000000000000001E-3</v>
      </c>
      <c r="AK1760">
        <v>0.4</v>
      </c>
      <c r="AL1760">
        <v>3</v>
      </c>
      <c r="AM1760">
        <v>0.05</v>
      </c>
      <c r="AN1760">
        <v>5.4</v>
      </c>
      <c r="AO1760">
        <v>0.02</v>
      </c>
      <c r="AP1760">
        <v>7.5</v>
      </c>
      <c r="AQ1760">
        <v>840</v>
      </c>
      <c r="AR1760">
        <v>0.08</v>
      </c>
      <c r="AS1760">
        <v>0.7</v>
      </c>
      <c r="AT1760">
        <v>32</v>
      </c>
      <c r="AU1760">
        <v>0.2</v>
      </c>
      <c r="AV1760">
        <v>45.6</v>
      </c>
    </row>
    <row r="1761" spans="1:48" x14ac:dyDescent="0.3">
      <c r="A1761" t="s">
        <v>6784</v>
      </c>
      <c r="B1761" t="s">
        <v>6785</v>
      </c>
      <c r="C1761" s="1" t="str">
        <f t="shared" si="125"/>
        <v>13:0048</v>
      </c>
      <c r="D1761" s="1" t="str">
        <f t="shared" si="126"/>
        <v>13:0010</v>
      </c>
      <c r="E1761" t="s">
        <v>6786</v>
      </c>
      <c r="F1761" t="s">
        <v>6787</v>
      </c>
      <c r="H1761">
        <v>45.352267699999999</v>
      </c>
      <c r="I1761">
        <v>-67.261105400000005</v>
      </c>
      <c r="J1761" s="1" t="str">
        <f t="shared" si="127"/>
        <v>Basal till</v>
      </c>
      <c r="K1761" s="1" t="str">
        <f t="shared" si="128"/>
        <v>&lt;63 micron</v>
      </c>
      <c r="L1761">
        <v>126</v>
      </c>
      <c r="M1761">
        <v>2.04</v>
      </c>
      <c r="N1761">
        <v>11.6</v>
      </c>
      <c r="O1761">
        <v>1.1000000000000001</v>
      </c>
      <c r="P1761">
        <v>1</v>
      </c>
      <c r="Q1761">
        <v>44.2</v>
      </c>
      <c r="R1761">
        <v>0.16</v>
      </c>
      <c r="S1761">
        <v>0.04</v>
      </c>
      <c r="T1761">
        <v>0.09</v>
      </c>
      <c r="U1761">
        <v>12.4</v>
      </c>
      <c r="V1761">
        <v>37</v>
      </c>
      <c r="W1761">
        <v>20.420000000000002</v>
      </c>
      <c r="X1761">
        <v>2.3199999999999998</v>
      </c>
      <c r="Y1761">
        <v>4.5999999999999996</v>
      </c>
      <c r="Z1761">
        <v>101</v>
      </c>
      <c r="AA1761">
        <v>0.05</v>
      </c>
      <c r="AB1761">
        <v>22</v>
      </c>
      <c r="AC1761">
        <v>0.56000000000000005</v>
      </c>
      <c r="AD1761">
        <v>308</v>
      </c>
      <c r="AE1761">
        <v>0.49</v>
      </c>
      <c r="AF1761">
        <v>3.0000000000000001E-3</v>
      </c>
      <c r="AG1761">
        <v>35.5</v>
      </c>
      <c r="AH1761">
        <v>2.9000000000000001E-2</v>
      </c>
      <c r="AI1761">
        <v>10.48</v>
      </c>
      <c r="AJ1761">
        <v>0.02</v>
      </c>
      <c r="AK1761">
        <v>0.45</v>
      </c>
      <c r="AL1761">
        <v>3.4</v>
      </c>
      <c r="AM1761">
        <v>0.4</v>
      </c>
      <c r="AN1761">
        <v>3.4</v>
      </c>
      <c r="AO1761">
        <v>0.03</v>
      </c>
      <c r="AP1761">
        <v>5.5</v>
      </c>
      <c r="AQ1761">
        <v>660</v>
      </c>
      <c r="AR1761">
        <v>0.09</v>
      </c>
      <c r="AS1761">
        <v>0.8</v>
      </c>
      <c r="AT1761">
        <v>34</v>
      </c>
      <c r="AU1761">
        <v>0.2</v>
      </c>
      <c r="AV1761">
        <v>45.2</v>
      </c>
    </row>
    <row r="1762" spans="1:48" x14ac:dyDescent="0.3">
      <c r="A1762" t="s">
        <v>6788</v>
      </c>
      <c r="B1762" t="s">
        <v>6789</v>
      </c>
      <c r="C1762" s="1" t="str">
        <f t="shared" si="125"/>
        <v>13:0048</v>
      </c>
      <c r="D1762" s="1" t="str">
        <f t="shared" si="126"/>
        <v>13:0010</v>
      </c>
      <c r="E1762" t="s">
        <v>6790</v>
      </c>
      <c r="F1762" t="s">
        <v>6791</v>
      </c>
      <c r="H1762">
        <v>45.330235600000002</v>
      </c>
      <c r="I1762">
        <v>-67.269601899999998</v>
      </c>
      <c r="J1762" s="1" t="str">
        <f t="shared" si="127"/>
        <v>Basal till</v>
      </c>
      <c r="K1762" s="1" t="str">
        <f t="shared" si="128"/>
        <v>&lt;63 micron</v>
      </c>
      <c r="L1762">
        <v>31</v>
      </c>
      <c r="M1762">
        <v>1.78</v>
      </c>
      <c r="N1762">
        <v>88.7</v>
      </c>
      <c r="O1762">
        <v>4.2</v>
      </c>
      <c r="P1762">
        <v>1</v>
      </c>
      <c r="Q1762">
        <v>20.100000000000001</v>
      </c>
      <c r="R1762">
        <v>0.26</v>
      </c>
      <c r="S1762">
        <v>0.11</v>
      </c>
      <c r="T1762">
        <v>0.1</v>
      </c>
      <c r="U1762">
        <v>14.1</v>
      </c>
      <c r="V1762">
        <v>32.4</v>
      </c>
      <c r="W1762">
        <v>20.079999999999998</v>
      </c>
      <c r="X1762">
        <v>2.25</v>
      </c>
      <c r="Y1762">
        <v>3.6</v>
      </c>
      <c r="Z1762">
        <v>94</v>
      </c>
      <c r="AA1762">
        <v>0.05</v>
      </c>
      <c r="AB1762">
        <v>24.7</v>
      </c>
      <c r="AC1762">
        <v>0.48</v>
      </c>
      <c r="AD1762">
        <v>514</v>
      </c>
      <c r="AE1762">
        <v>0.45</v>
      </c>
      <c r="AF1762">
        <v>3.0000000000000001E-3</v>
      </c>
      <c r="AG1762">
        <v>32</v>
      </c>
      <c r="AH1762">
        <v>6.9000000000000006E-2</v>
      </c>
      <c r="AI1762">
        <v>16.62</v>
      </c>
      <c r="AJ1762">
        <v>0.01</v>
      </c>
      <c r="AK1762">
        <v>0.54</v>
      </c>
      <c r="AL1762">
        <v>2.6</v>
      </c>
      <c r="AM1762">
        <v>0.6</v>
      </c>
      <c r="AN1762">
        <v>4.7</v>
      </c>
      <c r="AO1762">
        <v>0.02</v>
      </c>
      <c r="AP1762">
        <v>8.1</v>
      </c>
      <c r="AQ1762">
        <v>760</v>
      </c>
      <c r="AR1762">
        <v>0.06</v>
      </c>
      <c r="AS1762">
        <v>0.9</v>
      </c>
      <c r="AT1762">
        <v>28</v>
      </c>
      <c r="AU1762">
        <v>0.4</v>
      </c>
      <c r="AV1762">
        <v>41.7</v>
      </c>
    </row>
    <row r="1763" spans="1:48" x14ac:dyDescent="0.3">
      <c r="A1763" t="s">
        <v>6792</v>
      </c>
      <c r="B1763" t="s">
        <v>6793</v>
      </c>
      <c r="C1763" s="1" t="str">
        <f t="shared" si="125"/>
        <v>13:0048</v>
      </c>
      <c r="D1763" s="1" t="str">
        <f t="shared" si="126"/>
        <v>13:0010</v>
      </c>
      <c r="E1763" t="s">
        <v>6794</v>
      </c>
      <c r="F1763" t="s">
        <v>6795</v>
      </c>
      <c r="H1763">
        <v>45.329627100000003</v>
      </c>
      <c r="I1763">
        <v>-67.2698374</v>
      </c>
      <c r="J1763" s="1" t="str">
        <f t="shared" si="127"/>
        <v>Basal till</v>
      </c>
      <c r="K1763" s="1" t="str">
        <f t="shared" si="128"/>
        <v>&lt;63 micron</v>
      </c>
      <c r="L1763">
        <v>33</v>
      </c>
      <c r="M1763">
        <v>1.93</v>
      </c>
      <c r="N1763">
        <v>117.6</v>
      </c>
      <c r="O1763">
        <v>1.4</v>
      </c>
      <c r="P1763">
        <v>1</v>
      </c>
      <c r="Q1763">
        <v>47.3</v>
      </c>
      <c r="R1763">
        <v>0.38</v>
      </c>
      <c r="S1763">
        <v>0.21</v>
      </c>
      <c r="T1763">
        <v>0.05</v>
      </c>
      <c r="U1763">
        <v>13.8</v>
      </c>
      <c r="V1763">
        <v>43.2</v>
      </c>
      <c r="W1763">
        <v>27.43</v>
      </c>
      <c r="X1763">
        <v>2.95</v>
      </c>
      <c r="Y1763">
        <v>5.4</v>
      </c>
      <c r="Z1763">
        <v>55</v>
      </c>
      <c r="AA1763">
        <v>0.08</v>
      </c>
      <c r="AB1763">
        <v>30.2</v>
      </c>
      <c r="AC1763">
        <v>0.65</v>
      </c>
      <c r="AD1763">
        <v>598</v>
      </c>
      <c r="AE1763">
        <v>0.61</v>
      </c>
      <c r="AF1763">
        <v>5.0000000000000001E-3</v>
      </c>
      <c r="AG1763">
        <v>38.299999999999997</v>
      </c>
      <c r="AH1763">
        <v>0.08</v>
      </c>
      <c r="AI1763">
        <v>17.03</v>
      </c>
      <c r="AJ1763">
        <v>5.0000000000000001E-3</v>
      </c>
      <c r="AK1763">
        <v>0.56000000000000005</v>
      </c>
      <c r="AL1763">
        <v>3.9</v>
      </c>
      <c r="AM1763">
        <v>0.5</v>
      </c>
      <c r="AN1763">
        <v>13</v>
      </c>
      <c r="AO1763">
        <v>0.02</v>
      </c>
      <c r="AP1763">
        <v>7.8</v>
      </c>
      <c r="AQ1763">
        <v>670</v>
      </c>
      <c r="AR1763">
        <v>0.09</v>
      </c>
      <c r="AS1763">
        <v>2.1</v>
      </c>
      <c r="AT1763">
        <v>35</v>
      </c>
      <c r="AU1763">
        <v>0.3</v>
      </c>
      <c r="AV1763">
        <v>50.4</v>
      </c>
    </row>
    <row r="1764" spans="1:48" x14ac:dyDescent="0.3">
      <c r="A1764" t="s">
        <v>6796</v>
      </c>
      <c r="B1764" t="s">
        <v>6797</v>
      </c>
      <c r="C1764" s="1" t="str">
        <f t="shared" si="125"/>
        <v>13:0048</v>
      </c>
      <c r="D1764" s="1" t="str">
        <f t="shared" si="126"/>
        <v>13:0010</v>
      </c>
      <c r="E1764" t="s">
        <v>6798</v>
      </c>
      <c r="F1764" t="s">
        <v>6799</v>
      </c>
      <c r="H1764">
        <v>45.313076799999997</v>
      </c>
      <c r="I1764">
        <v>-67.2646759</v>
      </c>
      <c r="J1764" s="1" t="str">
        <f t="shared" si="127"/>
        <v>Basal till</v>
      </c>
      <c r="K1764" s="1" t="str">
        <f t="shared" si="128"/>
        <v>&lt;63 micron</v>
      </c>
      <c r="L1764">
        <v>100</v>
      </c>
      <c r="M1764">
        <v>1.84</v>
      </c>
      <c r="N1764">
        <v>26.3</v>
      </c>
      <c r="O1764">
        <v>1.2</v>
      </c>
      <c r="P1764">
        <v>1</v>
      </c>
      <c r="Q1764">
        <v>29.2</v>
      </c>
      <c r="R1764">
        <v>0.22</v>
      </c>
      <c r="S1764">
        <v>0.05</v>
      </c>
      <c r="T1764">
        <v>0.14000000000000001</v>
      </c>
      <c r="U1764">
        <v>10.1</v>
      </c>
      <c r="V1764">
        <v>28.6</v>
      </c>
      <c r="W1764">
        <v>16.350000000000001</v>
      </c>
      <c r="X1764">
        <v>2.25</v>
      </c>
      <c r="Y1764">
        <v>4.2</v>
      </c>
      <c r="Z1764">
        <v>69</v>
      </c>
      <c r="AA1764">
        <v>0.05</v>
      </c>
      <c r="AB1764">
        <v>28.3</v>
      </c>
      <c r="AC1764">
        <v>0.47</v>
      </c>
      <c r="AD1764">
        <v>374</v>
      </c>
      <c r="AE1764">
        <v>0.43</v>
      </c>
      <c r="AF1764">
        <v>3.0000000000000001E-3</v>
      </c>
      <c r="AG1764">
        <v>28.2</v>
      </c>
      <c r="AH1764">
        <v>6.4000000000000001E-2</v>
      </c>
      <c r="AI1764">
        <v>12.18</v>
      </c>
      <c r="AJ1764">
        <v>0.01</v>
      </c>
      <c r="AK1764">
        <v>0.48</v>
      </c>
      <c r="AL1764">
        <v>2.5</v>
      </c>
      <c r="AM1764">
        <v>0.8</v>
      </c>
      <c r="AN1764">
        <v>3.4</v>
      </c>
      <c r="AO1764">
        <v>0.02</v>
      </c>
      <c r="AP1764">
        <v>7.8</v>
      </c>
      <c r="AQ1764">
        <v>670</v>
      </c>
      <c r="AR1764">
        <v>0.08</v>
      </c>
      <c r="AS1764">
        <v>1</v>
      </c>
      <c r="AT1764">
        <v>28</v>
      </c>
      <c r="AU1764">
        <v>0.6</v>
      </c>
      <c r="AV1764">
        <v>50.2</v>
      </c>
    </row>
    <row r="1765" spans="1:48" x14ac:dyDescent="0.3">
      <c r="A1765" t="s">
        <v>6800</v>
      </c>
      <c r="B1765" t="s">
        <v>6801</v>
      </c>
      <c r="C1765" s="1" t="str">
        <f t="shared" si="125"/>
        <v>13:0048</v>
      </c>
      <c r="D1765" s="1" t="str">
        <f t="shared" si="126"/>
        <v>13:0010</v>
      </c>
      <c r="E1765" t="s">
        <v>6802</v>
      </c>
      <c r="F1765" t="s">
        <v>6803</v>
      </c>
      <c r="H1765">
        <v>45.294451600000002</v>
      </c>
      <c r="I1765">
        <v>-67.266926699999999</v>
      </c>
      <c r="J1765" s="1" t="str">
        <f t="shared" si="127"/>
        <v>Basal till</v>
      </c>
      <c r="K1765" s="1" t="str">
        <f t="shared" si="128"/>
        <v>&lt;63 micron</v>
      </c>
      <c r="L1765">
        <v>150</v>
      </c>
      <c r="M1765">
        <v>1.74</v>
      </c>
      <c r="N1765">
        <v>14.8</v>
      </c>
      <c r="O1765">
        <v>0.9</v>
      </c>
      <c r="P1765">
        <v>1</v>
      </c>
      <c r="Q1765">
        <v>104.7</v>
      </c>
      <c r="R1765">
        <v>1.61</v>
      </c>
      <c r="S1765">
        <v>0.02</v>
      </c>
      <c r="T1765">
        <v>0.06</v>
      </c>
      <c r="U1765">
        <v>8.1999999999999993</v>
      </c>
      <c r="V1765">
        <v>30.2</v>
      </c>
      <c r="W1765">
        <v>46.05</v>
      </c>
      <c r="X1765">
        <v>5.59</v>
      </c>
      <c r="Y1765">
        <v>5.0999999999999996</v>
      </c>
      <c r="Z1765">
        <v>21</v>
      </c>
      <c r="AA1765">
        <v>7.0000000000000007E-2</v>
      </c>
      <c r="AB1765">
        <v>46.2</v>
      </c>
      <c r="AC1765">
        <v>0.46</v>
      </c>
      <c r="AD1765">
        <v>266</v>
      </c>
      <c r="AE1765">
        <v>4.09</v>
      </c>
      <c r="AF1765">
        <v>3.0000000000000001E-3</v>
      </c>
      <c r="AG1765">
        <v>20.100000000000001</v>
      </c>
      <c r="AH1765">
        <v>0.13700000000000001</v>
      </c>
      <c r="AI1765">
        <v>26.88</v>
      </c>
      <c r="AJ1765">
        <v>7.0000000000000007E-2</v>
      </c>
      <c r="AK1765">
        <v>0.34</v>
      </c>
      <c r="AL1765">
        <v>1.8</v>
      </c>
      <c r="AM1765">
        <v>1.1000000000000001</v>
      </c>
      <c r="AN1765">
        <v>19.399999999999999</v>
      </c>
      <c r="AO1765">
        <v>7.0000000000000007E-2</v>
      </c>
      <c r="AP1765">
        <v>20</v>
      </c>
      <c r="AQ1765">
        <v>150</v>
      </c>
      <c r="AR1765">
        <v>0.17</v>
      </c>
      <c r="AS1765">
        <v>2</v>
      </c>
      <c r="AT1765">
        <v>25</v>
      </c>
      <c r="AU1765">
        <v>0.4</v>
      </c>
      <c r="AV1765">
        <v>51.5</v>
      </c>
    </row>
    <row r="1766" spans="1:48" x14ac:dyDescent="0.3">
      <c r="A1766" t="s">
        <v>6804</v>
      </c>
      <c r="B1766" t="s">
        <v>6805</v>
      </c>
      <c r="C1766" s="1" t="str">
        <f t="shared" si="125"/>
        <v>13:0048</v>
      </c>
      <c r="D1766" s="1" t="str">
        <f t="shared" si="126"/>
        <v>13:0010</v>
      </c>
      <c r="E1766" t="s">
        <v>6806</v>
      </c>
      <c r="F1766" t="s">
        <v>6807</v>
      </c>
      <c r="H1766">
        <v>45.276566099999997</v>
      </c>
      <c r="I1766">
        <v>-67.264538099999996</v>
      </c>
      <c r="J1766" s="1" t="str">
        <f t="shared" si="127"/>
        <v>Basal till</v>
      </c>
      <c r="K1766" s="1" t="str">
        <f t="shared" si="128"/>
        <v>&lt;63 micron</v>
      </c>
      <c r="L1766">
        <v>11</v>
      </c>
      <c r="M1766">
        <v>1.65</v>
      </c>
      <c r="N1766">
        <v>29.1</v>
      </c>
      <c r="O1766">
        <v>0.8</v>
      </c>
      <c r="P1766">
        <v>0.5</v>
      </c>
      <c r="Q1766">
        <v>53.3</v>
      </c>
      <c r="R1766">
        <v>0.3</v>
      </c>
      <c r="S1766">
        <v>0.09</v>
      </c>
      <c r="T1766">
        <v>0.05</v>
      </c>
      <c r="U1766">
        <v>17.8</v>
      </c>
      <c r="V1766">
        <v>29.7</v>
      </c>
      <c r="W1766">
        <v>33.06</v>
      </c>
      <c r="X1766">
        <v>2.86</v>
      </c>
      <c r="Y1766">
        <v>4.9000000000000004</v>
      </c>
      <c r="Z1766">
        <v>20</v>
      </c>
      <c r="AA1766">
        <v>0.13</v>
      </c>
      <c r="AB1766">
        <v>29.6</v>
      </c>
      <c r="AC1766">
        <v>0.63</v>
      </c>
      <c r="AD1766">
        <v>654</v>
      </c>
      <c r="AE1766">
        <v>0.87</v>
      </c>
      <c r="AF1766">
        <v>5.0000000000000001E-3</v>
      </c>
      <c r="AG1766">
        <v>43.6</v>
      </c>
      <c r="AH1766">
        <v>6.3E-2</v>
      </c>
      <c r="AI1766">
        <v>11.3</v>
      </c>
      <c r="AJ1766">
        <v>5.0000000000000001E-3</v>
      </c>
      <c r="AK1766">
        <v>0.53</v>
      </c>
      <c r="AL1766">
        <v>3.7</v>
      </c>
      <c r="AM1766">
        <v>0.2</v>
      </c>
      <c r="AN1766">
        <v>6.6</v>
      </c>
      <c r="AO1766">
        <v>0.02</v>
      </c>
      <c r="AP1766">
        <v>9</v>
      </c>
      <c r="AQ1766">
        <v>870</v>
      </c>
      <c r="AR1766">
        <v>0.18</v>
      </c>
      <c r="AS1766">
        <v>1.4</v>
      </c>
      <c r="AT1766">
        <v>36</v>
      </c>
      <c r="AU1766">
        <v>0.5</v>
      </c>
      <c r="AV1766">
        <v>49.1</v>
      </c>
    </row>
    <row r="1767" spans="1:48" x14ac:dyDescent="0.3">
      <c r="A1767" t="s">
        <v>6808</v>
      </c>
      <c r="B1767" t="s">
        <v>6809</v>
      </c>
      <c r="C1767" s="1" t="str">
        <f t="shared" si="125"/>
        <v>13:0048</v>
      </c>
      <c r="D1767" s="1" t="str">
        <f t="shared" si="126"/>
        <v>13:0010</v>
      </c>
      <c r="E1767" t="s">
        <v>6810</v>
      </c>
      <c r="F1767" t="s">
        <v>6811</v>
      </c>
      <c r="H1767">
        <v>45.261905300000002</v>
      </c>
      <c r="I1767">
        <v>-67.267648199999996</v>
      </c>
      <c r="J1767" s="1" t="str">
        <f t="shared" si="127"/>
        <v>Basal till</v>
      </c>
      <c r="K1767" s="1" t="str">
        <f t="shared" si="128"/>
        <v>&lt;63 micron</v>
      </c>
      <c r="L1767">
        <v>45</v>
      </c>
      <c r="M1767">
        <v>2.25</v>
      </c>
      <c r="N1767">
        <v>18.399999999999999</v>
      </c>
      <c r="O1767">
        <v>0.1</v>
      </c>
      <c r="P1767">
        <v>2</v>
      </c>
      <c r="Q1767">
        <v>89.4</v>
      </c>
      <c r="R1767">
        <v>0.45</v>
      </c>
      <c r="S1767">
        <v>0.33</v>
      </c>
      <c r="T1767">
        <v>0.09</v>
      </c>
      <c r="U1767">
        <v>22.8</v>
      </c>
      <c r="V1767">
        <v>43.7</v>
      </c>
      <c r="W1767">
        <v>33.06</v>
      </c>
      <c r="X1767">
        <v>3.74</v>
      </c>
      <c r="Y1767">
        <v>7.8</v>
      </c>
      <c r="Z1767">
        <v>35</v>
      </c>
      <c r="AA1767">
        <v>0.37</v>
      </c>
      <c r="AB1767">
        <v>33.4</v>
      </c>
      <c r="AC1767">
        <v>1</v>
      </c>
      <c r="AD1767">
        <v>1254</v>
      </c>
      <c r="AE1767">
        <v>0.48</v>
      </c>
      <c r="AF1767">
        <v>1.0999999999999999E-2</v>
      </c>
      <c r="AG1767">
        <v>51.1</v>
      </c>
      <c r="AH1767">
        <v>7.5999999999999998E-2</v>
      </c>
      <c r="AI1767">
        <v>19.82</v>
      </c>
      <c r="AJ1767">
        <v>5.0000000000000001E-3</v>
      </c>
      <c r="AK1767">
        <v>0.77</v>
      </c>
      <c r="AL1767">
        <v>4.5999999999999996</v>
      </c>
      <c r="AM1767">
        <v>0.2</v>
      </c>
      <c r="AN1767">
        <v>23.7</v>
      </c>
      <c r="AO1767">
        <v>0.02</v>
      </c>
      <c r="AP1767">
        <v>11</v>
      </c>
      <c r="AQ1767">
        <v>920</v>
      </c>
      <c r="AR1767">
        <v>0.19</v>
      </c>
      <c r="AS1767">
        <v>2</v>
      </c>
      <c r="AT1767">
        <v>46</v>
      </c>
      <c r="AU1767">
        <v>0.3</v>
      </c>
      <c r="AV1767">
        <v>78.7</v>
      </c>
    </row>
    <row r="1768" spans="1:48" x14ac:dyDescent="0.3">
      <c r="A1768" t="s">
        <v>6812</v>
      </c>
      <c r="B1768" t="s">
        <v>6813</v>
      </c>
      <c r="C1768" s="1" t="str">
        <f t="shared" si="125"/>
        <v>13:0048</v>
      </c>
      <c r="D1768" s="1" t="str">
        <f t="shared" si="126"/>
        <v>13:0010</v>
      </c>
      <c r="E1768" t="s">
        <v>6814</v>
      </c>
      <c r="F1768" t="s">
        <v>6815</v>
      </c>
      <c r="H1768">
        <v>45.491585899999997</v>
      </c>
      <c r="I1768">
        <v>-67.235721499999997</v>
      </c>
      <c r="J1768" s="1" t="str">
        <f t="shared" si="127"/>
        <v>Basal till</v>
      </c>
      <c r="K1768" s="1" t="str">
        <f t="shared" si="128"/>
        <v>&lt;63 micron</v>
      </c>
      <c r="L1768">
        <v>47</v>
      </c>
      <c r="M1768">
        <v>1.93</v>
      </c>
      <c r="N1768">
        <v>17.600000000000001</v>
      </c>
      <c r="O1768">
        <v>1.3</v>
      </c>
      <c r="P1768">
        <v>1</v>
      </c>
      <c r="Q1768">
        <v>27.1</v>
      </c>
      <c r="R1768">
        <v>0.24</v>
      </c>
      <c r="S1768">
        <v>0.15</v>
      </c>
      <c r="T1768">
        <v>0.08</v>
      </c>
      <c r="U1768">
        <v>15.7</v>
      </c>
      <c r="V1768">
        <v>36.700000000000003</v>
      </c>
      <c r="W1768">
        <v>27.82</v>
      </c>
      <c r="X1768">
        <v>2.4500000000000002</v>
      </c>
      <c r="Y1768">
        <v>3.8</v>
      </c>
      <c r="Z1768">
        <v>56</v>
      </c>
      <c r="AA1768">
        <v>0.03</v>
      </c>
      <c r="AB1768">
        <v>21.8</v>
      </c>
      <c r="AC1768">
        <v>0.61</v>
      </c>
      <c r="AD1768">
        <v>279</v>
      </c>
      <c r="AE1768">
        <v>0.36</v>
      </c>
      <c r="AF1768">
        <v>3.0000000000000001E-3</v>
      </c>
      <c r="AG1768">
        <v>47.1</v>
      </c>
      <c r="AH1768">
        <v>5.5E-2</v>
      </c>
      <c r="AI1768">
        <v>14.25</v>
      </c>
      <c r="AJ1768">
        <v>0.01</v>
      </c>
      <c r="AK1768">
        <v>0.52</v>
      </c>
      <c r="AL1768">
        <v>2.2000000000000002</v>
      </c>
      <c r="AM1768">
        <v>0.7</v>
      </c>
      <c r="AN1768">
        <v>4.7</v>
      </c>
      <c r="AO1768">
        <v>0.03</v>
      </c>
      <c r="AP1768">
        <v>7.2</v>
      </c>
      <c r="AQ1768">
        <v>320</v>
      </c>
      <c r="AR1768">
        <v>0.06</v>
      </c>
      <c r="AS1768">
        <v>0.7</v>
      </c>
      <c r="AT1768">
        <v>20</v>
      </c>
      <c r="AU1768">
        <v>0.2</v>
      </c>
      <c r="AV1768">
        <v>37.6</v>
      </c>
    </row>
    <row r="1769" spans="1:48" x14ac:dyDescent="0.3">
      <c r="A1769" t="s">
        <v>6816</v>
      </c>
      <c r="B1769" t="s">
        <v>6817</v>
      </c>
      <c r="C1769" s="1" t="str">
        <f t="shared" si="125"/>
        <v>13:0048</v>
      </c>
      <c r="D1769" s="1" t="str">
        <f t="shared" si="126"/>
        <v>13:0010</v>
      </c>
      <c r="E1769" t="s">
        <v>6818</v>
      </c>
      <c r="F1769" t="s">
        <v>6819</v>
      </c>
      <c r="H1769">
        <v>45.4742484</v>
      </c>
      <c r="I1769">
        <v>-67.230978500000006</v>
      </c>
      <c r="J1769" s="1" t="str">
        <f t="shared" si="127"/>
        <v>Basal till</v>
      </c>
      <c r="K1769" s="1" t="str">
        <f t="shared" si="128"/>
        <v>&lt;63 micron</v>
      </c>
      <c r="L1769">
        <v>50</v>
      </c>
      <c r="M1769">
        <v>1.53</v>
      </c>
      <c r="N1769">
        <v>13.7</v>
      </c>
      <c r="O1769">
        <v>1.2</v>
      </c>
      <c r="P1769">
        <v>1</v>
      </c>
      <c r="Q1769">
        <v>63.9</v>
      </c>
      <c r="R1769">
        <v>0.2</v>
      </c>
      <c r="S1769">
        <v>0.17</v>
      </c>
      <c r="T1769">
        <v>0.08</v>
      </c>
      <c r="U1769">
        <v>13.3</v>
      </c>
      <c r="V1769">
        <v>37.9</v>
      </c>
      <c r="W1769">
        <v>11.86</v>
      </c>
      <c r="X1769">
        <v>2.58</v>
      </c>
      <c r="Y1769">
        <v>5.8</v>
      </c>
      <c r="Z1769">
        <v>36</v>
      </c>
      <c r="AA1769">
        <v>0.05</v>
      </c>
      <c r="AB1769">
        <v>25.7</v>
      </c>
      <c r="AC1769">
        <v>0.59</v>
      </c>
      <c r="AD1769">
        <v>249</v>
      </c>
      <c r="AE1769">
        <v>0.7</v>
      </c>
      <c r="AF1769">
        <v>5.0000000000000001E-3</v>
      </c>
      <c r="AG1769">
        <v>37.799999999999997</v>
      </c>
      <c r="AH1769">
        <v>3.5000000000000003E-2</v>
      </c>
      <c r="AI1769">
        <v>13.62</v>
      </c>
      <c r="AJ1769">
        <v>0.01</v>
      </c>
      <c r="AK1769">
        <v>0.26</v>
      </c>
      <c r="AL1769">
        <v>2.7</v>
      </c>
      <c r="AM1769">
        <v>0.4</v>
      </c>
      <c r="AN1769">
        <v>14.1</v>
      </c>
      <c r="AO1769">
        <v>0.01</v>
      </c>
      <c r="AP1769">
        <v>5.4</v>
      </c>
      <c r="AQ1769">
        <v>190</v>
      </c>
      <c r="AR1769">
        <v>0.09</v>
      </c>
      <c r="AS1769">
        <v>1.3</v>
      </c>
      <c r="AT1769">
        <v>29</v>
      </c>
      <c r="AU1769">
        <v>0.1</v>
      </c>
      <c r="AV1769">
        <v>41.4</v>
      </c>
    </row>
    <row r="1770" spans="1:48" x14ac:dyDescent="0.3">
      <c r="A1770" t="s">
        <v>6820</v>
      </c>
      <c r="B1770" t="s">
        <v>6821</v>
      </c>
      <c r="C1770" s="1" t="str">
        <f t="shared" si="125"/>
        <v>13:0048</v>
      </c>
      <c r="D1770" s="1" t="str">
        <f t="shared" si="126"/>
        <v>13:0010</v>
      </c>
      <c r="E1770" t="s">
        <v>6818</v>
      </c>
      <c r="F1770" t="s">
        <v>6822</v>
      </c>
      <c r="H1770">
        <v>45.4742484</v>
      </c>
      <c r="I1770">
        <v>-67.230978500000006</v>
      </c>
      <c r="J1770" s="1" t="str">
        <f t="shared" si="127"/>
        <v>Basal till</v>
      </c>
      <c r="K1770" s="1" t="str">
        <f t="shared" si="128"/>
        <v>&lt;63 micron</v>
      </c>
      <c r="L1770">
        <v>43</v>
      </c>
      <c r="M1770">
        <v>1.3</v>
      </c>
      <c r="N1770">
        <v>14</v>
      </c>
      <c r="O1770">
        <v>0.1</v>
      </c>
      <c r="P1770">
        <v>1</v>
      </c>
      <c r="Q1770">
        <v>48.5</v>
      </c>
      <c r="R1770">
        <v>0.18</v>
      </c>
      <c r="S1770">
        <v>0.22</v>
      </c>
      <c r="T1770">
        <v>7.0000000000000007E-2</v>
      </c>
      <c r="U1770">
        <v>12.1</v>
      </c>
      <c r="V1770">
        <v>32.200000000000003</v>
      </c>
      <c r="W1770">
        <v>12.26</v>
      </c>
      <c r="X1770">
        <v>2.34</v>
      </c>
      <c r="Y1770">
        <v>4.3</v>
      </c>
      <c r="Z1770">
        <v>34</v>
      </c>
      <c r="AA1770">
        <v>0.05</v>
      </c>
      <c r="AB1770">
        <v>23.8</v>
      </c>
      <c r="AC1770">
        <v>0.55000000000000004</v>
      </c>
      <c r="AD1770">
        <v>613</v>
      </c>
      <c r="AE1770">
        <v>0.67</v>
      </c>
      <c r="AF1770">
        <v>5.0000000000000001E-3</v>
      </c>
      <c r="AG1770">
        <v>36.299999999999997</v>
      </c>
      <c r="AH1770">
        <v>0.05</v>
      </c>
      <c r="AI1770">
        <v>9.89</v>
      </c>
      <c r="AJ1770">
        <v>0.01</v>
      </c>
      <c r="AK1770">
        <v>0.26</v>
      </c>
      <c r="AL1770">
        <v>2.7</v>
      </c>
      <c r="AM1770">
        <v>0.05</v>
      </c>
      <c r="AN1770">
        <v>13.5</v>
      </c>
      <c r="AO1770">
        <v>0.01</v>
      </c>
      <c r="AP1770">
        <v>5.8</v>
      </c>
      <c r="AQ1770">
        <v>290</v>
      </c>
      <c r="AR1770">
        <v>7.0000000000000007E-2</v>
      </c>
      <c r="AS1770">
        <v>1.2</v>
      </c>
      <c r="AT1770">
        <v>23</v>
      </c>
      <c r="AU1770">
        <v>0.2</v>
      </c>
      <c r="AV1770">
        <v>37.700000000000003</v>
      </c>
    </row>
    <row r="1771" spans="1:48" x14ac:dyDescent="0.3">
      <c r="A1771" t="s">
        <v>6823</v>
      </c>
      <c r="B1771" t="s">
        <v>6824</v>
      </c>
      <c r="C1771" s="1" t="str">
        <f t="shared" si="125"/>
        <v>13:0048</v>
      </c>
      <c r="D1771" s="1" t="str">
        <f t="shared" si="126"/>
        <v>13:0010</v>
      </c>
      <c r="E1771" t="s">
        <v>6825</v>
      </c>
      <c r="F1771" t="s">
        <v>6826</v>
      </c>
      <c r="H1771">
        <v>45.461508000000002</v>
      </c>
      <c r="I1771">
        <v>-67.235393299999998</v>
      </c>
      <c r="J1771" s="1" t="str">
        <f t="shared" si="127"/>
        <v>Basal till</v>
      </c>
      <c r="K1771" s="1" t="str">
        <f t="shared" si="128"/>
        <v>&lt;63 micron</v>
      </c>
      <c r="L1771">
        <v>27</v>
      </c>
      <c r="M1771">
        <v>1.45</v>
      </c>
      <c r="N1771">
        <v>20.7</v>
      </c>
      <c r="O1771">
        <v>1.3</v>
      </c>
      <c r="P1771">
        <v>0.5</v>
      </c>
      <c r="Q1771">
        <v>25.4</v>
      </c>
      <c r="R1771">
        <v>0.22</v>
      </c>
      <c r="S1771">
        <v>0.21</v>
      </c>
      <c r="T1771">
        <v>7.0000000000000007E-2</v>
      </c>
      <c r="U1771">
        <v>14</v>
      </c>
      <c r="V1771">
        <v>39.799999999999997</v>
      </c>
      <c r="W1771">
        <v>31.96</v>
      </c>
      <c r="X1771">
        <v>2.44</v>
      </c>
      <c r="Y1771">
        <v>3.9</v>
      </c>
      <c r="Z1771">
        <v>56</v>
      </c>
      <c r="AA1771">
        <v>0.04</v>
      </c>
      <c r="AB1771">
        <v>23.1</v>
      </c>
      <c r="AC1771">
        <v>0.57999999999999996</v>
      </c>
      <c r="AD1771">
        <v>620</v>
      </c>
      <c r="AE1771">
        <v>0.68</v>
      </c>
      <c r="AF1771">
        <v>6.0000000000000001E-3</v>
      </c>
      <c r="AG1771">
        <v>40.6</v>
      </c>
      <c r="AH1771">
        <v>6.6000000000000003E-2</v>
      </c>
      <c r="AI1771">
        <v>14.73</v>
      </c>
      <c r="AJ1771">
        <v>0.01</v>
      </c>
      <c r="AK1771">
        <v>0.52</v>
      </c>
      <c r="AL1771">
        <v>2.8</v>
      </c>
      <c r="AM1771">
        <v>0.05</v>
      </c>
      <c r="AN1771">
        <v>6</v>
      </c>
      <c r="AO1771">
        <v>0.03</v>
      </c>
      <c r="AP1771">
        <v>7</v>
      </c>
      <c r="AQ1771">
        <v>550</v>
      </c>
      <c r="AR1771">
        <v>0.05</v>
      </c>
      <c r="AS1771">
        <v>0.8</v>
      </c>
      <c r="AT1771">
        <v>24</v>
      </c>
      <c r="AU1771">
        <v>0.2</v>
      </c>
      <c r="AV1771">
        <v>38.6</v>
      </c>
    </row>
    <row r="1772" spans="1:48" x14ac:dyDescent="0.3">
      <c r="A1772" t="s">
        <v>6827</v>
      </c>
      <c r="B1772" t="s">
        <v>6828</v>
      </c>
      <c r="C1772" s="1" t="str">
        <f t="shared" si="125"/>
        <v>13:0048</v>
      </c>
      <c r="D1772" s="1" t="str">
        <f t="shared" si="126"/>
        <v>13:0010</v>
      </c>
      <c r="E1772" t="s">
        <v>6829</v>
      </c>
      <c r="F1772" t="s">
        <v>6830</v>
      </c>
      <c r="H1772">
        <v>45.440170600000002</v>
      </c>
      <c r="I1772">
        <v>-67.237426499999998</v>
      </c>
      <c r="J1772" s="1" t="str">
        <f t="shared" si="127"/>
        <v>Basal till</v>
      </c>
      <c r="K1772" s="1" t="str">
        <f t="shared" si="128"/>
        <v>&lt;63 micron</v>
      </c>
      <c r="L1772">
        <v>111</v>
      </c>
      <c r="M1772">
        <v>2.04</v>
      </c>
      <c r="N1772">
        <v>11.3</v>
      </c>
      <c r="O1772">
        <v>0.1</v>
      </c>
      <c r="P1772">
        <v>1</v>
      </c>
      <c r="Q1772">
        <v>34.200000000000003</v>
      </c>
      <c r="R1772">
        <v>0.17</v>
      </c>
      <c r="S1772">
        <v>0.13</v>
      </c>
      <c r="T1772">
        <v>0.11</v>
      </c>
      <c r="U1772">
        <v>8.4</v>
      </c>
      <c r="V1772">
        <v>36.1</v>
      </c>
      <c r="W1772">
        <v>13.89</v>
      </c>
      <c r="X1772">
        <v>2.4500000000000002</v>
      </c>
      <c r="Y1772">
        <v>4.8</v>
      </c>
      <c r="Z1772">
        <v>94</v>
      </c>
      <c r="AA1772">
        <v>0.04</v>
      </c>
      <c r="AB1772">
        <v>24.6</v>
      </c>
      <c r="AC1772">
        <v>0.49</v>
      </c>
      <c r="AD1772">
        <v>175</v>
      </c>
      <c r="AE1772">
        <v>0.28999999999999998</v>
      </c>
      <c r="AF1772">
        <v>4.0000000000000001E-3</v>
      </c>
      <c r="AG1772">
        <v>27.5</v>
      </c>
      <c r="AH1772">
        <v>6.9000000000000006E-2</v>
      </c>
      <c r="AI1772">
        <v>8.1199999999999992</v>
      </c>
      <c r="AJ1772">
        <v>0.01</v>
      </c>
      <c r="AK1772">
        <v>0.22</v>
      </c>
      <c r="AL1772">
        <v>2.1</v>
      </c>
      <c r="AM1772">
        <v>0.4</v>
      </c>
      <c r="AN1772">
        <v>9.6</v>
      </c>
      <c r="AO1772">
        <v>0.01</v>
      </c>
      <c r="AP1772">
        <v>6</v>
      </c>
      <c r="AQ1772">
        <v>100</v>
      </c>
      <c r="AR1772">
        <v>0.08</v>
      </c>
      <c r="AS1772">
        <v>0.6</v>
      </c>
      <c r="AT1772">
        <v>21</v>
      </c>
      <c r="AU1772">
        <v>0.1</v>
      </c>
      <c r="AV1772">
        <v>56</v>
      </c>
    </row>
    <row r="1773" spans="1:48" x14ac:dyDescent="0.3">
      <c r="A1773" t="s">
        <v>6831</v>
      </c>
      <c r="B1773" t="s">
        <v>6832</v>
      </c>
      <c r="C1773" s="1" t="str">
        <f t="shared" si="125"/>
        <v>13:0048</v>
      </c>
      <c r="D1773" s="1" t="str">
        <f t="shared" si="126"/>
        <v>13:0010</v>
      </c>
      <c r="E1773" t="s">
        <v>6833</v>
      </c>
      <c r="F1773" t="s">
        <v>6834</v>
      </c>
      <c r="H1773">
        <v>45.423313299999997</v>
      </c>
      <c r="I1773">
        <v>-67.2410572</v>
      </c>
      <c r="J1773" s="1" t="str">
        <f t="shared" si="127"/>
        <v>Basal till</v>
      </c>
      <c r="K1773" s="1" t="str">
        <f t="shared" si="128"/>
        <v>&lt;63 micron</v>
      </c>
      <c r="L1773">
        <v>43</v>
      </c>
      <c r="M1773">
        <v>1.89</v>
      </c>
      <c r="N1773">
        <v>17.100000000000001</v>
      </c>
      <c r="O1773">
        <v>1.7</v>
      </c>
      <c r="P1773">
        <v>1</v>
      </c>
      <c r="Q1773">
        <v>23.6</v>
      </c>
      <c r="R1773">
        <v>0.21</v>
      </c>
      <c r="S1773">
        <v>0.14000000000000001</v>
      </c>
      <c r="T1773">
        <v>0.11</v>
      </c>
      <c r="U1773">
        <v>8.9</v>
      </c>
      <c r="V1773">
        <v>38.5</v>
      </c>
      <c r="W1773">
        <v>19.12</v>
      </c>
      <c r="X1773">
        <v>2.62</v>
      </c>
      <c r="Y1773">
        <v>4.0999999999999996</v>
      </c>
      <c r="Z1773">
        <v>120</v>
      </c>
      <c r="AA1773">
        <v>0.03</v>
      </c>
      <c r="AB1773">
        <v>21.2</v>
      </c>
      <c r="AC1773">
        <v>0.34</v>
      </c>
      <c r="AD1773">
        <v>343</v>
      </c>
      <c r="AE1773">
        <v>1.08</v>
      </c>
      <c r="AF1773">
        <v>3.0000000000000001E-3</v>
      </c>
      <c r="AG1773">
        <v>23.7</v>
      </c>
      <c r="AH1773">
        <v>7.6999999999999999E-2</v>
      </c>
      <c r="AI1773">
        <v>11.96</v>
      </c>
      <c r="AJ1773">
        <v>0.02</v>
      </c>
      <c r="AK1773">
        <v>0.44</v>
      </c>
      <c r="AL1773">
        <v>3</v>
      </c>
      <c r="AM1773">
        <v>0.8</v>
      </c>
      <c r="AN1773">
        <v>3.3</v>
      </c>
      <c r="AO1773">
        <v>0.01</v>
      </c>
      <c r="AP1773">
        <v>6.2</v>
      </c>
      <c r="AQ1773">
        <v>700</v>
      </c>
      <c r="AR1773">
        <v>0.06</v>
      </c>
      <c r="AS1773">
        <v>1.1000000000000001</v>
      </c>
      <c r="AT1773">
        <v>31</v>
      </c>
      <c r="AU1773">
        <v>0.3</v>
      </c>
      <c r="AV1773">
        <v>39</v>
      </c>
    </row>
    <row r="1774" spans="1:48" x14ac:dyDescent="0.3">
      <c r="A1774" t="s">
        <v>6835</v>
      </c>
      <c r="B1774" t="s">
        <v>6836</v>
      </c>
      <c r="C1774" s="1" t="str">
        <f t="shared" ref="C1774:C1837" si="129">HYPERLINK("http://geochem.nrcan.gc.ca/cdogs/content/bdl/bdl130048_e.htm", "13:0048")</f>
        <v>13:0048</v>
      </c>
      <c r="D1774" s="1" t="str">
        <f t="shared" ref="D1774:D1837" si="130">HYPERLINK("http://geochem.nrcan.gc.ca/cdogs/content/svy/svy130010_e.htm", "13:0010")</f>
        <v>13:0010</v>
      </c>
      <c r="E1774" t="s">
        <v>6837</v>
      </c>
      <c r="F1774" t="s">
        <v>6838</v>
      </c>
      <c r="H1774">
        <v>45.405565699999997</v>
      </c>
      <c r="I1774">
        <v>-67.240649300000001</v>
      </c>
      <c r="J1774" s="1" t="str">
        <f t="shared" ref="J1774:J1837" si="131">HYPERLINK("http://geochem.nrcan.gc.ca/cdogs/content/kwd/kwd020045_e.htm", "Basal till")</f>
        <v>Basal till</v>
      </c>
      <c r="K1774" s="1" t="str">
        <f t="shared" ref="K1774:K1837" si="132">HYPERLINK("http://geochem.nrcan.gc.ca/cdogs/content/kwd/kwd080004_e.htm", "&lt;63 micron")</f>
        <v>&lt;63 micron</v>
      </c>
      <c r="L1774">
        <v>11</v>
      </c>
      <c r="M1774">
        <v>1.0900000000000001</v>
      </c>
      <c r="N1774">
        <v>9.6999999999999993</v>
      </c>
      <c r="O1774">
        <v>0.6</v>
      </c>
      <c r="P1774">
        <v>1</v>
      </c>
      <c r="Q1774">
        <v>34.799999999999997</v>
      </c>
      <c r="R1774">
        <v>0.19</v>
      </c>
      <c r="S1774">
        <v>0.23</v>
      </c>
      <c r="T1774">
        <v>0.03</v>
      </c>
      <c r="U1774">
        <v>9.3000000000000007</v>
      </c>
      <c r="V1774">
        <v>26.6</v>
      </c>
      <c r="W1774">
        <v>14.53</v>
      </c>
      <c r="X1774">
        <v>2.04</v>
      </c>
      <c r="Y1774">
        <v>3.8</v>
      </c>
      <c r="Z1774">
        <v>26</v>
      </c>
      <c r="AA1774">
        <v>0.06</v>
      </c>
      <c r="AB1774">
        <v>27.1</v>
      </c>
      <c r="AC1774">
        <v>0.56999999999999995</v>
      </c>
      <c r="AD1774">
        <v>455</v>
      </c>
      <c r="AE1774">
        <v>0.27</v>
      </c>
      <c r="AF1774">
        <v>4.0000000000000001E-3</v>
      </c>
      <c r="AG1774">
        <v>27.9</v>
      </c>
      <c r="AH1774">
        <v>7.0000000000000007E-2</v>
      </c>
      <c r="AI1774">
        <v>8.7799999999999994</v>
      </c>
      <c r="AJ1774">
        <v>0.01</v>
      </c>
      <c r="AK1774">
        <v>0.3</v>
      </c>
      <c r="AL1774">
        <v>1.8</v>
      </c>
      <c r="AM1774">
        <v>0.3</v>
      </c>
      <c r="AN1774">
        <v>9.9</v>
      </c>
      <c r="AO1774">
        <v>0.02</v>
      </c>
      <c r="AP1774">
        <v>6.3</v>
      </c>
      <c r="AQ1774">
        <v>430</v>
      </c>
      <c r="AR1774">
        <v>0.04</v>
      </c>
      <c r="AS1774">
        <v>0.8</v>
      </c>
      <c r="AT1774">
        <v>20</v>
      </c>
      <c r="AU1774">
        <v>0.1</v>
      </c>
      <c r="AV1774">
        <v>35.799999999999997</v>
      </c>
    </row>
    <row r="1775" spans="1:48" x14ac:dyDescent="0.3">
      <c r="A1775" t="s">
        <v>6839</v>
      </c>
      <c r="B1775" t="s">
        <v>6840</v>
      </c>
      <c r="C1775" s="1" t="str">
        <f t="shared" si="129"/>
        <v>13:0048</v>
      </c>
      <c r="D1775" s="1" t="str">
        <f t="shared" si="130"/>
        <v>13:0010</v>
      </c>
      <c r="E1775" t="s">
        <v>6841</v>
      </c>
      <c r="F1775" t="s">
        <v>6842</v>
      </c>
      <c r="H1775">
        <v>45.382567799999997</v>
      </c>
      <c r="I1775">
        <v>-67.237734700000004</v>
      </c>
      <c r="J1775" s="1" t="str">
        <f t="shared" si="131"/>
        <v>Basal till</v>
      </c>
      <c r="K1775" s="1" t="str">
        <f t="shared" si="132"/>
        <v>&lt;63 micron</v>
      </c>
      <c r="L1775">
        <v>54</v>
      </c>
      <c r="M1775">
        <v>1.88</v>
      </c>
      <c r="N1775">
        <v>10.9</v>
      </c>
      <c r="O1775">
        <v>0.9</v>
      </c>
      <c r="P1775">
        <v>1</v>
      </c>
      <c r="Q1775">
        <v>40</v>
      </c>
      <c r="R1775">
        <v>0.17</v>
      </c>
      <c r="S1775">
        <v>0.05</v>
      </c>
      <c r="T1775">
        <v>0.06</v>
      </c>
      <c r="U1775">
        <v>7.8</v>
      </c>
      <c r="V1775">
        <v>30.9</v>
      </c>
      <c r="W1775">
        <v>16.559999999999999</v>
      </c>
      <c r="X1775">
        <v>2.2400000000000002</v>
      </c>
      <c r="Y1775">
        <v>4.5999999999999996</v>
      </c>
      <c r="Z1775">
        <v>92</v>
      </c>
      <c r="AA1775">
        <v>0.06</v>
      </c>
      <c r="AB1775">
        <v>23</v>
      </c>
      <c r="AC1775">
        <v>0.47</v>
      </c>
      <c r="AD1775">
        <v>287</v>
      </c>
      <c r="AE1775">
        <v>0.36</v>
      </c>
      <c r="AF1775">
        <v>4.0000000000000001E-3</v>
      </c>
      <c r="AG1775">
        <v>25.5</v>
      </c>
      <c r="AH1775">
        <v>0.04</v>
      </c>
      <c r="AI1775">
        <v>9.36</v>
      </c>
      <c r="AJ1775">
        <v>0.02</v>
      </c>
      <c r="AK1775">
        <v>0.34</v>
      </c>
      <c r="AL1775">
        <v>2.4</v>
      </c>
      <c r="AM1775">
        <v>0.3</v>
      </c>
      <c r="AN1775">
        <v>3</v>
      </c>
      <c r="AO1775">
        <v>0.01</v>
      </c>
      <c r="AP1775">
        <v>5.7</v>
      </c>
      <c r="AQ1775">
        <v>560</v>
      </c>
      <c r="AR1775">
        <v>7.0000000000000007E-2</v>
      </c>
      <c r="AS1775">
        <v>0.8</v>
      </c>
      <c r="AT1775">
        <v>27</v>
      </c>
      <c r="AU1775">
        <v>0.2</v>
      </c>
      <c r="AV1775">
        <v>38.9</v>
      </c>
    </row>
    <row r="1776" spans="1:48" x14ac:dyDescent="0.3">
      <c r="A1776" t="s">
        <v>6843</v>
      </c>
      <c r="B1776" t="s">
        <v>6844</v>
      </c>
      <c r="C1776" s="1" t="str">
        <f t="shared" si="129"/>
        <v>13:0048</v>
      </c>
      <c r="D1776" s="1" t="str">
        <f t="shared" si="130"/>
        <v>13:0010</v>
      </c>
      <c r="E1776" t="s">
        <v>6845</v>
      </c>
      <c r="F1776" t="s">
        <v>6846</v>
      </c>
      <c r="H1776">
        <v>45.368581599999999</v>
      </c>
      <c r="I1776">
        <v>-67.2267777</v>
      </c>
      <c r="J1776" s="1" t="str">
        <f t="shared" si="131"/>
        <v>Basal till</v>
      </c>
      <c r="K1776" s="1" t="str">
        <f t="shared" si="132"/>
        <v>&lt;63 micron</v>
      </c>
      <c r="L1776">
        <v>17</v>
      </c>
      <c r="M1776">
        <v>1.84</v>
      </c>
      <c r="N1776">
        <v>9.6999999999999993</v>
      </c>
      <c r="O1776">
        <v>0.9</v>
      </c>
      <c r="P1776">
        <v>1</v>
      </c>
      <c r="Q1776">
        <v>43.6</v>
      </c>
      <c r="R1776">
        <v>0.17</v>
      </c>
      <c r="S1776">
        <v>0.03</v>
      </c>
      <c r="T1776">
        <v>0.06</v>
      </c>
      <c r="U1776">
        <v>9.8000000000000007</v>
      </c>
      <c r="V1776">
        <v>29.9</v>
      </c>
      <c r="W1776">
        <v>21.37</v>
      </c>
      <c r="X1776">
        <v>2.33</v>
      </c>
      <c r="Y1776">
        <v>4.8</v>
      </c>
      <c r="Z1776">
        <v>66</v>
      </c>
      <c r="AA1776">
        <v>0.05</v>
      </c>
      <c r="AB1776">
        <v>27.1</v>
      </c>
      <c r="AC1776">
        <v>0.52</v>
      </c>
      <c r="AD1776">
        <v>255</v>
      </c>
      <c r="AE1776">
        <v>0.46</v>
      </c>
      <c r="AF1776">
        <v>4.0000000000000001E-3</v>
      </c>
      <c r="AG1776">
        <v>29.6</v>
      </c>
      <c r="AH1776">
        <v>3.2000000000000001E-2</v>
      </c>
      <c r="AI1776">
        <v>13.12</v>
      </c>
      <c r="AJ1776">
        <v>0.01</v>
      </c>
      <c r="AK1776">
        <v>0.26</v>
      </c>
      <c r="AL1776">
        <v>2</v>
      </c>
      <c r="AM1776">
        <v>0.2</v>
      </c>
      <c r="AN1776">
        <v>3.4</v>
      </c>
      <c r="AO1776">
        <v>0.01</v>
      </c>
      <c r="AP1776">
        <v>7.1</v>
      </c>
      <c r="AQ1776">
        <v>330</v>
      </c>
      <c r="AR1776">
        <v>7.0000000000000007E-2</v>
      </c>
      <c r="AS1776">
        <v>0.9</v>
      </c>
      <c r="AT1776">
        <v>25</v>
      </c>
      <c r="AU1776">
        <v>0.2</v>
      </c>
      <c r="AV1776">
        <v>46.4</v>
      </c>
    </row>
    <row r="1777" spans="1:48" x14ac:dyDescent="0.3">
      <c r="A1777" t="s">
        <v>6847</v>
      </c>
      <c r="B1777" t="s">
        <v>6848</v>
      </c>
      <c r="C1777" s="1" t="str">
        <f t="shared" si="129"/>
        <v>13:0048</v>
      </c>
      <c r="D1777" s="1" t="str">
        <f t="shared" si="130"/>
        <v>13:0010</v>
      </c>
      <c r="E1777" t="s">
        <v>6849</v>
      </c>
      <c r="F1777" t="s">
        <v>6850</v>
      </c>
      <c r="H1777">
        <v>45.347074999999997</v>
      </c>
      <c r="I1777">
        <v>-67.245269300000004</v>
      </c>
      <c r="J1777" s="1" t="str">
        <f t="shared" si="131"/>
        <v>Basal till</v>
      </c>
      <c r="K1777" s="1" t="str">
        <f t="shared" si="132"/>
        <v>&lt;63 micron</v>
      </c>
      <c r="L1777">
        <v>8</v>
      </c>
      <c r="M1777">
        <v>1.53</v>
      </c>
      <c r="N1777">
        <v>18.5</v>
      </c>
      <c r="O1777">
        <v>0.7</v>
      </c>
      <c r="P1777">
        <v>1</v>
      </c>
      <c r="Q1777">
        <v>66.099999999999994</v>
      </c>
      <c r="R1777">
        <v>0.2</v>
      </c>
      <c r="S1777">
        <v>0.22</v>
      </c>
      <c r="T1777">
        <v>0.02</v>
      </c>
      <c r="U1777">
        <v>15</v>
      </c>
      <c r="V1777">
        <v>29.5</v>
      </c>
      <c r="W1777">
        <v>20.78</v>
      </c>
      <c r="X1777">
        <v>2.5099999999999998</v>
      </c>
      <c r="Y1777">
        <v>4.5</v>
      </c>
      <c r="Z1777">
        <v>24</v>
      </c>
      <c r="AA1777">
        <v>0.06</v>
      </c>
      <c r="AB1777">
        <v>28.1</v>
      </c>
      <c r="AC1777">
        <v>0.56000000000000005</v>
      </c>
      <c r="AD1777">
        <v>417</v>
      </c>
      <c r="AE1777">
        <v>0.38</v>
      </c>
      <c r="AF1777">
        <v>6.0000000000000001E-3</v>
      </c>
      <c r="AG1777">
        <v>33.5</v>
      </c>
      <c r="AH1777">
        <v>0.04</v>
      </c>
      <c r="AI1777">
        <v>12.75</v>
      </c>
      <c r="AJ1777">
        <v>5.0000000000000001E-3</v>
      </c>
      <c r="AK1777">
        <v>0.38</v>
      </c>
      <c r="AL1777">
        <v>3.5</v>
      </c>
      <c r="AM1777">
        <v>0.2</v>
      </c>
      <c r="AN1777">
        <v>4.9000000000000004</v>
      </c>
      <c r="AO1777">
        <v>0.01</v>
      </c>
      <c r="AP1777">
        <v>8.4</v>
      </c>
      <c r="AQ1777">
        <v>670</v>
      </c>
      <c r="AR1777">
        <v>7.0000000000000007E-2</v>
      </c>
      <c r="AS1777">
        <v>0.9</v>
      </c>
      <c r="AT1777">
        <v>31</v>
      </c>
      <c r="AU1777">
        <v>0.3</v>
      </c>
      <c r="AV1777">
        <v>38.200000000000003</v>
      </c>
    </row>
    <row r="1778" spans="1:48" x14ac:dyDescent="0.3">
      <c r="A1778" t="s">
        <v>6851</v>
      </c>
      <c r="B1778" t="s">
        <v>6852</v>
      </c>
      <c r="C1778" s="1" t="str">
        <f t="shared" si="129"/>
        <v>13:0048</v>
      </c>
      <c r="D1778" s="1" t="str">
        <f t="shared" si="130"/>
        <v>13:0010</v>
      </c>
      <c r="E1778" t="s">
        <v>6853</v>
      </c>
      <c r="F1778" t="s">
        <v>6854</v>
      </c>
      <c r="H1778">
        <v>45.333123200000003</v>
      </c>
      <c r="I1778">
        <v>-67.238259499999998</v>
      </c>
      <c r="J1778" s="1" t="str">
        <f t="shared" si="131"/>
        <v>Basal till</v>
      </c>
      <c r="K1778" s="1" t="str">
        <f t="shared" si="132"/>
        <v>&lt;63 micron</v>
      </c>
      <c r="L1778">
        <v>59</v>
      </c>
      <c r="M1778">
        <v>2.4700000000000002</v>
      </c>
      <c r="N1778">
        <v>29.3</v>
      </c>
      <c r="O1778">
        <v>2.2000000000000002</v>
      </c>
      <c r="P1778">
        <v>1</v>
      </c>
      <c r="Q1778">
        <v>42.1</v>
      </c>
      <c r="R1778">
        <v>0.28000000000000003</v>
      </c>
      <c r="S1778">
        <v>0.03</v>
      </c>
      <c r="T1778">
        <v>0.08</v>
      </c>
      <c r="U1778">
        <v>11.6</v>
      </c>
      <c r="V1778">
        <v>35.700000000000003</v>
      </c>
      <c r="W1778">
        <v>35.57</v>
      </c>
      <c r="X1778">
        <v>2.61</v>
      </c>
      <c r="Y1778">
        <v>6.3</v>
      </c>
      <c r="Z1778">
        <v>202</v>
      </c>
      <c r="AA1778">
        <v>0.03</v>
      </c>
      <c r="AB1778">
        <v>22.6</v>
      </c>
      <c r="AC1778">
        <v>0.39</v>
      </c>
      <c r="AD1778">
        <v>212</v>
      </c>
      <c r="AE1778">
        <v>0.92</v>
      </c>
      <c r="AF1778">
        <v>4.0000000000000001E-3</v>
      </c>
      <c r="AG1778">
        <v>28.2</v>
      </c>
      <c r="AH1778">
        <v>3.4000000000000002E-2</v>
      </c>
      <c r="AI1778">
        <v>19.05</v>
      </c>
      <c r="AJ1778">
        <v>0.04</v>
      </c>
      <c r="AK1778">
        <v>0.25</v>
      </c>
      <c r="AL1778">
        <v>3.1</v>
      </c>
      <c r="AM1778">
        <v>1.2</v>
      </c>
      <c r="AN1778">
        <v>3.1</v>
      </c>
      <c r="AO1778">
        <v>0.02</v>
      </c>
      <c r="AP1778">
        <v>9.4</v>
      </c>
      <c r="AQ1778">
        <v>340</v>
      </c>
      <c r="AR1778">
        <v>0.1</v>
      </c>
      <c r="AS1778">
        <v>1.2</v>
      </c>
      <c r="AT1778">
        <v>33</v>
      </c>
      <c r="AU1778">
        <v>0.3</v>
      </c>
      <c r="AV1778">
        <v>50.3</v>
      </c>
    </row>
    <row r="1779" spans="1:48" x14ac:dyDescent="0.3">
      <c r="A1779" t="s">
        <v>6855</v>
      </c>
      <c r="B1779" t="s">
        <v>6856</v>
      </c>
      <c r="C1779" s="1" t="str">
        <f t="shared" si="129"/>
        <v>13:0048</v>
      </c>
      <c r="D1779" s="1" t="str">
        <f t="shared" si="130"/>
        <v>13:0010</v>
      </c>
      <c r="E1779" t="s">
        <v>6857</v>
      </c>
      <c r="F1779" t="s">
        <v>6858</v>
      </c>
      <c r="H1779">
        <v>45.312528899999997</v>
      </c>
      <c r="I1779">
        <v>-67.240606200000002</v>
      </c>
      <c r="J1779" s="1" t="str">
        <f t="shared" si="131"/>
        <v>Basal till</v>
      </c>
      <c r="K1779" s="1" t="str">
        <f t="shared" si="132"/>
        <v>&lt;63 micron</v>
      </c>
      <c r="L1779">
        <v>314</v>
      </c>
      <c r="M1779">
        <v>2.4300000000000002</v>
      </c>
      <c r="N1779">
        <v>129.6</v>
      </c>
      <c r="O1779">
        <v>1.4</v>
      </c>
      <c r="P1779">
        <v>1</v>
      </c>
      <c r="Q1779">
        <v>48.3</v>
      </c>
      <c r="R1779">
        <v>0.82</v>
      </c>
      <c r="S1779">
        <v>0.05</v>
      </c>
      <c r="T1779">
        <v>0.19</v>
      </c>
      <c r="U1779">
        <v>15.4</v>
      </c>
      <c r="V1779">
        <v>48.8</v>
      </c>
      <c r="W1779">
        <v>49.27</v>
      </c>
      <c r="X1779">
        <v>3.18</v>
      </c>
      <c r="Y1779">
        <v>5.3</v>
      </c>
      <c r="Z1779">
        <v>81</v>
      </c>
      <c r="AA1779">
        <v>0.06</v>
      </c>
      <c r="AB1779">
        <v>21.8</v>
      </c>
      <c r="AC1779">
        <v>0.76</v>
      </c>
      <c r="AD1779">
        <v>308</v>
      </c>
      <c r="AE1779">
        <v>1.21</v>
      </c>
      <c r="AF1779">
        <v>4.0000000000000001E-3</v>
      </c>
      <c r="AG1779">
        <v>51.4</v>
      </c>
      <c r="AH1779">
        <v>4.2999999999999997E-2</v>
      </c>
      <c r="AI1779">
        <v>13.02</v>
      </c>
      <c r="AJ1779">
        <v>0.02</v>
      </c>
      <c r="AK1779">
        <v>0.47</v>
      </c>
      <c r="AL1779">
        <v>3</v>
      </c>
      <c r="AM1779">
        <v>0.8</v>
      </c>
      <c r="AN1779">
        <v>4.7</v>
      </c>
      <c r="AO1779">
        <v>0.05</v>
      </c>
      <c r="AP1779">
        <v>6.8</v>
      </c>
      <c r="AQ1779">
        <v>650</v>
      </c>
      <c r="AR1779">
        <v>0.17</v>
      </c>
      <c r="AS1779">
        <v>1.4</v>
      </c>
      <c r="AT1779">
        <v>37</v>
      </c>
      <c r="AU1779">
        <v>19.8</v>
      </c>
      <c r="AV1779">
        <v>78.2</v>
      </c>
    </row>
    <row r="1780" spans="1:48" x14ac:dyDescent="0.3">
      <c r="A1780" t="s">
        <v>6859</v>
      </c>
      <c r="B1780" t="s">
        <v>6860</v>
      </c>
      <c r="C1780" s="1" t="str">
        <f t="shared" si="129"/>
        <v>13:0048</v>
      </c>
      <c r="D1780" s="1" t="str">
        <f t="shared" si="130"/>
        <v>13:0010</v>
      </c>
      <c r="E1780" t="s">
        <v>6861</v>
      </c>
      <c r="F1780" t="s">
        <v>6862</v>
      </c>
      <c r="H1780">
        <v>45.293920999999997</v>
      </c>
      <c r="I1780">
        <v>-67.239267799999993</v>
      </c>
      <c r="J1780" s="1" t="str">
        <f t="shared" si="131"/>
        <v>Basal till</v>
      </c>
      <c r="K1780" s="1" t="str">
        <f t="shared" si="132"/>
        <v>&lt;63 micron</v>
      </c>
      <c r="L1780">
        <v>10</v>
      </c>
      <c r="M1780">
        <v>2.38</v>
      </c>
      <c r="N1780">
        <v>15.1</v>
      </c>
      <c r="O1780">
        <v>1.1000000000000001</v>
      </c>
      <c r="P1780">
        <v>2</v>
      </c>
      <c r="Q1780">
        <v>92.1</v>
      </c>
      <c r="R1780">
        <v>0.26</v>
      </c>
      <c r="S1780">
        <v>0.18</v>
      </c>
      <c r="T1780">
        <v>0.06</v>
      </c>
      <c r="U1780">
        <v>16</v>
      </c>
      <c r="V1780">
        <v>40.700000000000003</v>
      </c>
      <c r="W1780">
        <v>25.09</v>
      </c>
      <c r="X1780">
        <v>3.31</v>
      </c>
      <c r="Y1780">
        <v>6.9</v>
      </c>
      <c r="Z1780">
        <v>33</v>
      </c>
      <c r="AA1780">
        <v>0.18</v>
      </c>
      <c r="AB1780">
        <v>34.5</v>
      </c>
      <c r="AC1780">
        <v>0.85</v>
      </c>
      <c r="AD1780">
        <v>723</v>
      </c>
      <c r="AE1780">
        <v>0.81</v>
      </c>
      <c r="AF1780">
        <v>6.0000000000000001E-3</v>
      </c>
      <c r="AG1780">
        <v>44.8</v>
      </c>
      <c r="AH1780">
        <v>4.5999999999999999E-2</v>
      </c>
      <c r="AI1780">
        <v>13.8</v>
      </c>
      <c r="AJ1780">
        <v>0.01</v>
      </c>
      <c r="AK1780">
        <v>0.64</v>
      </c>
      <c r="AL1780">
        <v>4</v>
      </c>
      <c r="AM1780">
        <v>0.05</v>
      </c>
      <c r="AN1780">
        <v>5.4</v>
      </c>
      <c r="AO1780">
        <v>0.01</v>
      </c>
      <c r="AP1780">
        <v>9.5</v>
      </c>
      <c r="AQ1780">
        <v>880</v>
      </c>
      <c r="AR1780">
        <v>0.12</v>
      </c>
      <c r="AS1780">
        <v>1</v>
      </c>
      <c r="AT1780">
        <v>39</v>
      </c>
      <c r="AU1780">
        <v>0.4</v>
      </c>
      <c r="AV1780">
        <v>63</v>
      </c>
    </row>
    <row r="1781" spans="1:48" x14ac:dyDescent="0.3">
      <c r="A1781" t="s">
        <v>6863</v>
      </c>
      <c r="B1781" t="s">
        <v>6864</v>
      </c>
      <c r="C1781" s="1" t="str">
        <f t="shared" si="129"/>
        <v>13:0048</v>
      </c>
      <c r="D1781" s="1" t="str">
        <f t="shared" si="130"/>
        <v>13:0010</v>
      </c>
      <c r="E1781" t="s">
        <v>6865</v>
      </c>
      <c r="F1781" t="s">
        <v>6866</v>
      </c>
      <c r="H1781">
        <v>45.275856099999999</v>
      </c>
      <c r="I1781">
        <v>-67.241049599999997</v>
      </c>
      <c r="J1781" s="1" t="str">
        <f t="shared" si="131"/>
        <v>Basal till</v>
      </c>
      <c r="K1781" s="1" t="str">
        <f t="shared" si="132"/>
        <v>&lt;63 micron</v>
      </c>
      <c r="L1781">
        <v>21</v>
      </c>
      <c r="M1781">
        <v>1.77</v>
      </c>
      <c r="N1781">
        <v>17.2</v>
      </c>
      <c r="O1781">
        <v>1.4</v>
      </c>
      <c r="P1781">
        <v>1</v>
      </c>
      <c r="Q1781">
        <v>71.400000000000006</v>
      </c>
      <c r="R1781">
        <v>0.57999999999999996</v>
      </c>
      <c r="S1781">
        <v>0.18</v>
      </c>
      <c r="T1781">
        <v>0.08</v>
      </c>
      <c r="U1781">
        <v>14.6</v>
      </c>
      <c r="V1781">
        <v>31.4</v>
      </c>
      <c r="W1781">
        <v>26.23</v>
      </c>
      <c r="X1781">
        <v>2.99</v>
      </c>
      <c r="Y1781">
        <v>5.3</v>
      </c>
      <c r="Z1781">
        <v>36</v>
      </c>
      <c r="AA1781">
        <v>0.11</v>
      </c>
      <c r="AB1781">
        <v>28.3</v>
      </c>
      <c r="AC1781">
        <v>0.64</v>
      </c>
      <c r="AD1781">
        <v>680</v>
      </c>
      <c r="AE1781">
        <v>2.46</v>
      </c>
      <c r="AF1781">
        <v>5.0000000000000001E-3</v>
      </c>
      <c r="AG1781">
        <v>43.6</v>
      </c>
      <c r="AH1781">
        <v>4.8000000000000001E-2</v>
      </c>
      <c r="AI1781">
        <v>11.17</v>
      </c>
      <c r="AJ1781">
        <v>5.0000000000000001E-3</v>
      </c>
      <c r="AK1781">
        <v>0.47</v>
      </c>
      <c r="AL1781">
        <v>2.5</v>
      </c>
      <c r="AM1781">
        <v>0.3</v>
      </c>
      <c r="AN1781">
        <v>5.2</v>
      </c>
      <c r="AO1781">
        <v>0.01</v>
      </c>
      <c r="AP1781">
        <v>7.8</v>
      </c>
      <c r="AQ1781">
        <v>670</v>
      </c>
      <c r="AR1781">
        <v>0.1</v>
      </c>
      <c r="AS1781">
        <v>1.3</v>
      </c>
      <c r="AT1781">
        <v>31</v>
      </c>
      <c r="AU1781">
        <v>1.1000000000000001</v>
      </c>
      <c r="AV1781">
        <v>61</v>
      </c>
    </row>
    <row r="1782" spans="1:48" x14ac:dyDescent="0.3">
      <c r="A1782" t="s">
        <v>6867</v>
      </c>
      <c r="B1782" t="s">
        <v>6868</v>
      </c>
      <c r="C1782" s="1" t="str">
        <f t="shared" si="129"/>
        <v>13:0048</v>
      </c>
      <c r="D1782" s="1" t="str">
        <f t="shared" si="130"/>
        <v>13:0010</v>
      </c>
      <c r="E1782" t="s">
        <v>6869</v>
      </c>
      <c r="F1782" t="s">
        <v>6870</v>
      </c>
      <c r="H1782">
        <v>45.259811399999997</v>
      </c>
      <c r="I1782">
        <v>-67.2395815</v>
      </c>
      <c r="J1782" s="1" t="str">
        <f t="shared" si="131"/>
        <v>Basal till</v>
      </c>
      <c r="K1782" s="1" t="str">
        <f t="shared" si="132"/>
        <v>&lt;63 micron</v>
      </c>
      <c r="L1782">
        <v>23</v>
      </c>
      <c r="M1782">
        <v>2.12</v>
      </c>
      <c r="N1782">
        <v>45.7</v>
      </c>
      <c r="O1782">
        <v>1.8</v>
      </c>
      <c r="P1782">
        <v>1</v>
      </c>
      <c r="Q1782">
        <v>61.1</v>
      </c>
      <c r="R1782">
        <v>0.5</v>
      </c>
      <c r="S1782">
        <v>0.2</v>
      </c>
      <c r="T1782">
        <v>0.12</v>
      </c>
      <c r="U1782">
        <v>26.1</v>
      </c>
      <c r="V1782">
        <v>38.6</v>
      </c>
      <c r="W1782">
        <v>33.15</v>
      </c>
      <c r="X1782">
        <v>3.43</v>
      </c>
      <c r="Y1782">
        <v>5.9</v>
      </c>
      <c r="Z1782">
        <v>46</v>
      </c>
      <c r="AA1782">
        <v>0.15</v>
      </c>
      <c r="AB1782">
        <v>31.1</v>
      </c>
      <c r="AC1782">
        <v>0.8</v>
      </c>
      <c r="AD1782">
        <v>884</v>
      </c>
      <c r="AE1782">
        <v>1.05</v>
      </c>
      <c r="AF1782">
        <v>7.0000000000000001E-3</v>
      </c>
      <c r="AG1782">
        <v>49.5</v>
      </c>
      <c r="AH1782">
        <v>6.4000000000000001E-2</v>
      </c>
      <c r="AI1782">
        <v>18.79</v>
      </c>
      <c r="AJ1782">
        <v>5.0000000000000001E-3</v>
      </c>
      <c r="AK1782">
        <v>0.57999999999999996</v>
      </c>
      <c r="AL1782">
        <v>3.4</v>
      </c>
      <c r="AM1782">
        <v>0.8</v>
      </c>
      <c r="AN1782">
        <v>4.8</v>
      </c>
      <c r="AO1782">
        <v>0.04</v>
      </c>
      <c r="AP1782">
        <v>10.1</v>
      </c>
      <c r="AQ1782">
        <v>940</v>
      </c>
      <c r="AR1782">
        <v>0.14000000000000001</v>
      </c>
      <c r="AS1782">
        <v>1.5</v>
      </c>
      <c r="AT1782">
        <v>40</v>
      </c>
      <c r="AU1782">
        <v>1.1000000000000001</v>
      </c>
      <c r="AV1782">
        <v>53.7</v>
      </c>
    </row>
    <row r="1783" spans="1:48" x14ac:dyDescent="0.3">
      <c r="A1783" t="s">
        <v>6871</v>
      </c>
      <c r="B1783" t="s">
        <v>6872</v>
      </c>
      <c r="C1783" s="1" t="str">
        <f t="shared" si="129"/>
        <v>13:0048</v>
      </c>
      <c r="D1783" s="1" t="str">
        <f t="shared" si="130"/>
        <v>13:0010</v>
      </c>
      <c r="E1783" t="s">
        <v>6869</v>
      </c>
      <c r="F1783" t="s">
        <v>6873</v>
      </c>
      <c r="H1783">
        <v>45.259811399999997</v>
      </c>
      <c r="I1783">
        <v>-67.2395815</v>
      </c>
      <c r="J1783" s="1" t="str">
        <f t="shared" si="131"/>
        <v>Basal till</v>
      </c>
      <c r="K1783" s="1" t="str">
        <f t="shared" si="132"/>
        <v>&lt;63 micron</v>
      </c>
      <c r="L1783">
        <v>12</v>
      </c>
      <c r="M1783">
        <v>2.0299999999999998</v>
      </c>
      <c r="N1783">
        <v>32.5</v>
      </c>
      <c r="O1783">
        <v>5.7</v>
      </c>
      <c r="P1783">
        <v>2</v>
      </c>
      <c r="Q1783">
        <v>88.8</v>
      </c>
      <c r="R1783">
        <v>0.38</v>
      </c>
      <c r="S1783">
        <v>0.31</v>
      </c>
      <c r="T1783">
        <v>7.0000000000000007E-2</v>
      </c>
      <c r="U1783">
        <v>20.100000000000001</v>
      </c>
      <c r="V1783">
        <v>39.299999999999997</v>
      </c>
      <c r="W1783">
        <v>34.380000000000003</v>
      </c>
      <c r="X1783">
        <v>3.51</v>
      </c>
      <c r="Y1783">
        <v>6.7</v>
      </c>
      <c r="Z1783">
        <v>43</v>
      </c>
      <c r="AA1783">
        <v>0.25</v>
      </c>
      <c r="AB1783">
        <v>31.3</v>
      </c>
      <c r="AC1783">
        <v>0.81</v>
      </c>
      <c r="AD1783">
        <v>913</v>
      </c>
      <c r="AE1783">
        <v>0.89</v>
      </c>
      <c r="AF1783">
        <v>7.0000000000000001E-3</v>
      </c>
      <c r="AG1783">
        <v>46.9</v>
      </c>
      <c r="AH1783">
        <v>6.9000000000000006E-2</v>
      </c>
      <c r="AI1783">
        <v>16.77</v>
      </c>
      <c r="AJ1783">
        <v>5.0000000000000001E-3</v>
      </c>
      <c r="AK1783">
        <v>0.75</v>
      </c>
      <c r="AL1783">
        <v>4.5</v>
      </c>
      <c r="AM1783">
        <v>0.4</v>
      </c>
      <c r="AN1783">
        <v>11.3</v>
      </c>
      <c r="AO1783">
        <v>0.03</v>
      </c>
      <c r="AP1783">
        <v>9.6</v>
      </c>
      <c r="AQ1783">
        <v>810</v>
      </c>
      <c r="AR1783">
        <v>0.16</v>
      </c>
      <c r="AS1783">
        <v>1.1000000000000001</v>
      </c>
      <c r="AT1783">
        <v>39</v>
      </c>
      <c r="AU1783">
        <v>0.7</v>
      </c>
      <c r="AV1783">
        <v>65.400000000000006</v>
      </c>
    </row>
    <row r="1784" spans="1:48" x14ac:dyDescent="0.3">
      <c r="A1784" t="s">
        <v>6874</v>
      </c>
      <c r="B1784" t="s">
        <v>6875</v>
      </c>
      <c r="C1784" s="1" t="str">
        <f t="shared" si="129"/>
        <v>13:0048</v>
      </c>
      <c r="D1784" s="1" t="str">
        <f t="shared" si="130"/>
        <v>13:0010</v>
      </c>
      <c r="E1784" t="s">
        <v>6876</v>
      </c>
      <c r="F1784" t="s">
        <v>6877</v>
      </c>
      <c r="H1784">
        <v>45.492544799999997</v>
      </c>
      <c r="I1784">
        <v>-67.202531300000004</v>
      </c>
      <c r="J1784" s="1" t="str">
        <f t="shared" si="131"/>
        <v>Basal till</v>
      </c>
      <c r="K1784" s="1" t="str">
        <f t="shared" si="132"/>
        <v>&lt;63 micron</v>
      </c>
      <c r="L1784">
        <v>23</v>
      </c>
      <c r="M1784">
        <v>0.92</v>
      </c>
      <c r="N1784">
        <v>9.8000000000000007</v>
      </c>
      <c r="O1784">
        <v>3.2</v>
      </c>
      <c r="P1784">
        <v>1</v>
      </c>
      <c r="Q1784">
        <v>34.799999999999997</v>
      </c>
      <c r="R1784">
        <v>0.19</v>
      </c>
      <c r="S1784">
        <v>0.24</v>
      </c>
      <c r="T1784">
        <v>0.03</v>
      </c>
      <c r="U1784">
        <v>7.9</v>
      </c>
      <c r="V1784">
        <v>24</v>
      </c>
      <c r="W1784">
        <v>15.86</v>
      </c>
      <c r="X1784">
        <v>1.64</v>
      </c>
      <c r="Y1784">
        <v>3.2</v>
      </c>
      <c r="Z1784">
        <v>19</v>
      </c>
      <c r="AA1784">
        <v>0.06</v>
      </c>
      <c r="AB1784">
        <v>26.4</v>
      </c>
      <c r="AC1784">
        <v>0.44</v>
      </c>
      <c r="AD1784">
        <v>352</v>
      </c>
      <c r="AE1784">
        <v>0.56000000000000005</v>
      </c>
      <c r="AF1784">
        <v>4.0000000000000001E-3</v>
      </c>
      <c r="AG1784">
        <v>25.6</v>
      </c>
      <c r="AH1784">
        <v>8.2000000000000003E-2</v>
      </c>
      <c r="AI1784">
        <v>9.61</v>
      </c>
      <c r="AJ1784">
        <v>0.01</v>
      </c>
      <c r="AK1784">
        <v>0.52</v>
      </c>
      <c r="AL1784">
        <v>2.1</v>
      </c>
      <c r="AM1784">
        <v>0.05</v>
      </c>
      <c r="AN1784">
        <v>9.4</v>
      </c>
      <c r="AO1784">
        <v>0.01</v>
      </c>
      <c r="AP1784">
        <v>7.7</v>
      </c>
      <c r="AQ1784">
        <v>470</v>
      </c>
      <c r="AR1784">
        <v>0.05</v>
      </c>
      <c r="AS1784">
        <v>1.6</v>
      </c>
      <c r="AT1784">
        <v>18</v>
      </c>
      <c r="AU1784">
        <v>0.2</v>
      </c>
      <c r="AV1784">
        <v>30.6</v>
      </c>
    </row>
    <row r="1785" spans="1:48" x14ac:dyDescent="0.3">
      <c r="A1785" t="s">
        <v>6878</v>
      </c>
      <c r="B1785" t="s">
        <v>6879</v>
      </c>
      <c r="C1785" s="1" t="str">
        <f t="shared" si="129"/>
        <v>13:0048</v>
      </c>
      <c r="D1785" s="1" t="str">
        <f t="shared" si="130"/>
        <v>13:0010</v>
      </c>
      <c r="E1785" t="s">
        <v>6880</v>
      </c>
      <c r="F1785" t="s">
        <v>6881</v>
      </c>
      <c r="H1785">
        <v>45.479032599999996</v>
      </c>
      <c r="I1785">
        <v>-67.207592700000006</v>
      </c>
      <c r="J1785" s="1" t="str">
        <f t="shared" si="131"/>
        <v>Basal till</v>
      </c>
      <c r="K1785" s="1" t="str">
        <f t="shared" si="132"/>
        <v>&lt;63 micron</v>
      </c>
      <c r="L1785">
        <v>13</v>
      </c>
      <c r="M1785">
        <v>1.06</v>
      </c>
      <c r="N1785">
        <v>10.5</v>
      </c>
      <c r="O1785">
        <v>4.2</v>
      </c>
      <c r="P1785">
        <v>1</v>
      </c>
      <c r="Q1785">
        <v>20.399999999999999</v>
      </c>
      <c r="R1785">
        <v>0.16</v>
      </c>
      <c r="S1785">
        <v>0.16</v>
      </c>
      <c r="T1785">
        <v>0.04</v>
      </c>
      <c r="U1785">
        <v>9.1</v>
      </c>
      <c r="V1785">
        <v>21.3</v>
      </c>
      <c r="W1785">
        <v>17.52</v>
      </c>
      <c r="X1785">
        <v>1.7</v>
      </c>
      <c r="Y1785">
        <v>2.7</v>
      </c>
      <c r="Z1785">
        <v>33</v>
      </c>
      <c r="AA1785">
        <v>0.04</v>
      </c>
      <c r="AB1785">
        <v>20.7</v>
      </c>
      <c r="AC1785">
        <v>0.42</v>
      </c>
      <c r="AD1785">
        <v>321</v>
      </c>
      <c r="AE1785">
        <v>0.26</v>
      </c>
      <c r="AF1785">
        <v>3.0000000000000001E-3</v>
      </c>
      <c r="AG1785">
        <v>24.5</v>
      </c>
      <c r="AH1785">
        <v>5.8999999999999997E-2</v>
      </c>
      <c r="AI1785">
        <v>8.2200000000000006</v>
      </c>
      <c r="AJ1785">
        <v>0.01</v>
      </c>
      <c r="AK1785">
        <v>0.4</v>
      </c>
      <c r="AL1785">
        <v>1.8</v>
      </c>
      <c r="AM1785">
        <v>0.2</v>
      </c>
      <c r="AN1785">
        <v>3.8</v>
      </c>
      <c r="AO1785">
        <v>0.01</v>
      </c>
      <c r="AP1785">
        <v>7</v>
      </c>
      <c r="AQ1785">
        <v>450</v>
      </c>
      <c r="AR1785">
        <v>0.04</v>
      </c>
      <c r="AS1785">
        <v>0.8</v>
      </c>
      <c r="AT1785">
        <v>17</v>
      </c>
      <c r="AU1785">
        <v>0.2</v>
      </c>
      <c r="AV1785">
        <v>29.7</v>
      </c>
    </row>
    <row r="1786" spans="1:48" x14ac:dyDescent="0.3">
      <c r="A1786" t="s">
        <v>6882</v>
      </c>
      <c r="B1786" t="s">
        <v>6883</v>
      </c>
      <c r="C1786" s="1" t="str">
        <f t="shared" si="129"/>
        <v>13:0048</v>
      </c>
      <c r="D1786" s="1" t="str">
        <f t="shared" si="130"/>
        <v>13:0010</v>
      </c>
      <c r="E1786" t="s">
        <v>6884</v>
      </c>
      <c r="F1786" t="s">
        <v>6885</v>
      </c>
      <c r="H1786">
        <v>45.454889000000001</v>
      </c>
      <c r="I1786">
        <v>-67.205134599999994</v>
      </c>
      <c r="J1786" s="1" t="str">
        <f t="shared" si="131"/>
        <v>Basal till</v>
      </c>
      <c r="K1786" s="1" t="str">
        <f t="shared" si="132"/>
        <v>&lt;63 micron</v>
      </c>
      <c r="L1786">
        <v>38</v>
      </c>
      <c r="M1786">
        <v>2.16</v>
      </c>
      <c r="N1786">
        <v>19.2</v>
      </c>
      <c r="O1786">
        <v>37.4</v>
      </c>
      <c r="P1786">
        <v>1</v>
      </c>
      <c r="Q1786">
        <v>24.3</v>
      </c>
      <c r="R1786">
        <v>0.23</v>
      </c>
      <c r="S1786">
        <v>0.06</v>
      </c>
      <c r="T1786">
        <v>0.06</v>
      </c>
      <c r="U1786">
        <v>13.2</v>
      </c>
      <c r="V1786">
        <v>32.200000000000003</v>
      </c>
      <c r="W1786">
        <v>19.02</v>
      </c>
      <c r="X1786">
        <v>2.21</v>
      </c>
      <c r="Y1786">
        <v>3.4</v>
      </c>
      <c r="Z1786">
        <v>117</v>
      </c>
      <c r="AA1786">
        <v>0.02</v>
      </c>
      <c r="AB1786">
        <v>17.5</v>
      </c>
      <c r="AC1786">
        <v>0.35</v>
      </c>
      <c r="AD1786">
        <v>182</v>
      </c>
      <c r="AE1786">
        <v>0.42</v>
      </c>
      <c r="AF1786">
        <v>3.0000000000000001E-3</v>
      </c>
      <c r="AG1786">
        <v>30</v>
      </c>
      <c r="AH1786">
        <v>3.7999999999999999E-2</v>
      </c>
      <c r="AI1786">
        <v>15.4</v>
      </c>
      <c r="AJ1786">
        <v>0.01</v>
      </c>
      <c r="AK1786">
        <v>0.39</v>
      </c>
      <c r="AL1786">
        <v>2.2999999999999998</v>
      </c>
      <c r="AM1786">
        <v>0.9</v>
      </c>
      <c r="AN1786">
        <v>3</v>
      </c>
      <c r="AO1786">
        <v>0.01</v>
      </c>
      <c r="AP1786">
        <v>6.8</v>
      </c>
      <c r="AQ1786">
        <v>370</v>
      </c>
      <c r="AR1786">
        <v>0.05</v>
      </c>
      <c r="AS1786">
        <v>0.8</v>
      </c>
      <c r="AT1786">
        <v>20</v>
      </c>
      <c r="AU1786">
        <v>0.2</v>
      </c>
      <c r="AV1786">
        <v>27.5</v>
      </c>
    </row>
    <row r="1787" spans="1:48" x14ac:dyDescent="0.3">
      <c r="A1787" t="s">
        <v>6886</v>
      </c>
      <c r="B1787" t="s">
        <v>6887</v>
      </c>
      <c r="C1787" s="1" t="str">
        <f t="shared" si="129"/>
        <v>13:0048</v>
      </c>
      <c r="D1787" s="1" t="str">
        <f t="shared" si="130"/>
        <v>13:0010</v>
      </c>
      <c r="E1787" t="s">
        <v>6888</v>
      </c>
      <c r="F1787" t="s">
        <v>6889</v>
      </c>
      <c r="H1787">
        <v>45.4377621</v>
      </c>
      <c r="I1787">
        <v>-67.212172699999996</v>
      </c>
      <c r="J1787" s="1" t="str">
        <f t="shared" si="131"/>
        <v>Basal till</v>
      </c>
      <c r="K1787" s="1" t="str">
        <f t="shared" si="132"/>
        <v>&lt;63 micron</v>
      </c>
      <c r="L1787">
        <v>52</v>
      </c>
      <c r="M1787">
        <v>1.82</v>
      </c>
      <c r="N1787">
        <v>16.600000000000001</v>
      </c>
      <c r="O1787">
        <v>1</v>
      </c>
      <c r="P1787">
        <v>0.5</v>
      </c>
      <c r="Q1787">
        <v>23.1</v>
      </c>
      <c r="R1787">
        <v>0.21</v>
      </c>
      <c r="S1787">
        <v>0.06</v>
      </c>
      <c r="T1787">
        <v>0.08</v>
      </c>
      <c r="U1787">
        <v>12.3</v>
      </c>
      <c r="V1787">
        <v>34.6</v>
      </c>
      <c r="W1787">
        <v>21.97</v>
      </c>
      <c r="X1787">
        <v>2.5</v>
      </c>
      <c r="Y1787">
        <v>3.7</v>
      </c>
      <c r="Z1787">
        <v>75</v>
      </c>
      <c r="AA1787">
        <v>0.04</v>
      </c>
      <c r="AB1787">
        <v>22.5</v>
      </c>
      <c r="AC1787">
        <v>0.54</v>
      </c>
      <c r="AD1787">
        <v>258</v>
      </c>
      <c r="AE1787">
        <v>0.42</v>
      </c>
      <c r="AF1787">
        <v>3.0000000000000001E-3</v>
      </c>
      <c r="AG1787">
        <v>36.799999999999997</v>
      </c>
      <c r="AH1787">
        <v>5.1999999999999998E-2</v>
      </c>
      <c r="AI1787">
        <v>12.22</v>
      </c>
      <c r="AJ1787">
        <v>0.02</v>
      </c>
      <c r="AK1787">
        <v>0.42</v>
      </c>
      <c r="AL1787">
        <v>2</v>
      </c>
      <c r="AM1787">
        <v>0.3</v>
      </c>
      <c r="AN1787">
        <v>2.8</v>
      </c>
      <c r="AO1787">
        <v>0.01</v>
      </c>
      <c r="AP1787">
        <v>5</v>
      </c>
      <c r="AQ1787">
        <v>390</v>
      </c>
      <c r="AR1787">
        <v>0.06</v>
      </c>
      <c r="AS1787">
        <v>0.7</v>
      </c>
      <c r="AT1787">
        <v>21</v>
      </c>
      <c r="AU1787">
        <v>0.1</v>
      </c>
      <c r="AV1787">
        <v>41.2</v>
      </c>
    </row>
    <row r="1788" spans="1:48" x14ac:dyDescent="0.3">
      <c r="A1788" t="s">
        <v>6890</v>
      </c>
      <c r="B1788" t="s">
        <v>6891</v>
      </c>
      <c r="C1788" s="1" t="str">
        <f t="shared" si="129"/>
        <v>13:0048</v>
      </c>
      <c r="D1788" s="1" t="str">
        <f t="shared" si="130"/>
        <v>13:0010</v>
      </c>
      <c r="E1788" t="s">
        <v>6892</v>
      </c>
      <c r="F1788" t="s">
        <v>6893</v>
      </c>
      <c r="H1788">
        <v>45.417894099999998</v>
      </c>
      <c r="I1788">
        <v>-67.212019999999995</v>
      </c>
      <c r="J1788" s="1" t="str">
        <f t="shared" si="131"/>
        <v>Basal till</v>
      </c>
      <c r="K1788" s="1" t="str">
        <f t="shared" si="132"/>
        <v>&lt;63 micron</v>
      </c>
      <c r="L1788">
        <v>27</v>
      </c>
      <c r="M1788">
        <v>1.32</v>
      </c>
      <c r="N1788">
        <v>7.2</v>
      </c>
      <c r="O1788">
        <v>0.2</v>
      </c>
      <c r="P1788">
        <v>1</v>
      </c>
      <c r="Q1788">
        <v>32.799999999999997</v>
      </c>
      <c r="R1788">
        <v>0.14000000000000001</v>
      </c>
      <c r="S1788">
        <v>0.05</v>
      </c>
      <c r="T1788">
        <v>0.05</v>
      </c>
      <c r="U1788">
        <v>8.6</v>
      </c>
      <c r="V1788">
        <v>27.4</v>
      </c>
      <c r="W1788">
        <v>14.59</v>
      </c>
      <c r="X1788">
        <v>2</v>
      </c>
      <c r="Y1788">
        <v>3.9</v>
      </c>
      <c r="Z1788">
        <v>51</v>
      </c>
      <c r="AA1788">
        <v>0.05</v>
      </c>
      <c r="AB1788">
        <v>25.6</v>
      </c>
      <c r="AC1788">
        <v>0.57999999999999996</v>
      </c>
      <c r="AD1788">
        <v>302</v>
      </c>
      <c r="AE1788">
        <v>0.2</v>
      </c>
      <c r="AF1788">
        <v>3.0000000000000001E-3</v>
      </c>
      <c r="AG1788">
        <v>26.8</v>
      </c>
      <c r="AH1788">
        <v>3.5999999999999997E-2</v>
      </c>
      <c r="AI1788">
        <v>7.82</v>
      </c>
      <c r="AJ1788">
        <v>0.01</v>
      </c>
      <c r="AK1788">
        <v>0.26</v>
      </c>
      <c r="AL1788">
        <v>2</v>
      </c>
      <c r="AM1788">
        <v>0.4</v>
      </c>
      <c r="AN1788">
        <v>3.2</v>
      </c>
      <c r="AO1788">
        <v>0.01</v>
      </c>
      <c r="AP1788">
        <v>5.6</v>
      </c>
      <c r="AQ1788">
        <v>420</v>
      </c>
      <c r="AR1788">
        <v>0.05</v>
      </c>
      <c r="AS1788">
        <v>0.7</v>
      </c>
      <c r="AT1788">
        <v>22</v>
      </c>
      <c r="AU1788">
        <v>0.1</v>
      </c>
      <c r="AV1788">
        <v>36.200000000000003</v>
      </c>
    </row>
    <row r="1789" spans="1:48" x14ac:dyDescent="0.3">
      <c r="A1789" t="s">
        <v>6894</v>
      </c>
      <c r="B1789" t="s">
        <v>6895</v>
      </c>
      <c r="C1789" s="1" t="str">
        <f t="shared" si="129"/>
        <v>13:0048</v>
      </c>
      <c r="D1789" s="1" t="str">
        <f t="shared" si="130"/>
        <v>13:0010</v>
      </c>
      <c r="E1789" t="s">
        <v>6896</v>
      </c>
      <c r="F1789" t="s">
        <v>6897</v>
      </c>
      <c r="H1789">
        <v>45.405102599999999</v>
      </c>
      <c r="I1789">
        <v>-67.211963299999994</v>
      </c>
      <c r="J1789" s="1" t="str">
        <f t="shared" si="131"/>
        <v>Basal till</v>
      </c>
      <c r="K1789" s="1" t="str">
        <f t="shared" si="132"/>
        <v>&lt;63 micron</v>
      </c>
      <c r="L1789">
        <v>27</v>
      </c>
      <c r="M1789">
        <v>1.5</v>
      </c>
      <c r="N1789">
        <v>19.3</v>
      </c>
      <c r="O1789">
        <v>1.1000000000000001</v>
      </c>
      <c r="P1789">
        <v>1</v>
      </c>
      <c r="Q1789">
        <v>33.799999999999997</v>
      </c>
      <c r="R1789">
        <v>0.23</v>
      </c>
      <c r="S1789">
        <v>0.16</v>
      </c>
      <c r="T1789">
        <v>7.0000000000000007E-2</v>
      </c>
      <c r="U1789">
        <v>12.8</v>
      </c>
      <c r="V1789">
        <v>27.9</v>
      </c>
      <c r="W1789">
        <v>21.99</v>
      </c>
      <c r="X1789">
        <v>2.14</v>
      </c>
      <c r="Y1789">
        <v>3.5</v>
      </c>
      <c r="Z1789">
        <v>35</v>
      </c>
      <c r="AA1789">
        <v>0.04</v>
      </c>
      <c r="AB1789">
        <v>22.2</v>
      </c>
      <c r="AC1789">
        <v>0.42</v>
      </c>
      <c r="AD1789">
        <v>474</v>
      </c>
      <c r="AE1789">
        <v>0.32</v>
      </c>
      <c r="AF1789">
        <v>3.0000000000000001E-3</v>
      </c>
      <c r="AG1789">
        <v>31.4</v>
      </c>
      <c r="AH1789">
        <v>6.0999999999999999E-2</v>
      </c>
      <c r="AI1789">
        <v>13.19</v>
      </c>
      <c r="AJ1789">
        <v>0.02</v>
      </c>
      <c r="AK1789">
        <v>0.41</v>
      </c>
      <c r="AL1789">
        <v>2.4</v>
      </c>
      <c r="AM1789">
        <v>0.5</v>
      </c>
      <c r="AN1789">
        <v>3.3</v>
      </c>
      <c r="AO1789">
        <v>0.02</v>
      </c>
      <c r="AP1789">
        <v>7.4</v>
      </c>
      <c r="AQ1789">
        <v>640</v>
      </c>
      <c r="AR1789">
        <v>0.05</v>
      </c>
      <c r="AS1789">
        <v>0.7</v>
      </c>
      <c r="AT1789">
        <v>24</v>
      </c>
      <c r="AU1789">
        <v>0.2</v>
      </c>
      <c r="AV1789">
        <v>37</v>
      </c>
    </row>
    <row r="1790" spans="1:48" x14ac:dyDescent="0.3">
      <c r="A1790" t="s">
        <v>6898</v>
      </c>
      <c r="B1790" t="s">
        <v>6899</v>
      </c>
      <c r="C1790" s="1" t="str">
        <f t="shared" si="129"/>
        <v>13:0048</v>
      </c>
      <c r="D1790" s="1" t="str">
        <f t="shared" si="130"/>
        <v>13:0010</v>
      </c>
      <c r="E1790" t="s">
        <v>6900</v>
      </c>
      <c r="F1790" t="s">
        <v>6901</v>
      </c>
      <c r="H1790">
        <v>45.389109400000002</v>
      </c>
      <c r="I1790">
        <v>-67.209784600000006</v>
      </c>
      <c r="J1790" s="1" t="str">
        <f t="shared" si="131"/>
        <v>Basal till</v>
      </c>
      <c r="K1790" s="1" t="str">
        <f t="shared" si="132"/>
        <v>&lt;63 micron</v>
      </c>
      <c r="L1790">
        <v>8</v>
      </c>
      <c r="M1790">
        <v>1</v>
      </c>
      <c r="N1790">
        <v>25</v>
      </c>
      <c r="O1790">
        <v>1.8</v>
      </c>
      <c r="P1790">
        <v>1</v>
      </c>
      <c r="Q1790">
        <v>31.6</v>
      </c>
      <c r="R1790">
        <v>0.22</v>
      </c>
      <c r="S1790">
        <v>0.15</v>
      </c>
      <c r="T1790">
        <v>0.05</v>
      </c>
      <c r="U1790">
        <v>10.1</v>
      </c>
      <c r="V1790">
        <v>20.6</v>
      </c>
      <c r="W1790">
        <v>23.44</v>
      </c>
      <c r="X1790">
        <v>1.97</v>
      </c>
      <c r="Y1790">
        <v>3.1</v>
      </c>
      <c r="Z1790">
        <v>32</v>
      </c>
      <c r="AA1790">
        <v>0.04</v>
      </c>
      <c r="AB1790">
        <v>25</v>
      </c>
      <c r="AC1790">
        <v>0.38</v>
      </c>
      <c r="AD1790">
        <v>467</v>
      </c>
      <c r="AE1790">
        <v>0.25</v>
      </c>
      <c r="AF1790">
        <v>4.0000000000000001E-3</v>
      </c>
      <c r="AG1790">
        <v>23.7</v>
      </c>
      <c r="AH1790">
        <v>5.7000000000000002E-2</v>
      </c>
      <c r="AI1790">
        <v>14.11</v>
      </c>
      <c r="AJ1790">
        <v>5.0000000000000001E-3</v>
      </c>
      <c r="AK1790">
        <v>0.44</v>
      </c>
      <c r="AL1790">
        <v>2.6</v>
      </c>
      <c r="AM1790">
        <v>0.1</v>
      </c>
      <c r="AN1790">
        <v>4</v>
      </c>
      <c r="AO1790">
        <v>0.03</v>
      </c>
      <c r="AP1790">
        <v>7.6</v>
      </c>
      <c r="AQ1790">
        <v>570</v>
      </c>
      <c r="AR1790">
        <v>0.04</v>
      </c>
      <c r="AS1790">
        <v>0.9</v>
      </c>
      <c r="AT1790">
        <v>21</v>
      </c>
      <c r="AU1790">
        <v>0.2</v>
      </c>
      <c r="AV1790">
        <v>36</v>
      </c>
    </row>
    <row r="1791" spans="1:48" x14ac:dyDescent="0.3">
      <c r="A1791" t="s">
        <v>6902</v>
      </c>
      <c r="B1791" t="s">
        <v>6903</v>
      </c>
      <c r="C1791" s="1" t="str">
        <f t="shared" si="129"/>
        <v>13:0048</v>
      </c>
      <c r="D1791" s="1" t="str">
        <f t="shared" si="130"/>
        <v>13:0010</v>
      </c>
      <c r="E1791" t="s">
        <v>6904</v>
      </c>
      <c r="F1791" t="s">
        <v>6905</v>
      </c>
      <c r="H1791">
        <v>45.368699999999997</v>
      </c>
      <c r="I1791">
        <v>-67.211270999999996</v>
      </c>
      <c r="J1791" s="1" t="str">
        <f t="shared" si="131"/>
        <v>Basal till</v>
      </c>
      <c r="K1791" s="1" t="str">
        <f t="shared" si="132"/>
        <v>&lt;63 micron</v>
      </c>
      <c r="L1791">
        <v>7</v>
      </c>
      <c r="M1791">
        <v>1.8</v>
      </c>
      <c r="N1791">
        <v>9.9</v>
      </c>
      <c r="O1791">
        <v>1</v>
      </c>
      <c r="P1791">
        <v>1</v>
      </c>
      <c r="Q1791">
        <v>61.4</v>
      </c>
      <c r="R1791">
        <v>0.2</v>
      </c>
      <c r="S1791">
        <v>0.17</v>
      </c>
      <c r="T1791">
        <v>0.04</v>
      </c>
      <c r="U1791">
        <v>10.4</v>
      </c>
      <c r="V1791">
        <v>33.299999999999997</v>
      </c>
      <c r="W1791">
        <v>18.899999999999999</v>
      </c>
      <c r="X1791">
        <v>2.27</v>
      </c>
      <c r="Y1791">
        <v>4.9000000000000004</v>
      </c>
      <c r="Z1791">
        <v>32</v>
      </c>
      <c r="AA1791">
        <v>0.1</v>
      </c>
      <c r="AB1791">
        <v>24.9</v>
      </c>
      <c r="AC1791">
        <v>0.56999999999999995</v>
      </c>
      <c r="AD1791">
        <v>398</v>
      </c>
      <c r="AE1791">
        <v>0.3</v>
      </c>
      <c r="AF1791">
        <v>5.0000000000000001E-3</v>
      </c>
      <c r="AG1791">
        <v>33.200000000000003</v>
      </c>
      <c r="AH1791">
        <v>3.9E-2</v>
      </c>
      <c r="AI1791">
        <v>9.5500000000000007</v>
      </c>
      <c r="AJ1791">
        <v>5.0000000000000001E-3</v>
      </c>
      <c r="AK1791">
        <v>0.33</v>
      </c>
      <c r="AL1791">
        <v>3</v>
      </c>
      <c r="AM1791">
        <v>0.1</v>
      </c>
      <c r="AN1791">
        <v>3.6</v>
      </c>
      <c r="AO1791">
        <v>0.01</v>
      </c>
      <c r="AP1791">
        <v>7.7</v>
      </c>
      <c r="AQ1791">
        <v>700</v>
      </c>
      <c r="AR1791">
        <v>7.0000000000000007E-2</v>
      </c>
      <c r="AS1791">
        <v>0.8</v>
      </c>
      <c r="AT1791">
        <v>28</v>
      </c>
      <c r="AU1791">
        <v>0.2</v>
      </c>
      <c r="AV1791">
        <v>43.2</v>
      </c>
    </row>
    <row r="1792" spans="1:48" x14ac:dyDescent="0.3">
      <c r="A1792" t="s">
        <v>6906</v>
      </c>
      <c r="B1792" t="s">
        <v>6907</v>
      </c>
      <c r="C1792" s="1" t="str">
        <f t="shared" si="129"/>
        <v>13:0048</v>
      </c>
      <c r="D1792" s="1" t="str">
        <f t="shared" si="130"/>
        <v>13:0010</v>
      </c>
      <c r="E1792" t="s">
        <v>6908</v>
      </c>
      <c r="F1792" t="s">
        <v>6909</v>
      </c>
      <c r="H1792">
        <v>45.351025</v>
      </c>
      <c r="I1792">
        <v>-67.213793499999994</v>
      </c>
      <c r="J1792" s="1" t="str">
        <f t="shared" si="131"/>
        <v>Basal till</v>
      </c>
      <c r="K1792" s="1" t="str">
        <f t="shared" si="132"/>
        <v>&lt;63 micron</v>
      </c>
      <c r="L1792">
        <v>36</v>
      </c>
      <c r="M1792">
        <v>2.0299999999999998</v>
      </c>
      <c r="N1792">
        <v>46.5</v>
      </c>
      <c r="O1792">
        <v>2.6</v>
      </c>
      <c r="P1792">
        <v>1</v>
      </c>
      <c r="Q1792">
        <v>37.799999999999997</v>
      </c>
      <c r="R1792">
        <v>0.26</v>
      </c>
      <c r="S1792">
        <v>0.03</v>
      </c>
      <c r="T1792">
        <v>0.06</v>
      </c>
      <c r="U1792">
        <v>14.4</v>
      </c>
      <c r="V1792">
        <v>33.6</v>
      </c>
      <c r="W1792">
        <v>34.79</v>
      </c>
      <c r="X1792">
        <v>2.93</v>
      </c>
      <c r="Y1792">
        <v>4.9000000000000004</v>
      </c>
      <c r="Z1792">
        <v>64</v>
      </c>
      <c r="AA1792">
        <v>0.05</v>
      </c>
      <c r="AB1792">
        <v>30.7</v>
      </c>
      <c r="AC1792">
        <v>0.61</v>
      </c>
      <c r="AD1792">
        <v>402</v>
      </c>
      <c r="AE1792">
        <v>0.83</v>
      </c>
      <c r="AF1792">
        <v>4.0000000000000001E-3</v>
      </c>
      <c r="AG1792">
        <v>35</v>
      </c>
      <c r="AH1792">
        <v>4.2000000000000003E-2</v>
      </c>
      <c r="AI1792">
        <v>15.28</v>
      </c>
      <c r="AJ1792">
        <v>0.01</v>
      </c>
      <c r="AK1792">
        <v>0.53</v>
      </c>
      <c r="AL1792">
        <v>2.4</v>
      </c>
      <c r="AM1792">
        <v>0.6</v>
      </c>
      <c r="AN1792">
        <v>4</v>
      </c>
      <c r="AO1792">
        <v>0.03</v>
      </c>
      <c r="AP1792">
        <v>9.6</v>
      </c>
      <c r="AQ1792">
        <v>490</v>
      </c>
      <c r="AR1792">
        <v>7.0000000000000007E-2</v>
      </c>
      <c r="AS1792">
        <v>1.5</v>
      </c>
      <c r="AT1792">
        <v>26</v>
      </c>
      <c r="AU1792">
        <v>1</v>
      </c>
      <c r="AV1792">
        <v>57.3</v>
      </c>
    </row>
    <row r="1793" spans="1:48" x14ac:dyDescent="0.3">
      <c r="A1793" t="s">
        <v>6910</v>
      </c>
      <c r="B1793" t="s">
        <v>6911</v>
      </c>
      <c r="C1793" s="1" t="str">
        <f t="shared" si="129"/>
        <v>13:0048</v>
      </c>
      <c r="D1793" s="1" t="str">
        <f t="shared" si="130"/>
        <v>13:0010</v>
      </c>
      <c r="E1793" t="s">
        <v>6912</v>
      </c>
      <c r="F1793" t="s">
        <v>6913</v>
      </c>
      <c r="H1793">
        <v>45.327427900000004</v>
      </c>
      <c r="I1793">
        <v>-67.216359400000002</v>
      </c>
      <c r="J1793" s="1" t="str">
        <f t="shared" si="131"/>
        <v>Basal till</v>
      </c>
      <c r="K1793" s="1" t="str">
        <f t="shared" si="132"/>
        <v>&lt;63 micron</v>
      </c>
      <c r="L1793">
        <v>181</v>
      </c>
      <c r="M1793">
        <v>2.68</v>
      </c>
      <c r="N1793">
        <v>83.7</v>
      </c>
      <c r="O1793">
        <v>1.4</v>
      </c>
      <c r="P1793">
        <v>1</v>
      </c>
      <c r="Q1793">
        <v>29.8</v>
      </c>
      <c r="R1793">
        <v>0.28000000000000003</v>
      </c>
      <c r="S1793">
        <v>0.16</v>
      </c>
      <c r="T1793">
        <v>0.11</v>
      </c>
      <c r="U1793">
        <v>15.4</v>
      </c>
      <c r="V1793">
        <v>39.9</v>
      </c>
      <c r="W1793">
        <v>34.56</v>
      </c>
      <c r="X1793">
        <v>3.02</v>
      </c>
      <c r="Y1793">
        <v>4.8</v>
      </c>
      <c r="Z1793">
        <v>119</v>
      </c>
      <c r="AA1793">
        <v>0.04</v>
      </c>
      <c r="AB1793">
        <v>20.5</v>
      </c>
      <c r="AC1793">
        <v>0.59</v>
      </c>
      <c r="AD1793">
        <v>331</v>
      </c>
      <c r="AE1793">
        <v>1.01</v>
      </c>
      <c r="AF1793">
        <v>4.0000000000000001E-3</v>
      </c>
      <c r="AG1793">
        <v>44.5</v>
      </c>
      <c r="AH1793">
        <v>0.05</v>
      </c>
      <c r="AI1793">
        <v>16.39</v>
      </c>
      <c r="AJ1793">
        <v>0.02</v>
      </c>
      <c r="AK1793">
        <v>0.7</v>
      </c>
      <c r="AL1793">
        <v>3</v>
      </c>
      <c r="AM1793">
        <v>1.4</v>
      </c>
      <c r="AN1793">
        <v>3.6</v>
      </c>
      <c r="AO1793">
        <v>0.04</v>
      </c>
      <c r="AP1793">
        <v>7.3</v>
      </c>
      <c r="AQ1793">
        <v>770</v>
      </c>
      <c r="AR1793">
        <v>0.08</v>
      </c>
      <c r="AS1793">
        <v>1.2</v>
      </c>
      <c r="AT1793">
        <v>35</v>
      </c>
      <c r="AU1793">
        <v>10.5</v>
      </c>
      <c r="AV1793">
        <v>65.099999999999994</v>
      </c>
    </row>
    <row r="1794" spans="1:48" x14ac:dyDescent="0.3">
      <c r="A1794" t="s">
        <v>6914</v>
      </c>
      <c r="B1794" t="s">
        <v>6915</v>
      </c>
      <c r="C1794" s="1" t="str">
        <f t="shared" si="129"/>
        <v>13:0048</v>
      </c>
      <c r="D1794" s="1" t="str">
        <f t="shared" si="130"/>
        <v>13:0010</v>
      </c>
      <c r="E1794" t="s">
        <v>6916</v>
      </c>
      <c r="F1794" t="s">
        <v>6917</v>
      </c>
      <c r="H1794">
        <v>45.3099129</v>
      </c>
      <c r="I1794">
        <v>-67.215849199999994</v>
      </c>
      <c r="J1794" s="1" t="str">
        <f t="shared" si="131"/>
        <v>Basal till</v>
      </c>
      <c r="K1794" s="1" t="str">
        <f t="shared" si="132"/>
        <v>&lt;63 micron</v>
      </c>
      <c r="L1794">
        <v>23</v>
      </c>
      <c r="M1794">
        <v>2.12</v>
      </c>
      <c r="N1794">
        <v>87.9</v>
      </c>
      <c r="O1794">
        <v>6.3</v>
      </c>
      <c r="P1794">
        <v>1</v>
      </c>
      <c r="Q1794">
        <v>80.599999999999994</v>
      </c>
      <c r="R1794">
        <v>0.4</v>
      </c>
      <c r="S1794">
        <v>0.15</v>
      </c>
      <c r="T1794">
        <v>0.02</v>
      </c>
      <c r="U1794">
        <v>21.7</v>
      </c>
      <c r="V1794">
        <v>39.5</v>
      </c>
      <c r="W1794">
        <v>47.87</v>
      </c>
      <c r="X1794">
        <v>3.72</v>
      </c>
      <c r="Y1794">
        <v>6.2</v>
      </c>
      <c r="Z1794">
        <v>10</v>
      </c>
      <c r="AA1794">
        <v>0.24</v>
      </c>
      <c r="AB1794">
        <v>33.799999999999997</v>
      </c>
      <c r="AC1794">
        <v>0.77</v>
      </c>
      <c r="AD1794">
        <v>484</v>
      </c>
      <c r="AE1794">
        <v>1.41</v>
      </c>
      <c r="AF1794">
        <v>6.0000000000000001E-3</v>
      </c>
      <c r="AG1794">
        <v>41</v>
      </c>
      <c r="AH1794">
        <v>4.9000000000000002E-2</v>
      </c>
      <c r="AI1794">
        <v>13.23</v>
      </c>
      <c r="AJ1794">
        <v>5.0000000000000001E-3</v>
      </c>
      <c r="AK1794">
        <v>0.18</v>
      </c>
      <c r="AL1794">
        <v>4</v>
      </c>
      <c r="AM1794">
        <v>0.5</v>
      </c>
      <c r="AN1794">
        <v>6.3</v>
      </c>
      <c r="AO1794">
        <v>0.05</v>
      </c>
      <c r="AP1794">
        <v>12.5</v>
      </c>
      <c r="AQ1794">
        <v>720</v>
      </c>
      <c r="AR1794">
        <v>0.24</v>
      </c>
      <c r="AS1794">
        <v>2.1</v>
      </c>
      <c r="AT1794">
        <v>51</v>
      </c>
      <c r="AU1794">
        <v>1</v>
      </c>
      <c r="AV1794">
        <v>40.700000000000003</v>
      </c>
    </row>
    <row r="1795" spans="1:48" x14ac:dyDescent="0.3">
      <c r="A1795" t="s">
        <v>6918</v>
      </c>
      <c r="B1795" t="s">
        <v>6919</v>
      </c>
      <c r="C1795" s="1" t="str">
        <f t="shared" si="129"/>
        <v>13:0048</v>
      </c>
      <c r="D1795" s="1" t="str">
        <f t="shared" si="130"/>
        <v>13:0010</v>
      </c>
      <c r="E1795" t="s">
        <v>6920</v>
      </c>
      <c r="F1795" t="s">
        <v>6921</v>
      </c>
      <c r="H1795">
        <v>45.293113099999999</v>
      </c>
      <c r="I1795">
        <v>-67.2144622</v>
      </c>
      <c r="J1795" s="1" t="str">
        <f t="shared" si="131"/>
        <v>Basal till</v>
      </c>
      <c r="K1795" s="1" t="str">
        <f t="shared" si="132"/>
        <v>&lt;63 micron</v>
      </c>
      <c r="L1795">
        <v>187</v>
      </c>
      <c r="M1795">
        <v>2.06</v>
      </c>
      <c r="N1795">
        <v>13.5</v>
      </c>
      <c r="O1795">
        <v>2.7</v>
      </c>
      <c r="P1795">
        <v>2</v>
      </c>
      <c r="Q1795">
        <v>35.4</v>
      </c>
      <c r="R1795">
        <v>1.04</v>
      </c>
      <c r="S1795">
        <v>0.02</v>
      </c>
      <c r="T1795">
        <v>0.04</v>
      </c>
      <c r="U1795">
        <v>5.0999999999999996</v>
      </c>
      <c r="V1795">
        <v>24.3</v>
      </c>
      <c r="W1795">
        <v>8.8000000000000007</v>
      </c>
      <c r="X1795">
        <v>2.5499999999999998</v>
      </c>
      <c r="Y1795">
        <v>6.4</v>
      </c>
      <c r="Z1795">
        <v>110</v>
      </c>
      <c r="AA1795">
        <v>0.05</v>
      </c>
      <c r="AB1795">
        <v>21.5</v>
      </c>
      <c r="AC1795">
        <v>0.41</v>
      </c>
      <c r="AD1795">
        <v>208</v>
      </c>
      <c r="AE1795">
        <v>0.74</v>
      </c>
      <c r="AF1795">
        <v>3.0000000000000001E-3</v>
      </c>
      <c r="AG1795">
        <v>16.5</v>
      </c>
      <c r="AH1795">
        <v>4.8000000000000001E-2</v>
      </c>
      <c r="AI1795">
        <v>21.06</v>
      </c>
      <c r="AJ1795">
        <v>0.04</v>
      </c>
      <c r="AK1795">
        <v>0.16</v>
      </c>
      <c r="AL1795">
        <v>1.6</v>
      </c>
      <c r="AM1795">
        <v>0.7</v>
      </c>
      <c r="AN1795">
        <v>2.1</v>
      </c>
      <c r="AO1795">
        <v>0.01</v>
      </c>
      <c r="AP1795">
        <v>15.3</v>
      </c>
      <c r="AQ1795">
        <v>320</v>
      </c>
      <c r="AR1795">
        <v>0.15</v>
      </c>
      <c r="AS1795">
        <v>2.2000000000000002</v>
      </c>
      <c r="AT1795">
        <v>26</v>
      </c>
      <c r="AU1795">
        <v>1.1000000000000001</v>
      </c>
      <c r="AV1795">
        <v>56.1</v>
      </c>
    </row>
    <row r="1796" spans="1:48" x14ac:dyDescent="0.3">
      <c r="A1796" t="s">
        <v>6922</v>
      </c>
      <c r="B1796" t="s">
        <v>6923</v>
      </c>
      <c r="C1796" s="1" t="str">
        <f t="shared" si="129"/>
        <v>13:0048</v>
      </c>
      <c r="D1796" s="1" t="str">
        <f t="shared" si="130"/>
        <v>13:0010</v>
      </c>
      <c r="E1796" t="s">
        <v>6924</v>
      </c>
      <c r="F1796" t="s">
        <v>6925</v>
      </c>
      <c r="H1796">
        <v>45.275259800000001</v>
      </c>
      <c r="I1796">
        <v>-67.210750300000001</v>
      </c>
      <c r="J1796" s="1" t="str">
        <f t="shared" si="131"/>
        <v>Basal till</v>
      </c>
      <c r="K1796" s="1" t="str">
        <f t="shared" si="132"/>
        <v>&lt;63 micron</v>
      </c>
      <c r="L1796">
        <v>56</v>
      </c>
      <c r="M1796">
        <v>2.25</v>
      </c>
      <c r="N1796">
        <v>26.3</v>
      </c>
      <c r="O1796">
        <v>1.8</v>
      </c>
      <c r="P1796">
        <v>2</v>
      </c>
      <c r="Q1796">
        <v>32.799999999999997</v>
      </c>
      <c r="R1796">
        <v>0.34</v>
      </c>
      <c r="S1796">
        <v>0.13</v>
      </c>
      <c r="T1796">
        <v>0.05</v>
      </c>
      <c r="U1796">
        <v>8.3000000000000007</v>
      </c>
      <c r="V1796">
        <v>29.9</v>
      </c>
      <c r="W1796">
        <v>14.06</v>
      </c>
      <c r="X1796">
        <v>2.36</v>
      </c>
      <c r="Y1796">
        <v>4.4000000000000004</v>
      </c>
      <c r="Z1796">
        <v>87</v>
      </c>
      <c r="AA1796">
        <v>0.05</v>
      </c>
      <c r="AB1796">
        <v>20.6</v>
      </c>
      <c r="AC1796">
        <v>0.5</v>
      </c>
      <c r="AD1796">
        <v>235</v>
      </c>
      <c r="AE1796">
        <v>0.78</v>
      </c>
      <c r="AF1796">
        <v>3.0000000000000001E-3</v>
      </c>
      <c r="AG1796">
        <v>29.2</v>
      </c>
      <c r="AH1796">
        <v>3.9E-2</v>
      </c>
      <c r="AI1796">
        <v>11.31</v>
      </c>
      <c r="AJ1796">
        <v>5.0000000000000001E-3</v>
      </c>
      <c r="AK1796">
        <v>0.35</v>
      </c>
      <c r="AL1796">
        <v>2.1</v>
      </c>
      <c r="AM1796">
        <v>0.8</v>
      </c>
      <c r="AN1796">
        <v>3.3</v>
      </c>
      <c r="AO1796">
        <v>0.02</v>
      </c>
      <c r="AP1796">
        <v>5.3</v>
      </c>
      <c r="AQ1796">
        <v>610</v>
      </c>
      <c r="AR1796">
        <v>0.09</v>
      </c>
      <c r="AS1796">
        <v>1</v>
      </c>
      <c r="AT1796">
        <v>29</v>
      </c>
      <c r="AU1796">
        <v>1.4</v>
      </c>
      <c r="AV1796">
        <v>42.2</v>
      </c>
    </row>
    <row r="1797" spans="1:48" x14ac:dyDescent="0.3">
      <c r="A1797" t="s">
        <v>6926</v>
      </c>
      <c r="B1797" t="s">
        <v>6927</v>
      </c>
      <c r="C1797" s="1" t="str">
        <f t="shared" si="129"/>
        <v>13:0048</v>
      </c>
      <c r="D1797" s="1" t="str">
        <f t="shared" si="130"/>
        <v>13:0010</v>
      </c>
      <c r="E1797" t="s">
        <v>6928</v>
      </c>
      <c r="F1797" t="s">
        <v>6929</v>
      </c>
      <c r="H1797">
        <v>45.258007200000002</v>
      </c>
      <c r="I1797">
        <v>-67.217256199999994</v>
      </c>
      <c r="J1797" s="1" t="str">
        <f t="shared" si="131"/>
        <v>Basal till</v>
      </c>
      <c r="K1797" s="1" t="str">
        <f t="shared" si="132"/>
        <v>&lt;63 micron</v>
      </c>
      <c r="L1797">
        <v>28</v>
      </c>
      <c r="M1797">
        <v>2.17</v>
      </c>
      <c r="N1797">
        <v>29.3</v>
      </c>
      <c r="O1797">
        <v>2.2000000000000002</v>
      </c>
      <c r="P1797">
        <v>1</v>
      </c>
      <c r="Q1797">
        <v>32.700000000000003</v>
      </c>
      <c r="R1797">
        <v>1.04</v>
      </c>
      <c r="S1797">
        <v>0.13</v>
      </c>
      <c r="T1797">
        <v>7.0000000000000007E-2</v>
      </c>
      <c r="U1797">
        <v>9.6999999999999993</v>
      </c>
      <c r="V1797">
        <v>28</v>
      </c>
      <c r="W1797">
        <v>16.46</v>
      </c>
      <c r="X1797">
        <v>2.4500000000000002</v>
      </c>
      <c r="Y1797">
        <v>4.7</v>
      </c>
      <c r="Z1797">
        <v>72</v>
      </c>
      <c r="AA1797">
        <v>7.0000000000000007E-2</v>
      </c>
      <c r="AB1797">
        <v>21</v>
      </c>
      <c r="AC1797">
        <v>0.49</v>
      </c>
      <c r="AD1797">
        <v>341</v>
      </c>
      <c r="AE1797">
        <v>0.67</v>
      </c>
      <c r="AF1797">
        <v>6.0000000000000001E-3</v>
      </c>
      <c r="AG1797">
        <v>27.4</v>
      </c>
      <c r="AH1797">
        <v>5.7000000000000002E-2</v>
      </c>
      <c r="AI1797">
        <v>14.51</v>
      </c>
      <c r="AJ1797">
        <v>5.0000000000000001E-3</v>
      </c>
      <c r="AK1797">
        <v>0.28999999999999998</v>
      </c>
      <c r="AL1797">
        <v>2.2000000000000002</v>
      </c>
      <c r="AM1797">
        <v>0.9</v>
      </c>
      <c r="AN1797">
        <v>2.7</v>
      </c>
      <c r="AO1797">
        <v>0.01</v>
      </c>
      <c r="AP1797">
        <v>8.1999999999999993</v>
      </c>
      <c r="AQ1797">
        <v>620</v>
      </c>
      <c r="AR1797">
        <v>0.12</v>
      </c>
      <c r="AS1797">
        <v>2</v>
      </c>
      <c r="AT1797">
        <v>29</v>
      </c>
      <c r="AU1797">
        <v>19.399999999999999</v>
      </c>
      <c r="AV1797">
        <v>52.7</v>
      </c>
    </row>
    <row r="1798" spans="1:48" x14ac:dyDescent="0.3">
      <c r="A1798" t="s">
        <v>6930</v>
      </c>
      <c r="B1798" t="s">
        <v>6931</v>
      </c>
      <c r="C1798" s="1" t="str">
        <f t="shared" si="129"/>
        <v>13:0048</v>
      </c>
      <c r="D1798" s="1" t="str">
        <f t="shared" si="130"/>
        <v>13:0010</v>
      </c>
      <c r="E1798" t="s">
        <v>6932</v>
      </c>
      <c r="F1798" t="s">
        <v>6933</v>
      </c>
      <c r="H1798">
        <v>45.487050600000003</v>
      </c>
      <c r="I1798">
        <v>-67.175051699999997</v>
      </c>
      <c r="J1798" s="1" t="str">
        <f t="shared" si="131"/>
        <v>Basal till</v>
      </c>
      <c r="K1798" s="1" t="str">
        <f t="shared" si="132"/>
        <v>&lt;63 micron</v>
      </c>
      <c r="L1798">
        <v>54</v>
      </c>
      <c r="M1798">
        <v>1.68</v>
      </c>
      <c r="N1798">
        <v>11.7</v>
      </c>
      <c r="O1798">
        <v>2.5</v>
      </c>
      <c r="P1798">
        <v>1</v>
      </c>
      <c r="Q1798">
        <v>38.1</v>
      </c>
      <c r="R1798">
        <v>0.19</v>
      </c>
      <c r="S1798">
        <v>0.08</v>
      </c>
      <c r="T1798">
        <v>7.0000000000000007E-2</v>
      </c>
      <c r="U1798">
        <v>11.2</v>
      </c>
      <c r="V1798">
        <v>30.7</v>
      </c>
      <c r="W1798">
        <v>18.32</v>
      </c>
      <c r="X1798">
        <v>1.98</v>
      </c>
      <c r="Y1798">
        <v>3.6</v>
      </c>
      <c r="Z1798">
        <v>44</v>
      </c>
      <c r="AA1798">
        <v>0.06</v>
      </c>
      <c r="AB1798">
        <v>24.6</v>
      </c>
      <c r="AC1798">
        <v>0.55000000000000004</v>
      </c>
      <c r="AD1798">
        <v>343</v>
      </c>
      <c r="AE1798">
        <v>0.25</v>
      </c>
      <c r="AF1798">
        <v>6.0000000000000001E-3</v>
      </c>
      <c r="AG1798">
        <v>27.9</v>
      </c>
      <c r="AH1798">
        <v>0.06</v>
      </c>
      <c r="AI1798">
        <v>9.7799999999999994</v>
      </c>
      <c r="AJ1798">
        <v>5.0000000000000001E-3</v>
      </c>
      <c r="AK1798">
        <v>0.56999999999999995</v>
      </c>
      <c r="AL1798">
        <v>2.1</v>
      </c>
      <c r="AM1798">
        <v>0.7</v>
      </c>
      <c r="AN1798">
        <v>3.6</v>
      </c>
      <c r="AO1798">
        <v>0.01</v>
      </c>
      <c r="AP1798">
        <v>7.8</v>
      </c>
      <c r="AQ1798">
        <v>620</v>
      </c>
      <c r="AR1798">
        <v>0.06</v>
      </c>
      <c r="AS1798">
        <v>0.9</v>
      </c>
      <c r="AT1798">
        <v>24</v>
      </c>
      <c r="AU1798">
        <v>0.3</v>
      </c>
      <c r="AV1798">
        <v>32.6</v>
      </c>
    </row>
    <row r="1799" spans="1:48" x14ac:dyDescent="0.3">
      <c r="A1799" t="s">
        <v>6934</v>
      </c>
      <c r="B1799" t="s">
        <v>6935</v>
      </c>
      <c r="C1799" s="1" t="str">
        <f t="shared" si="129"/>
        <v>13:0048</v>
      </c>
      <c r="D1799" s="1" t="str">
        <f t="shared" si="130"/>
        <v>13:0010</v>
      </c>
      <c r="E1799" t="s">
        <v>6936</v>
      </c>
      <c r="F1799" t="s">
        <v>6937</v>
      </c>
      <c r="H1799">
        <v>45.472207300000001</v>
      </c>
      <c r="I1799">
        <v>-67.182362499999996</v>
      </c>
      <c r="J1799" s="1" t="str">
        <f t="shared" si="131"/>
        <v>Basal till</v>
      </c>
      <c r="K1799" s="1" t="str">
        <f t="shared" si="132"/>
        <v>&lt;63 micron</v>
      </c>
      <c r="L1799">
        <v>9</v>
      </c>
      <c r="M1799">
        <v>1.85</v>
      </c>
      <c r="N1799">
        <v>10.8</v>
      </c>
      <c r="O1799">
        <v>1.8</v>
      </c>
      <c r="P1799">
        <v>1</v>
      </c>
      <c r="Q1799">
        <v>52.8</v>
      </c>
      <c r="R1799">
        <v>0.23</v>
      </c>
      <c r="S1799">
        <v>0.08</v>
      </c>
      <c r="T1799">
        <v>0.05</v>
      </c>
      <c r="U1799">
        <v>12.9</v>
      </c>
      <c r="V1799">
        <v>31.5</v>
      </c>
      <c r="W1799">
        <v>20.38</v>
      </c>
      <c r="X1799">
        <v>2.38</v>
      </c>
      <c r="Y1799">
        <v>4.7</v>
      </c>
      <c r="Z1799">
        <v>16</v>
      </c>
      <c r="AA1799">
        <v>0.11</v>
      </c>
      <c r="AB1799">
        <v>29.1</v>
      </c>
      <c r="AC1799">
        <v>0.64</v>
      </c>
      <c r="AD1799">
        <v>587</v>
      </c>
      <c r="AE1799">
        <v>0.25</v>
      </c>
      <c r="AF1799">
        <v>5.0000000000000001E-3</v>
      </c>
      <c r="AG1799">
        <v>30.5</v>
      </c>
      <c r="AH1799">
        <v>5.6000000000000001E-2</v>
      </c>
      <c r="AI1799">
        <v>10.86</v>
      </c>
      <c r="AJ1799">
        <v>5.0000000000000001E-3</v>
      </c>
      <c r="AK1799">
        <v>0.47</v>
      </c>
      <c r="AL1799">
        <v>3.4</v>
      </c>
      <c r="AM1799">
        <v>0.5</v>
      </c>
      <c r="AN1799">
        <v>4.0999999999999996</v>
      </c>
      <c r="AO1799">
        <v>0.01</v>
      </c>
      <c r="AP1799">
        <v>8.5</v>
      </c>
      <c r="AQ1799">
        <v>910</v>
      </c>
      <c r="AR1799">
        <v>0.09</v>
      </c>
      <c r="AS1799">
        <v>0.9</v>
      </c>
      <c r="AT1799">
        <v>32</v>
      </c>
      <c r="AU1799">
        <v>0.2</v>
      </c>
      <c r="AV1799">
        <v>42.1</v>
      </c>
    </row>
    <row r="1800" spans="1:48" x14ac:dyDescent="0.3">
      <c r="A1800" t="s">
        <v>6938</v>
      </c>
      <c r="B1800" t="s">
        <v>6939</v>
      </c>
      <c r="C1800" s="1" t="str">
        <f t="shared" si="129"/>
        <v>13:0048</v>
      </c>
      <c r="D1800" s="1" t="str">
        <f t="shared" si="130"/>
        <v>13:0010</v>
      </c>
      <c r="E1800" t="s">
        <v>6940</v>
      </c>
      <c r="F1800" t="s">
        <v>6941</v>
      </c>
      <c r="H1800">
        <v>45.460748500000001</v>
      </c>
      <c r="I1800">
        <v>-67.185736599999998</v>
      </c>
      <c r="J1800" s="1" t="str">
        <f t="shared" si="131"/>
        <v>Basal till</v>
      </c>
      <c r="K1800" s="1" t="str">
        <f t="shared" si="132"/>
        <v>&lt;63 micron</v>
      </c>
      <c r="L1800">
        <v>29</v>
      </c>
      <c r="M1800">
        <v>1.88</v>
      </c>
      <c r="N1800">
        <v>13.2</v>
      </c>
      <c r="O1800">
        <v>1.6</v>
      </c>
      <c r="P1800">
        <v>1</v>
      </c>
      <c r="Q1800">
        <v>29.6</v>
      </c>
      <c r="R1800">
        <v>0.2</v>
      </c>
      <c r="S1800">
        <v>0.04</v>
      </c>
      <c r="T1800">
        <v>0.05</v>
      </c>
      <c r="U1800">
        <v>8.9</v>
      </c>
      <c r="V1800">
        <v>33.4</v>
      </c>
      <c r="W1800">
        <v>18.48</v>
      </c>
      <c r="X1800">
        <v>1.97</v>
      </c>
      <c r="Y1800">
        <v>3.5</v>
      </c>
      <c r="Z1800">
        <v>78</v>
      </c>
      <c r="AA1800">
        <v>0.04</v>
      </c>
      <c r="AB1800">
        <v>19.899999999999999</v>
      </c>
      <c r="AC1800">
        <v>0.51</v>
      </c>
      <c r="AD1800">
        <v>178</v>
      </c>
      <c r="AE1800">
        <v>0.32</v>
      </c>
      <c r="AF1800">
        <v>4.0000000000000001E-3</v>
      </c>
      <c r="AG1800">
        <v>29</v>
      </c>
      <c r="AH1800">
        <v>3.3000000000000002E-2</v>
      </c>
      <c r="AI1800">
        <v>9.67</v>
      </c>
      <c r="AJ1800">
        <v>0.01</v>
      </c>
      <c r="AK1800">
        <v>0.31</v>
      </c>
      <c r="AL1800">
        <v>2.2000000000000002</v>
      </c>
      <c r="AM1800">
        <v>0.5</v>
      </c>
      <c r="AN1800">
        <v>2.2999999999999998</v>
      </c>
      <c r="AO1800">
        <v>0.01</v>
      </c>
      <c r="AP1800">
        <v>5.9</v>
      </c>
      <c r="AQ1800">
        <v>410</v>
      </c>
      <c r="AR1800">
        <v>7.0000000000000007E-2</v>
      </c>
      <c r="AS1800">
        <v>0.7</v>
      </c>
      <c r="AT1800">
        <v>23</v>
      </c>
      <c r="AU1800">
        <v>0.2</v>
      </c>
      <c r="AV1800">
        <v>35.9</v>
      </c>
    </row>
    <row r="1801" spans="1:48" x14ac:dyDescent="0.3">
      <c r="A1801" t="s">
        <v>6942</v>
      </c>
      <c r="B1801" t="s">
        <v>6943</v>
      </c>
      <c r="C1801" s="1" t="str">
        <f t="shared" si="129"/>
        <v>13:0048</v>
      </c>
      <c r="D1801" s="1" t="str">
        <f t="shared" si="130"/>
        <v>13:0010</v>
      </c>
      <c r="E1801" t="s">
        <v>6944</v>
      </c>
      <c r="F1801" t="s">
        <v>6945</v>
      </c>
      <c r="H1801">
        <v>45.436683700000003</v>
      </c>
      <c r="I1801">
        <v>-67.188272100000006</v>
      </c>
      <c r="J1801" s="1" t="str">
        <f t="shared" si="131"/>
        <v>Basal till</v>
      </c>
      <c r="K1801" s="1" t="str">
        <f t="shared" si="132"/>
        <v>&lt;63 micron</v>
      </c>
      <c r="L1801">
        <v>15</v>
      </c>
      <c r="M1801">
        <v>1.45</v>
      </c>
      <c r="N1801">
        <v>23.4</v>
      </c>
      <c r="O1801">
        <v>0.6</v>
      </c>
      <c r="P1801">
        <v>1</v>
      </c>
      <c r="Q1801">
        <v>41.8</v>
      </c>
      <c r="R1801">
        <v>0.26</v>
      </c>
      <c r="S1801">
        <v>0.2</v>
      </c>
      <c r="T1801">
        <v>0.11</v>
      </c>
      <c r="U1801">
        <v>20.9</v>
      </c>
      <c r="V1801">
        <v>33</v>
      </c>
      <c r="W1801">
        <v>36.31</v>
      </c>
      <c r="X1801">
        <v>2.84</v>
      </c>
      <c r="Y1801">
        <v>3.5</v>
      </c>
      <c r="Z1801">
        <v>14</v>
      </c>
      <c r="AA1801">
        <v>0.06</v>
      </c>
      <c r="AB1801">
        <v>27</v>
      </c>
      <c r="AC1801">
        <v>0.82</v>
      </c>
      <c r="AD1801">
        <v>1260</v>
      </c>
      <c r="AE1801">
        <v>0.21</v>
      </c>
      <c r="AF1801">
        <v>5.0000000000000001E-3</v>
      </c>
      <c r="AG1801">
        <v>38.1</v>
      </c>
      <c r="AH1801">
        <v>0.104</v>
      </c>
      <c r="AI1801">
        <v>20.89</v>
      </c>
      <c r="AJ1801">
        <v>5.0000000000000001E-3</v>
      </c>
      <c r="AK1801">
        <v>0.43</v>
      </c>
      <c r="AL1801">
        <v>3.3</v>
      </c>
      <c r="AM1801">
        <v>0.05</v>
      </c>
      <c r="AN1801">
        <v>7.7</v>
      </c>
      <c r="AO1801">
        <v>0.02</v>
      </c>
      <c r="AP1801">
        <v>8</v>
      </c>
      <c r="AQ1801">
        <v>580</v>
      </c>
      <c r="AR1801">
        <v>0.03</v>
      </c>
      <c r="AS1801">
        <v>0.6</v>
      </c>
      <c r="AT1801">
        <v>27</v>
      </c>
      <c r="AU1801">
        <v>0.05</v>
      </c>
      <c r="AV1801">
        <v>47.7</v>
      </c>
    </row>
    <row r="1802" spans="1:48" x14ac:dyDescent="0.3">
      <c r="A1802" t="s">
        <v>6946</v>
      </c>
      <c r="B1802" t="s">
        <v>6947</v>
      </c>
      <c r="C1802" s="1" t="str">
        <f t="shared" si="129"/>
        <v>13:0048</v>
      </c>
      <c r="D1802" s="1" t="str">
        <f t="shared" si="130"/>
        <v>13:0010</v>
      </c>
      <c r="E1802" t="s">
        <v>6948</v>
      </c>
      <c r="F1802" t="s">
        <v>6949</v>
      </c>
      <c r="H1802">
        <v>45.418402999999998</v>
      </c>
      <c r="I1802">
        <v>-67.182082500000007</v>
      </c>
      <c r="J1802" s="1" t="str">
        <f t="shared" si="131"/>
        <v>Basal till</v>
      </c>
      <c r="K1802" s="1" t="str">
        <f t="shared" si="132"/>
        <v>&lt;63 micron</v>
      </c>
      <c r="L1802">
        <v>28</v>
      </c>
      <c r="M1802">
        <v>2.4300000000000002</v>
      </c>
      <c r="N1802">
        <v>9.4</v>
      </c>
      <c r="O1802">
        <v>2.4</v>
      </c>
      <c r="P1802">
        <v>1</v>
      </c>
      <c r="Q1802">
        <v>40.299999999999997</v>
      </c>
      <c r="R1802">
        <v>0.13</v>
      </c>
      <c r="S1802">
        <v>0.03</v>
      </c>
      <c r="T1802">
        <v>0.05</v>
      </c>
      <c r="U1802">
        <v>7.9</v>
      </c>
      <c r="V1802">
        <v>44.1</v>
      </c>
      <c r="W1802">
        <v>18.920000000000002</v>
      </c>
      <c r="X1802">
        <v>2.4</v>
      </c>
      <c r="Y1802">
        <v>4.4000000000000004</v>
      </c>
      <c r="Z1802">
        <v>98</v>
      </c>
      <c r="AA1802">
        <v>0.04</v>
      </c>
      <c r="AB1802">
        <v>18.5</v>
      </c>
      <c r="AC1802">
        <v>0.65</v>
      </c>
      <c r="AD1802">
        <v>153</v>
      </c>
      <c r="AE1802">
        <v>0.32</v>
      </c>
      <c r="AF1802">
        <v>3.0000000000000001E-3</v>
      </c>
      <c r="AG1802">
        <v>35.5</v>
      </c>
      <c r="AH1802">
        <v>4.4999999999999998E-2</v>
      </c>
      <c r="AI1802">
        <v>8.24</v>
      </c>
      <c r="AJ1802">
        <v>0.02</v>
      </c>
      <c r="AK1802">
        <v>0.14000000000000001</v>
      </c>
      <c r="AL1802">
        <v>2.4</v>
      </c>
      <c r="AM1802">
        <v>1</v>
      </c>
      <c r="AN1802">
        <v>2.2000000000000002</v>
      </c>
      <c r="AO1802">
        <v>0.01</v>
      </c>
      <c r="AP1802">
        <v>4.3</v>
      </c>
      <c r="AQ1802">
        <v>290</v>
      </c>
      <c r="AR1802">
        <v>7.0000000000000007E-2</v>
      </c>
      <c r="AS1802">
        <v>0.6</v>
      </c>
      <c r="AT1802">
        <v>24</v>
      </c>
      <c r="AU1802">
        <v>0.05</v>
      </c>
      <c r="AV1802">
        <v>49.7</v>
      </c>
    </row>
    <row r="1803" spans="1:48" x14ac:dyDescent="0.3">
      <c r="A1803" t="s">
        <v>6950</v>
      </c>
      <c r="B1803" t="s">
        <v>6951</v>
      </c>
      <c r="C1803" s="1" t="str">
        <f t="shared" si="129"/>
        <v>13:0048</v>
      </c>
      <c r="D1803" s="1" t="str">
        <f t="shared" si="130"/>
        <v>13:0010</v>
      </c>
      <c r="E1803" t="s">
        <v>6952</v>
      </c>
      <c r="F1803" t="s">
        <v>6953</v>
      </c>
      <c r="H1803">
        <v>45.400493599999997</v>
      </c>
      <c r="I1803">
        <v>-67.183959999999999</v>
      </c>
      <c r="J1803" s="1" t="str">
        <f t="shared" si="131"/>
        <v>Basal till</v>
      </c>
      <c r="K1803" s="1" t="str">
        <f t="shared" si="132"/>
        <v>&lt;63 micron</v>
      </c>
      <c r="L1803">
        <v>7</v>
      </c>
      <c r="M1803">
        <v>1.93</v>
      </c>
      <c r="N1803">
        <v>15.3</v>
      </c>
      <c r="O1803">
        <v>1.1000000000000001</v>
      </c>
      <c r="P1803">
        <v>1</v>
      </c>
      <c r="Q1803">
        <v>43.1</v>
      </c>
      <c r="R1803">
        <v>0.2</v>
      </c>
      <c r="S1803">
        <v>0.04</v>
      </c>
      <c r="T1803">
        <v>0.04</v>
      </c>
      <c r="U1803">
        <v>9.6</v>
      </c>
      <c r="V1803">
        <v>30.6</v>
      </c>
      <c r="W1803">
        <v>18.27</v>
      </c>
      <c r="X1803">
        <v>2.5099999999999998</v>
      </c>
      <c r="Y1803">
        <v>4.0999999999999996</v>
      </c>
      <c r="Z1803">
        <v>28</v>
      </c>
      <c r="AA1803">
        <v>0.08</v>
      </c>
      <c r="AB1803">
        <v>29.8</v>
      </c>
      <c r="AC1803">
        <v>0.57999999999999996</v>
      </c>
      <c r="AD1803">
        <v>402</v>
      </c>
      <c r="AE1803">
        <v>0.27</v>
      </c>
      <c r="AF1803">
        <v>5.0000000000000001E-3</v>
      </c>
      <c r="AG1803">
        <v>27.9</v>
      </c>
      <c r="AH1803">
        <v>4.4999999999999998E-2</v>
      </c>
      <c r="AI1803">
        <v>10.8</v>
      </c>
      <c r="AJ1803">
        <v>5.0000000000000001E-3</v>
      </c>
      <c r="AK1803">
        <v>0.34</v>
      </c>
      <c r="AL1803">
        <v>2.2000000000000002</v>
      </c>
      <c r="AM1803">
        <v>0.6</v>
      </c>
      <c r="AN1803">
        <v>3.4</v>
      </c>
      <c r="AO1803">
        <v>0.01</v>
      </c>
      <c r="AP1803">
        <v>7.2</v>
      </c>
      <c r="AQ1803">
        <v>630</v>
      </c>
      <c r="AR1803">
        <v>0.06</v>
      </c>
      <c r="AS1803">
        <v>0.7</v>
      </c>
      <c r="AT1803">
        <v>28</v>
      </c>
      <c r="AU1803">
        <v>0.1</v>
      </c>
      <c r="AV1803">
        <v>47.3</v>
      </c>
    </row>
    <row r="1804" spans="1:48" x14ac:dyDescent="0.3">
      <c r="A1804" t="s">
        <v>6954</v>
      </c>
      <c r="B1804" t="s">
        <v>6955</v>
      </c>
      <c r="C1804" s="1" t="str">
        <f t="shared" si="129"/>
        <v>13:0048</v>
      </c>
      <c r="D1804" s="1" t="str">
        <f t="shared" si="130"/>
        <v>13:0010</v>
      </c>
      <c r="E1804" t="s">
        <v>6956</v>
      </c>
      <c r="F1804" t="s">
        <v>6957</v>
      </c>
      <c r="H1804">
        <v>45.388912300000001</v>
      </c>
      <c r="I1804">
        <v>-67.185863600000005</v>
      </c>
      <c r="J1804" s="1" t="str">
        <f t="shared" si="131"/>
        <v>Basal till</v>
      </c>
      <c r="K1804" s="1" t="str">
        <f t="shared" si="132"/>
        <v>&lt;63 micron</v>
      </c>
      <c r="L1804">
        <v>13</v>
      </c>
      <c r="M1804">
        <v>1.83</v>
      </c>
      <c r="N1804">
        <v>10.9</v>
      </c>
      <c r="O1804">
        <v>1.5</v>
      </c>
      <c r="P1804">
        <v>1</v>
      </c>
      <c r="Q1804">
        <v>40.700000000000003</v>
      </c>
      <c r="R1804">
        <v>0.23</v>
      </c>
      <c r="S1804">
        <v>0.06</v>
      </c>
      <c r="T1804">
        <v>7.0000000000000007E-2</v>
      </c>
      <c r="U1804">
        <v>14.6</v>
      </c>
      <c r="V1804">
        <v>29</v>
      </c>
      <c r="W1804">
        <v>19.88</v>
      </c>
      <c r="X1804">
        <v>2.34</v>
      </c>
      <c r="Y1804">
        <v>4.3</v>
      </c>
      <c r="Z1804">
        <v>18</v>
      </c>
      <c r="AA1804">
        <v>0.12</v>
      </c>
      <c r="AB1804">
        <v>28.8</v>
      </c>
      <c r="AC1804">
        <v>0.61</v>
      </c>
      <c r="AD1804">
        <v>662</v>
      </c>
      <c r="AE1804">
        <v>0.38</v>
      </c>
      <c r="AF1804">
        <v>6.0000000000000001E-3</v>
      </c>
      <c r="AG1804">
        <v>30.1</v>
      </c>
      <c r="AH1804">
        <v>5.0999999999999997E-2</v>
      </c>
      <c r="AI1804">
        <v>12.63</v>
      </c>
      <c r="AJ1804">
        <v>5.0000000000000001E-3</v>
      </c>
      <c r="AK1804">
        <v>0.39</v>
      </c>
      <c r="AL1804">
        <v>2.9</v>
      </c>
      <c r="AM1804">
        <v>0.1</v>
      </c>
      <c r="AN1804">
        <v>4.5</v>
      </c>
      <c r="AO1804">
        <v>0.01</v>
      </c>
      <c r="AP1804">
        <v>8.6999999999999993</v>
      </c>
      <c r="AQ1804">
        <v>980</v>
      </c>
      <c r="AR1804">
        <v>0.09</v>
      </c>
      <c r="AS1804">
        <v>0.9</v>
      </c>
      <c r="AT1804">
        <v>31</v>
      </c>
      <c r="AU1804">
        <v>0.2</v>
      </c>
      <c r="AV1804">
        <v>45.7</v>
      </c>
    </row>
    <row r="1805" spans="1:48" x14ac:dyDescent="0.3">
      <c r="A1805" t="s">
        <v>6958</v>
      </c>
      <c r="B1805" t="s">
        <v>6959</v>
      </c>
      <c r="C1805" s="1" t="str">
        <f t="shared" si="129"/>
        <v>13:0048</v>
      </c>
      <c r="D1805" s="1" t="str">
        <f t="shared" si="130"/>
        <v>13:0010</v>
      </c>
      <c r="E1805" t="s">
        <v>6960</v>
      </c>
      <c r="F1805" t="s">
        <v>6961</v>
      </c>
      <c r="H1805">
        <v>45.364254199999998</v>
      </c>
      <c r="I1805">
        <v>-67.186191800000003</v>
      </c>
      <c r="J1805" s="1" t="str">
        <f t="shared" si="131"/>
        <v>Basal till</v>
      </c>
      <c r="K1805" s="1" t="str">
        <f t="shared" si="132"/>
        <v>&lt;63 micron</v>
      </c>
      <c r="L1805">
        <v>10</v>
      </c>
      <c r="M1805">
        <v>1.3</v>
      </c>
      <c r="N1805">
        <v>21.1</v>
      </c>
      <c r="O1805">
        <v>1</v>
      </c>
      <c r="P1805">
        <v>0.5</v>
      </c>
      <c r="Q1805">
        <v>19.600000000000001</v>
      </c>
      <c r="R1805">
        <v>0.2</v>
      </c>
      <c r="S1805">
        <v>0.1</v>
      </c>
      <c r="T1805">
        <v>0.05</v>
      </c>
      <c r="U1805">
        <v>15.5</v>
      </c>
      <c r="V1805">
        <v>20.3</v>
      </c>
      <c r="W1805">
        <v>21.15</v>
      </c>
      <c r="X1805">
        <v>1.81</v>
      </c>
      <c r="Y1805">
        <v>2.8</v>
      </c>
      <c r="Z1805">
        <v>24</v>
      </c>
      <c r="AA1805">
        <v>0.05</v>
      </c>
      <c r="AB1805">
        <v>21</v>
      </c>
      <c r="AC1805">
        <v>0.35</v>
      </c>
      <c r="AD1805">
        <v>680</v>
      </c>
      <c r="AE1805">
        <v>0.33</v>
      </c>
      <c r="AF1805">
        <v>3.0000000000000001E-3</v>
      </c>
      <c r="AG1805">
        <v>23</v>
      </c>
      <c r="AH1805">
        <v>5.1999999999999998E-2</v>
      </c>
      <c r="AI1805">
        <v>13.21</v>
      </c>
      <c r="AJ1805">
        <v>5.0000000000000001E-3</v>
      </c>
      <c r="AK1805">
        <v>0.42</v>
      </c>
      <c r="AL1805">
        <v>2.1</v>
      </c>
      <c r="AM1805">
        <v>0.2</v>
      </c>
      <c r="AN1805">
        <v>4.0999999999999996</v>
      </c>
      <c r="AO1805">
        <v>0.01</v>
      </c>
      <c r="AP1805">
        <v>5.5</v>
      </c>
      <c r="AQ1805">
        <v>710</v>
      </c>
      <c r="AR1805">
        <v>0.04</v>
      </c>
      <c r="AS1805">
        <v>0.7</v>
      </c>
      <c r="AT1805">
        <v>25</v>
      </c>
      <c r="AU1805">
        <v>0.2</v>
      </c>
      <c r="AV1805">
        <v>35.6</v>
      </c>
    </row>
    <row r="1806" spans="1:48" x14ac:dyDescent="0.3">
      <c r="A1806" t="s">
        <v>6962</v>
      </c>
      <c r="B1806" t="s">
        <v>6963</v>
      </c>
      <c r="C1806" s="1" t="str">
        <f t="shared" si="129"/>
        <v>13:0048</v>
      </c>
      <c r="D1806" s="1" t="str">
        <f t="shared" si="130"/>
        <v>13:0010</v>
      </c>
      <c r="E1806" t="s">
        <v>6964</v>
      </c>
      <c r="F1806" t="s">
        <v>6965</v>
      </c>
      <c r="H1806">
        <v>45.347182599999996</v>
      </c>
      <c r="I1806">
        <v>-67.186430400000006</v>
      </c>
      <c r="J1806" s="1" t="str">
        <f t="shared" si="131"/>
        <v>Basal till</v>
      </c>
      <c r="K1806" s="1" t="str">
        <f t="shared" si="132"/>
        <v>&lt;63 micron</v>
      </c>
      <c r="L1806">
        <v>47</v>
      </c>
      <c r="M1806">
        <v>2.2799999999999998</v>
      </c>
      <c r="N1806">
        <v>14.6</v>
      </c>
      <c r="O1806">
        <v>0.7</v>
      </c>
      <c r="P1806">
        <v>1</v>
      </c>
      <c r="Q1806">
        <v>45.1</v>
      </c>
      <c r="R1806">
        <v>0.2</v>
      </c>
      <c r="S1806">
        <v>0.03</v>
      </c>
      <c r="T1806">
        <v>0.08</v>
      </c>
      <c r="U1806">
        <v>10.7</v>
      </c>
      <c r="V1806">
        <v>33.700000000000003</v>
      </c>
      <c r="W1806">
        <v>20.39</v>
      </c>
      <c r="X1806">
        <v>2.79</v>
      </c>
      <c r="Y1806">
        <v>5.2</v>
      </c>
      <c r="Z1806">
        <v>67</v>
      </c>
      <c r="AA1806">
        <v>7.0000000000000007E-2</v>
      </c>
      <c r="AB1806">
        <v>24.5</v>
      </c>
      <c r="AC1806">
        <v>0.52</v>
      </c>
      <c r="AD1806">
        <v>364</v>
      </c>
      <c r="AE1806">
        <v>0.52</v>
      </c>
      <c r="AF1806">
        <v>5.0000000000000001E-3</v>
      </c>
      <c r="AG1806">
        <v>29.3</v>
      </c>
      <c r="AH1806">
        <v>5.5E-2</v>
      </c>
      <c r="AI1806">
        <v>10.31</v>
      </c>
      <c r="AJ1806">
        <v>0.01</v>
      </c>
      <c r="AK1806">
        <v>0.28000000000000003</v>
      </c>
      <c r="AL1806">
        <v>2.2999999999999998</v>
      </c>
      <c r="AM1806">
        <v>0.8</v>
      </c>
      <c r="AN1806">
        <v>2.9</v>
      </c>
      <c r="AO1806">
        <v>0.01</v>
      </c>
      <c r="AP1806">
        <v>5.7</v>
      </c>
      <c r="AQ1806">
        <v>340</v>
      </c>
      <c r="AR1806">
        <v>0.08</v>
      </c>
      <c r="AS1806">
        <v>0.8</v>
      </c>
      <c r="AT1806">
        <v>30</v>
      </c>
      <c r="AU1806">
        <v>0.2</v>
      </c>
      <c r="AV1806">
        <v>64.900000000000006</v>
      </c>
    </row>
    <row r="1807" spans="1:48" x14ac:dyDescent="0.3">
      <c r="A1807" t="s">
        <v>6966</v>
      </c>
      <c r="B1807" t="s">
        <v>6967</v>
      </c>
      <c r="C1807" s="1" t="str">
        <f t="shared" si="129"/>
        <v>13:0048</v>
      </c>
      <c r="D1807" s="1" t="str">
        <f t="shared" si="130"/>
        <v>13:0010</v>
      </c>
      <c r="E1807" t="s">
        <v>6968</v>
      </c>
      <c r="F1807" t="s">
        <v>6969</v>
      </c>
      <c r="H1807">
        <v>45.331730299999997</v>
      </c>
      <c r="I1807">
        <v>-67.190011699999999</v>
      </c>
      <c r="J1807" s="1" t="str">
        <f t="shared" si="131"/>
        <v>Basal till</v>
      </c>
      <c r="K1807" s="1" t="str">
        <f t="shared" si="132"/>
        <v>&lt;63 micron</v>
      </c>
      <c r="L1807">
        <v>12</v>
      </c>
      <c r="M1807">
        <v>2</v>
      </c>
      <c r="N1807">
        <v>27.1</v>
      </c>
      <c r="O1807">
        <v>1.2</v>
      </c>
      <c r="P1807">
        <v>1</v>
      </c>
      <c r="Q1807">
        <v>68.7</v>
      </c>
      <c r="R1807">
        <v>0.23</v>
      </c>
      <c r="S1807">
        <v>0.13</v>
      </c>
      <c r="T1807">
        <v>0.05</v>
      </c>
      <c r="U1807">
        <v>15.3</v>
      </c>
      <c r="V1807">
        <v>31.3</v>
      </c>
      <c r="W1807">
        <v>23.68</v>
      </c>
      <c r="X1807">
        <v>2.72</v>
      </c>
      <c r="Y1807">
        <v>4.9000000000000004</v>
      </c>
      <c r="Z1807">
        <v>18</v>
      </c>
      <c r="AA1807">
        <v>0.14000000000000001</v>
      </c>
      <c r="AB1807">
        <v>29.9</v>
      </c>
      <c r="AC1807">
        <v>0.64</v>
      </c>
      <c r="AD1807">
        <v>823</v>
      </c>
      <c r="AE1807">
        <v>0.68</v>
      </c>
      <c r="AF1807">
        <v>8.0000000000000002E-3</v>
      </c>
      <c r="AG1807">
        <v>33.1</v>
      </c>
      <c r="AH1807">
        <v>5.0999999999999997E-2</v>
      </c>
      <c r="AI1807">
        <v>11.74</v>
      </c>
      <c r="AJ1807">
        <v>5.0000000000000001E-3</v>
      </c>
      <c r="AK1807">
        <v>0.41</v>
      </c>
      <c r="AL1807">
        <v>3.7</v>
      </c>
      <c r="AM1807">
        <v>0.5</v>
      </c>
      <c r="AN1807">
        <v>11.6</v>
      </c>
      <c r="AO1807">
        <v>0.02</v>
      </c>
      <c r="AP1807">
        <v>8.5</v>
      </c>
      <c r="AQ1807">
        <v>1040</v>
      </c>
      <c r="AR1807">
        <v>0.08</v>
      </c>
      <c r="AS1807">
        <v>1.5</v>
      </c>
      <c r="AT1807">
        <v>39</v>
      </c>
      <c r="AU1807">
        <v>0.5</v>
      </c>
      <c r="AV1807">
        <v>55.4</v>
      </c>
    </row>
    <row r="1808" spans="1:48" x14ac:dyDescent="0.3">
      <c r="A1808" t="s">
        <v>6970</v>
      </c>
      <c r="B1808" t="s">
        <v>6971</v>
      </c>
      <c r="C1808" s="1" t="str">
        <f t="shared" si="129"/>
        <v>13:0048</v>
      </c>
      <c r="D1808" s="1" t="str">
        <f t="shared" si="130"/>
        <v>13:0010</v>
      </c>
      <c r="E1808" t="s">
        <v>6972</v>
      </c>
      <c r="F1808" t="s">
        <v>6973</v>
      </c>
      <c r="H1808">
        <v>45.312001000000002</v>
      </c>
      <c r="I1808">
        <v>-67.187806699999996</v>
      </c>
      <c r="J1808" s="1" t="str">
        <f t="shared" si="131"/>
        <v>Basal till</v>
      </c>
      <c r="K1808" s="1" t="str">
        <f t="shared" si="132"/>
        <v>&lt;63 micron</v>
      </c>
      <c r="L1808">
        <v>8</v>
      </c>
      <c r="M1808">
        <v>2.5</v>
      </c>
      <c r="N1808">
        <v>37.299999999999997</v>
      </c>
      <c r="O1808">
        <v>2</v>
      </c>
      <c r="P1808">
        <v>1</v>
      </c>
      <c r="Q1808">
        <v>79.900000000000006</v>
      </c>
      <c r="R1808">
        <v>0.3</v>
      </c>
      <c r="S1808">
        <v>0.05</v>
      </c>
      <c r="T1808">
        <v>0.05</v>
      </c>
      <c r="U1808">
        <v>18.2</v>
      </c>
      <c r="V1808">
        <v>40.9</v>
      </c>
      <c r="W1808">
        <v>33.53</v>
      </c>
      <c r="X1808">
        <v>3.57</v>
      </c>
      <c r="Y1808">
        <v>6.2</v>
      </c>
      <c r="Z1808">
        <v>14</v>
      </c>
      <c r="AA1808">
        <v>0.19</v>
      </c>
      <c r="AB1808">
        <v>30.7</v>
      </c>
      <c r="AC1808">
        <v>0.81</v>
      </c>
      <c r="AD1808">
        <v>856</v>
      </c>
      <c r="AE1808">
        <v>0.56999999999999995</v>
      </c>
      <c r="AF1808">
        <v>8.0000000000000002E-3</v>
      </c>
      <c r="AG1808">
        <v>44.6</v>
      </c>
      <c r="AH1808">
        <v>5.8000000000000003E-2</v>
      </c>
      <c r="AI1808">
        <v>14.31</v>
      </c>
      <c r="AJ1808">
        <v>5.0000000000000001E-3</v>
      </c>
      <c r="AK1808">
        <v>0.66</v>
      </c>
      <c r="AL1808">
        <v>4.2</v>
      </c>
      <c r="AM1808">
        <v>0.05</v>
      </c>
      <c r="AN1808">
        <v>5</v>
      </c>
      <c r="AO1808">
        <v>0.01</v>
      </c>
      <c r="AP1808">
        <v>9.5</v>
      </c>
      <c r="AQ1808">
        <v>1140</v>
      </c>
      <c r="AR1808">
        <v>0.12</v>
      </c>
      <c r="AS1808">
        <v>1</v>
      </c>
      <c r="AT1808">
        <v>49</v>
      </c>
      <c r="AU1808">
        <v>0.3</v>
      </c>
      <c r="AV1808">
        <v>71.5</v>
      </c>
    </row>
    <row r="1809" spans="1:48" x14ac:dyDescent="0.3">
      <c r="A1809" t="s">
        <v>6974</v>
      </c>
      <c r="B1809" t="s">
        <v>6975</v>
      </c>
      <c r="C1809" s="1" t="str">
        <f t="shared" si="129"/>
        <v>13:0048</v>
      </c>
      <c r="D1809" s="1" t="str">
        <f t="shared" si="130"/>
        <v>13:0010</v>
      </c>
      <c r="E1809" t="s">
        <v>6976</v>
      </c>
      <c r="F1809" t="s">
        <v>6977</v>
      </c>
      <c r="H1809">
        <v>45.294430400000003</v>
      </c>
      <c r="I1809">
        <v>-67.190622899999994</v>
      </c>
      <c r="J1809" s="1" t="str">
        <f t="shared" si="131"/>
        <v>Basal till</v>
      </c>
      <c r="K1809" s="1" t="str">
        <f t="shared" si="132"/>
        <v>&lt;63 micron</v>
      </c>
      <c r="L1809">
        <v>16</v>
      </c>
      <c r="M1809">
        <v>2.02</v>
      </c>
      <c r="N1809">
        <v>29.1</v>
      </c>
      <c r="O1809">
        <v>0.4</v>
      </c>
      <c r="P1809">
        <v>1</v>
      </c>
      <c r="Q1809">
        <v>41.6</v>
      </c>
      <c r="R1809">
        <v>0.26</v>
      </c>
      <c r="S1809">
        <v>0.04</v>
      </c>
      <c r="T1809">
        <v>0.04</v>
      </c>
      <c r="U1809">
        <v>10.8</v>
      </c>
      <c r="V1809">
        <v>34.1</v>
      </c>
      <c r="W1809">
        <v>21.18</v>
      </c>
      <c r="X1809">
        <v>2.36</v>
      </c>
      <c r="Y1809">
        <v>4.5999999999999996</v>
      </c>
      <c r="Z1809">
        <v>22</v>
      </c>
      <c r="AA1809">
        <v>0.09</v>
      </c>
      <c r="AB1809">
        <v>28</v>
      </c>
      <c r="AC1809">
        <v>0.53</v>
      </c>
      <c r="AD1809">
        <v>267</v>
      </c>
      <c r="AE1809">
        <v>0.51</v>
      </c>
      <c r="AF1809">
        <v>5.0000000000000001E-3</v>
      </c>
      <c r="AG1809">
        <v>28</v>
      </c>
      <c r="AH1809">
        <v>3.5999999999999997E-2</v>
      </c>
      <c r="AI1809">
        <v>9.25</v>
      </c>
      <c r="AJ1809">
        <v>0.02</v>
      </c>
      <c r="AK1809">
        <v>0.21</v>
      </c>
      <c r="AL1809">
        <v>2.5</v>
      </c>
      <c r="AM1809">
        <v>0.4</v>
      </c>
      <c r="AN1809">
        <v>3.4</v>
      </c>
      <c r="AO1809">
        <v>0.01</v>
      </c>
      <c r="AP1809">
        <v>9.5</v>
      </c>
      <c r="AQ1809">
        <v>720</v>
      </c>
      <c r="AR1809">
        <v>0.12</v>
      </c>
      <c r="AS1809">
        <v>1.2</v>
      </c>
      <c r="AT1809">
        <v>35</v>
      </c>
      <c r="AU1809">
        <v>0.5</v>
      </c>
      <c r="AV1809">
        <v>36.5</v>
      </c>
    </row>
    <row r="1810" spans="1:48" x14ac:dyDescent="0.3">
      <c r="A1810" t="s">
        <v>6978</v>
      </c>
      <c r="B1810" t="s">
        <v>6979</v>
      </c>
      <c r="C1810" s="1" t="str">
        <f t="shared" si="129"/>
        <v>13:0048</v>
      </c>
      <c r="D1810" s="1" t="str">
        <f t="shared" si="130"/>
        <v>13:0010</v>
      </c>
      <c r="E1810" t="s">
        <v>6980</v>
      </c>
      <c r="F1810" t="s">
        <v>6981</v>
      </c>
      <c r="H1810">
        <v>45.275002200000003</v>
      </c>
      <c r="I1810">
        <v>-67.190385199999994</v>
      </c>
      <c r="J1810" s="1" t="str">
        <f t="shared" si="131"/>
        <v>Basal till</v>
      </c>
      <c r="K1810" s="1" t="str">
        <f t="shared" si="132"/>
        <v>&lt;63 micron</v>
      </c>
      <c r="L1810">
        <v>40</v>
      </c>
      <c r="M1810">
        <v>1.87</v>
      </c>
      <c r="N1810">
        <v>30</v>
      </c>
      <c r="O1810">
        <v>1.2</v>
      </c>
      <c r="P1810">
        <v>0.5</v>
      </c>
      <c r="Q1810">
        <v>30.7</v>
      </c>
      <c r="R1810">
        <v>0.42</v>
      </c>
      <c r="S1810">
        <v>0.04</v>
      </c>
      <c r="T1810">
        <v>0.11</v>
      </c>
      <c r="U1810">
        <v>11.8</v>
      </c>
      <c r="V1810">
        <v>32.1</v>
      </c>
      <c r="W1810">
        <v>17.96</v>
      </c>
      <c r="X1810">
        <v>2.2599999999999998</v>
      </c>
      <c r="Y1810">
        <v>3.8</v>
      </c>
      <c r="Z1810">
        <v>69</v>
      </c>
      <c r="AA1810">
        <v>0.05</v>
      </c>
      <c r="AB1810">
        <v>20.2</v>
      </c>
      <c r="AC1810">
        <v>0.49</v>
      </c>
      <c r="AD1810">
        <v>318</v>
      </c>
      <c r="AE1810">
        <v>0.6</v>
      </c>
      <c r="AF1810">
        <v>4.0000000000000001E-3</v>
      </c>
      <c r="AG1810">
        <v>30.2</v>
      </c>
      <c r="AH1810">
        <v>3.9E-2</v>
      </c>
      <c r="AI1810">
        <v>12</v>
      </c>
      <c r="AJ1810">
        <v>0.01</v>
      </c>
      <c r="AK1810">
        <v>0.34</v>
      </c>
      <c r="AL1810">
        <v>2.2999999999999998</v>
      </c>
      <c r="AM1810">
        <v>0.9</v>
      </c>
      <c r="AN1810">
        <v>2.7</v>
      </c>
      <c r="AO1810">
        <v>0.01</v>
      </c>
      <c r="AP1810">
        <v>7.9</v>
      </c>
      <c r="AQ1810">
        <v>690</v>
      </c>
      <c r="AR1810">
        <v>0.08</v>
      </c>
      <c r="AS1810">
        <v>1.1000000000000001</v>
      </c>
      <c r="AT1810">
        <v>31</v>
      </c>
      <c r="AU1810">
        <v>1.7</v>
      </c>
      <c r="AV1810">
        <v>44.1</v>
      </c>
    </row>
    <row r="1811" spans="1:48" x14ac:dyDescent="0.3">
      <c r="A1811" t="s">
        <v>6982</v>
      </c>
      <c r="B1811" t="s">
        <v>6983</v>
      </c>
      <c r="C1811" s="1" t="str">
        <f t="shared" si="129"/>
        <v>13:0048</v>
      </c>
      <c r="D1811" s="1" t="str">
        <f t="shared" si="130"/>
        <v>13:0010</v>
      </c>
      <c r="E1811" t="s">
        <v>6984</v>
      </c>
      <c r="F1811" t="s">
        <v>6985</v>
      </c>
      <c r="H1811">
        <v>45.262388899999998</v>
      </c>
      <c r="I1811">
        <v>-67.1919197</v>
      </c>
      <c r="J1811" s="1" t="str">
        <f t="shared" si="131"/>
        <v>Basal till</v>
      </c>
      <c r="K1811" s="1" t="str">
        <f t="shared" si="132"/>
        <v>&lt;63 micron</v>
      </c>
      <c r="L1811">
        <v>28</v>
      </c>
      <c r="M1811">
        <v>1.93</v>
      </c>
      <c r="N1811">
        <v>17.600000000000001</v>
      </c>
      <c r="O1811">
        <v>1.3</v>
      </c>
      <c r="P1811">
        <v>0.5</v>
      </c>
      <c r="Q1811">
        <v>34.1</v>
      </c>
      <c r="R1811">
        <v>0.24</v>
      </c>
      <c r="S1811">
        <v>0.03</v>
      </c>
      <c r="T1811">
        <v>0.05</v>
      </c>
      <c r="U1811">
        <v>5.7</v>
      </c>
      <c r="V1811">
        <v>27.3</v>
      </c>
      <c r="W1811">
        <v>12.98</v>
      </c>
      <c r="X1811">
        <v>2.12</v>
      </c>
      <c r="Y1811">
        <v>5.5</v>
      </c>
      <c r="Z1811">
        <v>62</v>
      </c>
      <c r="AA1811">
        <v>0.03</v>
      </c>
      <c r="AB1811">
        <v>22.1</v>
      </c>
      <c r="AC1811">
        <v>0.32</v>
      </c>
      <c r="AD1811">
        <v>195</v>
      </c>
      <c r="AE1811">
        <v>0.49</v>
      </c>
      <c r="AF1811">
        <v>4.0000000000000001E-3</v>
      </c>
      <c r="AG1811">
        <v>16.600000000000001</v>
      </c>
      <c r="AH1811">
        <v>3.9E-2</v>
      </c>
      <c r="AI1811">
        <v>8.57</v>
      </c>
      <c r="AJ1811">
        <v>0.02</v>
      </c>
      <c r="AK1811">
        <v>0.23</v>
      </c>
      <c r="AL1811">
        <v>2.2999999999999998</v>
      </c>
      <c r="AM1811">
        <v>0.7</v>
      </c>
      <c r="AN1811">
        <v>2.2000000000000002</v>
      </c>
      <c r="AO1811">
        <v>0.01</v>
      </c>
      <c r="AP1811">
        <v>4.8</v>
      </c>
      <c r="AQ1811">
        <v>390</v>
      </c>
      <c r="AR1811">
        <v>0.12</v>
      </c>
      <c r="AS1811">
        <v>0.8</v>
      </c>
      <c r="AT1811">
        <v>35</v>
      </c>
      <c r="AU1811">
        <v>1</v>
      </c>
      <c r="AV1811">
        <v>36</v>
      </c>
    </row>
    <row r="1812" spans="1:48" x14ac:dyDescent="0.3">
      <c r="A1812" t="s">
        <v>6986</v>
      </c>
      <c r="B1812" t="s">
        <v>6987</v>
      </c>
      <c r="C1812" s="1" t="str">
        <f t="shared" si="129"/>
        <v>13:0048</v>
      </c>
      <c r="D1812" s="1" t="str">
        <f t="shared" si="130"/>
        <v>13:0010</v>
      </c>
      <c r="E1812" t="s">
        <v>6988</v>
      </c>
      <c r="F1812" t="s">
        <v>6989</v>
      </c>
      <c r="H1812">
        <v>45.485731899999998</v>
      </c>
      <c r="I1812">
        <v>-67.158496900000003</v>
      </c>
      <c r="J1812" s="1" t="str">
        <f t="shared" si="131"/>
        <v>Basal till</v>
      </c>
      <c r="K1812" s="1" t="str">
        <f t="shared" si="132"/>
        <v>&lt;63 micron</v>
      </c>
      <c r="L1812">
        <v>40</v>
      </c>
      <c r="M1812">
        <v>1.87</v>
      </c>
      <c r="N1812">
        <v>7.5</v>
      </c>
      <c r="O1812">
        <v>1.6</v>
      </c>
      <c r="P1812">
        <v>1</v>
      </c>
      <c r="Q1812">
        <v>48.4</v>
      </c>
      <c r="R1812">
        <v>0.22</v>
      </c>
      <c r="S1812">
        <v>0.08</v>
      </c>
      <c r="T1812">
        <v>7.0000000000000007E-2</v>
      </c>
      <c r="U1812">
        <v>10.1</v>
      </c>
      <c r="V1812">
        <v>30.3</v>
      </c>
      <c r="W1812">
        <v>14.07</v>
      </c>
      <c r="X1812">
        <v>2.2999999999999998</v>
      </c>
      <c r="Y1812">
        <v>5.0999999999999996</v>
      </c>
      <c r="Z1812">
        <v>33</v>
      </c>
      <c r="AA1812">
        <v>0.14000000000000001</v>
      </c>
      <c r="AB1812">
        <v>30.9</v>
      </c>
      <c r="AC1812">
        <v>0.62</v>
      </c>
      <c r="AD1812">
        <v>447</v>
      </c>
      <c r="AE1812">
        <v>0.32</v>
      </c>
      <c r="AF1812">
        <v>6.0000000000000001E-3</v>
      </c>
      <c r="AG1812">
        <v>26</v>
      </c>
      <c r="AH1812">
        <v>5.0999999999999997E-2</v>
      </c>
      <c r="AI1812">
        <v>9.9</v>
      </c>
      <c r="AJ1812">
        <v>0.01</v>
      </c>
      <c r="AK1812">
        <v>0.39</v>
      </c>
      <c r="AL1812">
        <v>2.7</v>
      </c>
      <c r="AM1812">
        <v>0.6</v>
      </c>
      <c r="AN1812">
        <v>4.3</v>
      </c>
      <c r="AO1812">
        <v>0.01</v>
      </c>
      <c r="AP1812">
        <v>9</v>
      </c>
      <c r="AQ1812">
        <v>860</v>
      </c>
      <c r="AR1812">
        <v>0.11</v>
      </c>
      <c r="AS1812">
        <v>1</v>
      </c>
      <c r="AT1812">
        <v>33</v>
      </c>
      <c r="AU1812">
        <v>0.3</v>
      </c>
      <c r="AV1812">
        <v>45.4</v>
      </c>
    </row>
    <row r="1813" spans="1:48" x14ac:dyDescent="0.3">
      <c r="A1813" t="s">
        <v>6990</v>
      </c>
      <c r="B1813" t="s">
        <v>6991</v>
      </c>
      <c r="C1813" s="1" t="str">
        <f t="shared" si="129"/>
        <v>13:0048</v>
      </c>
      <c r="D1813" s="1" t="str">
        <f t="shared" si="130"/>
        <v>13:0010</v>
      </c>
      <c r="E1813" t="s">
        <v>6992</v>
      </c>
      <c r="F1813" t="s">
        <v>6993</v>
      </c>
      <c r="H1813">
        <v>45.473746800000001</v>
      </c>
      <c r="I1813">
        <v>-67.154857100000001</v>
      </c>
      <c r="J1813" s="1" t="str">
        <f t="shared" si="131"/>
        <v>Basal till</v>
      </c>
      <c r="K1813" s="1" t="str">
        <f t="shared" si="132"/>
        <v>&lt;63 micron</v>
      </c>
      <c r="L1813">
        <v>13</v>
      </c>
      <c r="M1813">
        <v>1.84</v>
      </c>
      <c r="N1813">
        <v>8.4</v>
      </c>
      <c r="O1813">
        <v>1.4</v>
      </c>
      <c r="P1813">
        <v>1</v>
      </c>
      <c r="Q1813">
        <v>51.6</v>
      </c>
      <c r="R1813">
        <v>0.22</v>
      </c>
      <c r="S1813">
        <v>0.11</v>
      </c>
      <c r="T1813">
        <v>0.03</v>
      </c>
      <c r="U1813">
        <v>9.6999999999999993</v>
      </c>
      <c r="V1813">
        <v>29.3</v>
      </c>
      <c r="W1813">
        <v>15.09</v>
      </c>
      <c r="X1813">
        <v>2.2599999999999998</v>
      </c>
      <c r="Y1813">
        <v>4.8</v>
      </c>
      <c r="Z1813">
        <v>12</v>
      </c>
      <c r="AA1813">
        <v>0.13</v>
      </c>
      <c r="AB1813">
        <v>33.1</v>
      </c>
      <c r="AC1813">
        <v>0.65</v>
      </c>
      <c r="AD1813">
        <v>492</v>
      </c>
      <c r="AE1813">
        <v>0.27</v>
      </c>
      <c r="AF1813">
        <v>7.0000000000000001E-3</v>
      </c>
      <c r="AG1813">
        <v>26</v>
      </c>
      <c r="AH1813">
        <v>6.0999999999999999E-2</v>
      </c>
      <c r="AI1813">
        <v>9.6199999999999992</v>
      </c>
      <c r="AJ1813">
        <v>5.0000000000000001E-3</v>
      </c>
      <c r="AK1813">
        <v>0.41</v>
      </c>
      <c r="AL1813">
        <v>3</v>
      </c>
      <c r="AM1813">
        <v>0.2</v>
      </c>
      <c r="AN1813">
        <v>6.4</v>
      </c>
      <c r="AO1813">
        <v>0.01</v>
      </c>
      <c r="AP1813">
        <v>10.199999999999999</v>
      </c>
      <c r="AQ1813">
        <v>1010</v>
      </c>
      <c r="AR1813">
        <v>0.1</v>
      </c>
      <c r="AS1813">
        <v>0.9</v>
      </c>
      <c r="AT1813">
        <v>34</v>
      </c>
      <c r="AU1813">
        <v>0.3</v>
      </c>
      <c r="AV1813">
        <v>43.1</v>
      </c>
    </row>
    <row r="1814" spans="1:48" x14ac:dyDescent="0.3">
      <c r="A1814" t="s">
        <v>6994</v>
      </c>
      <c r="B1814" t="s">
        <v>6995</v>
      </c>
      <c r="C1814" s="1" t="str">
        <f t="shared" si="129"/>
        <v>13:0048</v>
      </c>
      <c r="D1814" s="1" t="str">
        <f t="shared" si="130"/>
        <v>13:0010</v>
      </c>
      <c r="E1814" t="s">
        <v>6996</v>
      </c>
      <c r="F1814" t="s">
        <v>6997</v>
      </c>
      <c r="H1814">
        <v>45.454413500000001</v>
      </c>
      <c r="I1814">
        <v>-67.161626600000005</v>
      </c>
      <c r="J1814" s="1" t="str">
        <f t="shared" si="131"/>
        <v>Basal till</v>
      </c>
      <c r="K1814" s="1" t="str">
        <f t="shared" si="132"/>
        <v>&lt;63 micron</v>
      </c>
      <c r="L1814">
        <v>19</v>
      </c>
      <c r="M1814">
        <v>2.35</v>
      </c>
      <c r="N1814">
        <v>15.7</v>
      </c>
      <c r="O1814">
        <v>0.6</v>
      </c>
      <c r="P1814">
        <v>1</v>
      </c>
      <c r="Q1814">
        <v>51.5</v>
      </c>
      <c r="R1814">
        <v>0.25</v>
      </c>
      <c r="S1814">
        <v>0.09</v>
      </c>
      <c r="T1814">
        <v>0.06</v>
      </c>
      <c r="U1814">
        <v>14.8</v>
      </c>
      <c r="V1814">
        <v>53.1</v>
      </c>
      <c r="W1814">
        <v>35.729999999999997</v>
      </c>
      <c r="X1814">
        <v>3.17</v>
      </c>
      <c r="Y1814">
        <v>5.7</v>
      </c>
      <c r="Z1814">
        <v>39</v>
      </c>
      <c r="AA1814">
        <v>7.0000000000000007E-2</v>
      </c>
      <c r="AB1814">
        <v>34</v>
      </c>
      <c r="AC1814">
        <v>1.18</v>
      </c>
      <c r="AD1814">
        <v>378</v>
      </c>
      <c r="AE1814">
        <v>0.16</v>
      </c>
      <c r="AF1814">
        <v>4.0000000000000001E-3</v>
      </c>
      <c r="AG1814">
        <v>53.8</v>
      </c>
      <c r="AH1814">
        <v>6.5000000000000002E-2</v>
      </c>
      <c r="AI1814">
        <v>14.8</v>
      </c>
      <c r="AJ1814">
        <v>0.01</v>
      </c>
      <c r="AK1814">
        <v>0.24</v>
      </c>
      <c r="AL1814">
        <v>3.3</v>
      </c>
      <c r="AM1814">
        <v>0.2</v>
      </c>
      <c r="AN1814">
        <v>4.4000000000000004</v>
      </c>
      <c r="AO1814">
        <v>0.01</v>
      </c>
      <c r="AP1814">
        <v>8.9</v>
      </c>
      <c r="AQ1814">
        <v>590</v>
      </c>
      <c r="AR1814">
        <v>0.06</v>
      </c>
      <c r="AS1814">
        <v>0.8</v>
      </c>
      <c r="AT1814">
        <v>34</v>
      </c>
      <c r="AU1814">
        <v>0.05</v>
      </c>
      <c r="AV1814">
        <v>55.6</v>
      </c>
    </row>
    <row r="1815" spans="1:48" x14ac:dyDescent="0.3">
      <c r="A1815" t="s">
        <v>6998</v>
      </c>
      <c r="B1815" t="s">
        <v>6999</v>
      </c>
      <c r="C1815" s="1" t="str">
        <f t="shared" si="129"/>
        <v>13:0048</v>
      </c>
      <c r="D1815" s="1" t="str">
        <f t="shared" si="130"/>
        <v>13:0010</v>
      </c>
      <c r="E1815" t="s">
        <v>7000</v>
      </c>
      <c r="F1815" t="s">
        <v>7001</v>
      </c>
      <c r="H1815">
        <v>45.444880900000001</v>
      </c>
      <c r="I1815">
        <v>-67.158803199999994</v>
      </c>
      <c r="J1815" s="1" t="str">
        <f t="shared" si="131"/>
        <v>Basal till</v>
      </c>
      <c r="K1815" s="1" t="str">
        <f t="shared" si="132"/>
        <v>&lt;63 micron</v>
      </c>
      <c r="L1815">
        <v>25</v>
      </c>
      <c r="M1815">
        <v>1.74</v>
      </c>
      <c r="N1815">
        <v>10.7</v>
      </c>
      <c r="O1815">
        <v>1</v>
      </c>
      <c r="P1815">
        <v>1</v>
      </c>
      <c r="Q1815">
        <v>36.6</v>
      </c>
      <c r="R1815">
        <v>0.2</v>
      </c>
      <c r="S1815">
        <v>0.12</v>
      </c>
      <c r="T1815">
        <v>7.0000000000000007E-2</v>
      </c>
      <c r="U1815">
        <v>11</v>
      </c>
      <c r="V1815">
        <v>30.9</v>
      </c>
      <c r="W1815">
        <v>19.21</v>
      </c>
      <c r="X1815">
        <v>1.94</v>
      </c>
      <c r="Y1815">
        <v>3.9</v>
      </c>
      <c r="Z1815">
        <v>46</v>
      </c>
      <c r="AA1815">
        <v>0.04</v>
      </c>
      <c r="AB1815">
        <v>23.3</v>
      </c>
      <c r="AC1815">
        <v>0.44</v>
      </c>
      <c r="AD1815">
        <v>630</v>
      </c>
      <c r="AE1815">
        <v>0.28999999999999998</v>
      </c>
      <c r="AF1815">
        <v>5.0000000000000001E-3</v>
      </c>
      <c r="AG1815">
        <v>23.8</v>
      </c>
      <c r="AH1815">
        <v>5.3999999999999999E-2</v>
      </c>
      <c r="AI1815">
        <v>13.35</v>
      </c>
      <c r="AJ1815">
        <v>5.0000000000000001E-3</v>
      </c>
      <c r="AK1815">
        <v>0.31</v>
      </c>
      <c r="AL1815">
        <v>2.4</v>
      </c>
      <c r="AM1815">
        <v>0.9</v>
      </c>
      <c r="AN1815">
        <v>5.3</v>
      </c>
      <c r="AO1815">
        <v>0.01</v>
      </c>
      <c r="AP1815">
        <v>6.3</v>
      </c>
      <c r="AQ1815">
        <v>410</v>
      </c>
      <c r="AR1815">
        <v>0.08</v>
      </c>
      <c r="AS1815">
        <v>0.8</v>
      </c>
      <c r="AT1815">
        <v>27</v>
      </c>
      <c r="AU1815">
        <v>0.2</v>
      </c>
      <c r="AV1815">
        <v>32.5</v>
      </c>
    </row>
    <row r="1816" spans="1:48" x14ac:dyDescent="0.3">
      <c r="A1816" t="s">
        <v>7002</v>
      </c>
      <c r="B1816" t="s">
        <v>7003</v>
      </c>
      <c r="C1816" s="1" t="str">
        <f t="shared" si="129"/>
        <v>13:0048</v>
      </c>
      <c r="D1816" s="1" t="str">
        <f t="shared" si="130"/>
        <v>13:0010</v>
      </c>
      <c r="E1816" t="s">
        <v>7004</v>
      </c>
      <c r="F1816" t="s">
        <v>7005</v>
      </c>
      <c r="H1816">
        <v>45.419707500000001</v>
      </c>
      <c r="I1816">
        <v>-67.153959</v>
      </c>
      <c r="J1816" s="1" t="str">
        <f t="shared" si="131"/>
        <v>Basal till</v>
      </c>
      <c r="K1816" s="1" t="str">
        <f t="shared" si="132"/>
        <v>&lt;63 micron</v>
      </c>
      <c r="L1816">
        <v>14</v>
      </c>
      <c r="M1816">
        <v>2.09</v>
      </c>
      <c r="N1816">
        <v>24.4</v>
      </c>
      <c r="O1816">
        <v>1.3</v>
      </c>
      <c r="P1816">
        <v>1</v>
      </c>
      <c r="Q1816">
        <v>43.8</v>
      </c>
      <c r="R1816">
        <v>0.33</v>
      </c>
      <c r="S1816">
        <v>0.08</v>
      </c>
      <c r="T1816">
        <v>0.02</v>
      </c>
      <c r="U1816">
        <v>12.2</v>
      </c>
      <c r="V1816">
        <v>32.1</v>
      </c>
      <c r="W1816">
        <v>23.45</v>
      </c>
      <c r="X1816">
        <v>2.76</v>
      </c>
      <c r="Y1816">
        <v>4.5999999999999996</v>
      </c>
      <c r="Z1816">
        <v>10</v>
      </c>
      <c r="AA1816">
        <v>0.08</v>
      </c>
      <c r="AB1816">
        <v>42.1</v>
      </c>
      <c r="AC1816">
        <v>0.71</v>
      </c>
      <c r="AD1816">
        <v>535</v>
      </c>
      <c r="AE1816">
        <v>0.36</v>
      </c>
      <c r="AF1816">
        <v>6.0000000000000001E-3</v>
      </c>
      <c r="AG1816">
        <v>32.700000000000003</v>
      </c>
      <c r="AH1816">
        <v>2.7E-2</v>
      </c>
      <c r="AI1816">
        <v>10.35</v>
      </c>
      <c r="AJ1816">
        <v>5.0000000000000001E-3</v>
      </c>
      <c r="AK1816">
        <v>0.51</v>
      </c>
      <c r="AL1816">
        <v>3.1</v>
      </c>
      <c r="AM1816">
        <v>0.2</v>
      </c>
      <c r="AN1816">
        <v>7.9</v>
      </c>
      <c r="AO1816">
        <v>0.01</v>
      </c>
      <c r="AP1816">
        <v>11.3</v>
      </c>
      <c r="AQ1816">
        <v>860</v>
      </c>
      <c r="AR1816">
        <v>0.05</v>
      </c>
      <c r="AS1816">
        <v>1.2</v>
      </c>
      <c r="AT1816">
        <v>32</v>
      </c>
      <c r="AU1816">
        <v>0.2</v>
      </c>
      <c r="AV1816">
        <v>56.4</v>
      </c>
    </row>
    <row r="1817" spans="1:48" x14ac:dyDescent="0.3">
      <c r="A1817" t="s">
        <v>7006</v>
      </c>
      <c r="B1817" t="s">
        <v>7007</v>
      </c>
      <c r="C1817" s="1" t="str">
        <f t="shared" si="129"/>
        <v>13:0048</v>
      </c>
      <c r="D1817" s="1" t="str">
        <f t="shared" si="130"/>
        <v>13:0010</v>
      </c>
      <c r="E1817" t="s">
        <v>7008</v>
      </c>
      <c r="F1817" t="s">
        <v>7009</v>
      </c>
      <c r="H1817">
        <v>45.4001041</v>
      </c>
      <c r="I1817">
        <v>-67.160730400000006</v>
      </c>
      <c r="J1817" s="1" t="str">
        <f t="shared" si="131"/>
        <v>Basal till</v>
      </c>
      <c r="K1817" s="1" t="str">
        <f t="shared" si="132"/>
        <v>&lt;63 micron</v>
      </c>
      <c r="L1817">
        <v>70</v>
      </c>
      <c r="M1817">
        <v>2.15</v>
      </c>
      <c r="N1817">
        <v>35.700000000000003</v>
      </c>
      <c r="O1817">
        <v>1.5</v>
      </c>
      <c r="P1817">
        <v>0.5</v>
      </c>
      <c r="Q1817">
        <v>30.4</v>
      </c>
      <c r="R1817">
        <v>0.28000000000000003</v>
      </c>
      <c r="S1817">
        <v>0.02</v>
      </c>
      <c r="T1817">
        <v>0.06</v>
      </c>
      <c r="U1817">
        <v>6.4</v>
      </c>
      <c r="V1817">
        <v>28.8</v>
      </c>
      <c r="W1817">
        <v>23.34</v>
      </c>
      <c r="X1817">
        <v>2.66</v>
      </c>
      <c r="Y1817">
        <v>5.0999999999999996</v>
      </c>
      <c r="Z1817">
        <v>136</v>
      </c>
      <c r="AA1817">
        <v>0.03</v>
      </c>
      <c r="AB1817">
        <v>25.7</v>
      </c>
      <c r="AC1817">
        <v>0.38</v>
      </c>
      <c r="AD1817">
        <v>197</v>
      </c>
      <c r="AE1817">
        <v>0.38</v>
      </c>
      <c r="AF1817">
        <v>6.0000000000000001E-3</v>
      </c>
      <c r="AG1817">
        <v>20</v>
      </c>
      <c r="AH1817">
        <v>4.4999999999999998E-2</v>
      </c>
      <c r="AI1817">
        <v>12.66</v>
      </c>
      <c r="AJ1817">
        <v>0.02</v>
      </c>
      <c r="AK1817">
        <v>0.47</v>
      </c>
      <c r="AL1817">
        <v>2.2000000000000002</v>
      </c>
      <c r="AM1817">
        <v>0.7</v>
      </c>
      <c r="AN1817">
        <v>2.5</v>
      </c>
      <c r="AO1817">
        <v>0.02</v>
      </c>
      <c r="AP1817">
        <v>7.9</v>
      </c>
      <c r="AQ1817">
        <v>260</v>
      </c>
      <c r="AR1817">
        <v>7.0000000000000007E-2</v>
      </c>
      <c r="AS1817">
        <v>0.8</v>
      </c>
      <c r="AT1817">
        <v>29</v>
      </c>
      <c r="AU1817">
        <v>0.4</v>
      </c>
      <c r="AV1817">
        <v>45.7</v>
      </c>
    </row>
    <row r="1818" spans="1:48" x14ac:dyDescent="0.3">
      <c r="A1818" t="s">
        <v>7010</v>
      </c>
      <c r="B1818" t="s">
        <v>7011</v>
      </c>
      <c r="C1818" s="1" t="str">
        <f t="shared" si="129"/>
        <v>13:0048</v>
      </c>
      <c r="D1818" s="1" t="str">
        <f t="shared" si="130"/>
        <v>13:0010</v>
      </c>
      <c r="E1818" t="s">
        <v>7012</v>
      </c>
      <c r="F1818" t="s">
        <v>7013</v>
      </c>
      <c r="H1818">
        <v>45.361761199999997</v>
      </c>
      <c r="I1818">
        <v>-67.155281900000006</v>
      </c>
      <c r="J1818" s="1" t="str">
        <f t="shared" si="131"/>
        <v>Basal till</v>
      </c>
      <c r="K1818" s="1" t="str">
        <f t="shared" si="132"/>
        <v>&lt;63 micron</v>
      </c>
      <c r="L1818">
        <v>22</v>
      </c>
      <c r="M1818">
        <v>1.56</v>
      </c>
      <c r="N1818">
        <v>143.5</v>
      </c>
      <c r="O1818">
        <v>1.3</v>
      </c>
      <c r="P1818">
        <v>1</v>
      </c>
      <c r="Q1818">
        <v>20.399999999999999</v>
      </c>
      <c r="R1818">
        <v>0.49</v>
      </c>
      <c r="S1818">
        <v>0.08</v>
      </c>
      <c r="T1818">
        <v>0.04</v>
      </c>
      <c r="U1818">
        <v>13.7</v>
      </c>
      <c r="V1818">
        <v>24.1</v>
      </c>
      <c r="W1818">
        <v>42.67</v>
      </c>
      <c r="X1818">
        <v>2.5299999999999998</v>
      </c>
      <c r="Y1818">
        <v>3.7</v>
      </c>
      <c r="Z1818">
        <v>36</v>
      </c>
      <c r="AA1818">
        <v>0.04</v>
      </c>
      <c r="AB1818">
        <v>31</v>
      </c>
      <c r="AC1818">
        <v>0.46</v>
      </c>
      <c r="AD1818">
        <v>357</v>
      </c>
      <c r="AE1818">
        <v>1.02</v>
      </c>
      <c r="AF1818">
        <v>3.0000000000000001E-3</v>
      </c>
      <c r="AG1818">
        <v>33.799999999999997</v>
      </c>
      <c r="AH1818">
        <v>4.9000000000000002E-2</v>
      </c>
      <c r="AI1818">
        <v>12.45</v>
      </c>
      <c r="AJ1818">
        <v>0.01</v>
      </c>
      <c r="AK1818">
        <v>0.28999999999999998</v>
      </c>
      <c r="AL1818">
        <v>1.7</v>
      </c>
      <c r="AM1818">
        <v>0.7</v>
      </c>
      <c r="AN1818">
        <v>3.3</v>
      </c>
      <c r="AO1818">
        <v>0.06</v>
      </c>
      <c r="AP1818">
        <v>9.8000000000000007</v>
      </c>
      <c r="AQ1818">
        <v>580</v>
      </c>
      <c r="AR1818">
        <v>7.0000000000000007E-2</v>
      </c>
      <c r="AS1818">
        <v>1.1000000000000001</v>
      </c>
      <c r="AT1818">
        <v>25</v>
      </c>
      <c r="AU1818">
        <v>0.6</v>
      </c>
      <c r="AV1818">
        <v>53.6</v>
      </c>
    </row>
    <row r="1819" spans="1:48" x14ac:dyDescent="0.3">
      <c r="A1819" t="s">
        <v>7014</v>
      </c>
      <c r="B1819" t="s">
        <v>7015</v>
      </c>
      <c r="C1819" s="1" t="str">
        <f t="shared" si="129"/>
        <v>13:0048</v>
      </c>
      <c r="D1819" s="1" t="str">
        <f t="shared" si="130"/>
        <v>13:0010</v>
      </c>
      <c r="E1819" t="s">
        <v>7016</v>
      </c>
      <c r="F1819" t="s">
        <v>7017</v>
      </c>
      <c r="H1819">
        <v>45.347364599999999</v>
      </c>
      <c r="I1819">
        <v>-67.162323599999993</v>
      </c>
      <c r="J1819" s="1" t="str">
        <f t="shared" si="131"/>
        <v>Basal till</v>
      </c>
      <c r="K1819" s="1" t="str">
        <f t="shared" si="132"/>
        <v>&lt;63 micron</v>
      </c>
      <c r="L1819">
        <v>64</v>
      </c>
      <c r="M1819">
        <v>2.95</v>
      </c>
      <c r="N1819">
        <v>146.1</v>
      </c>
      <c r="O1819">
        <v>1.9</v>
      </c>
      <c r="P1819">
        <v>1</v>
      </c>
      <c r="Q1819">
        <v>35.5</v>
      </c>
      <c r="R1819">
        <v>0.56999999999999995</v>
      </c>
      <c r="S1819">
        <v>0.02</v>
      </c>
      <c r="T1819">
        <v>0.09</v>
      </c>
      <c r="U1819">
        <v>22</v>
      </c>
      <c r="V1819">
        <v>42.2</v>
      </c>
      <c r="W1819">
        <v>79.069999999999993</v>
      </c>
      <c r="X1819">
        <v>4.58</v>
      </c>
      <c r="Y1819">
        <v>6.1</v>
      </c>
      <c r="Z1819">
        <v>145</v>
      </c>
      <c r="AA1819">
        <v>0.03</v>
      </c>
      <c r="AB1819">
        <v>28.6</v>
      </c>
      <c r="AC1819">
        <v>0.61</v>
      </c>
      <c r="AD1819">
        <v>438</v>
      </c>
      <c r="AE1819">
        <v>2.74</v>
      </c>
      <c r="AF1819">
        <v>3.0000000000000001E-3</v>
      </c>
      <c r="AG1819">
        <v>44.5</v>
      </c>
      <c r="AH1819">
        <v>0.05</v>
      </c>
      <c r="AI1819">
        <v>25.83</v>
      </c>
      <c r="AJ1819">
        <v>0.02</v>
      </c>
      <c r="AK1819">
        <v>0.61</v>
      </c>
      <c r="AL1819">
        <v>2.7</v>
      </c>
      <c r="AM1819">
        <v>2.1</v>
      </c>
      <c r="AN1819">
        <v>2.6</v>
      </c>
      <c r="AO1819">
        <v>0.09</v>
      </c>
      <c r="AP1819">
        <v>13.7</v>
      </c>
      <c r="AQ1819">
        <v>230</v>
      </c>
      <c r="AR1819">
        <v>0.13</v>
      </c>
      <c r="AS1819">
        <v>1.8</v>
      </c>
      <c r="AT1819">
        <v>38</v>
      </c>
      <c r="AU1819">
        <v>1.8</v>
      </c>
      <c r="AV1819">
        <v>88.5</v>
      </c>
    </row>
    <row r="1820" spans="1:48" x14ac:dyDescent="0.3">
      <c r="A1820" t="s">
        <v>7018</v>
      </c>
      <c r="B1820" t="s">
        <v>7019</v>
      </c>
      <c r="C1820" s="1" t="str">
        <f t="shared" si="129"/>
        <v>13:0048</v>
      </c>
      <c r="D1820" s="1" t="str">
        <f t="shared" si="130"/>
        <v>13:0010</v>
      </c>
      <c r="E1820" t="s">
        <v>7020</v>
      </c>
      <c r="F1820" t="s">
        <v>7021</v>
      </c>
      <c r="H1820">
        <v>45.330434199999999</v>
      </c>
      <c r="I1820">
        <v>-67.164057600000007</v>
      </c>
      <c r="J1820" s="1" t="str">
        <f t="shared" si="131"/>
        <v>Basal till</v>
      </c>
      <c r="K1820" s="1" t="str">
        <f t="shared" si="132"/>
        <v>&lt;63 micron</v>
      </c>
      <c r="L1820">
        <v>18</v>
      </c>
      <c r="M1820">
        <v>1.69</v>
      </c>
      <c r="N1820">
        <v>17.399999999999999</v>
      </c>
      <c r="O1820">
        <v>1.3</v>
      </c>
      <c r="P1820">
        <v>1</v>
      </c>
      <c r="Q1820">
        <v>35.4</v>
      </c>
      <c r="R1820">
        <v>0.24</v>
      </c>
      <c r="S1820">
        <v>0.11</v>
      </c>
      <c r="T1820">
        <v>0.06</v>
      </c>
      <c r="U1820">
        <v>18.399999999999999</v>
      </c>
      <c r="V1820">
        <v>32</v>
      </c>
      <c r="W1820">
        <v>24.73</v>
      </c>
      <c r="X1820">
        <v>2.4500000000000002</v>
      </c>
      <c r="Y1820">
        <v>4.4000000000000004</v>
      </c>
      <c r="Z1820">
        <v>20</v>
      </c>
      <c r="AA1820">
        <v>0.08</v>
      </c>
      <c r="AB1820">
        <v>26.7</v>
      </c>
      <c r="AC1820">
        <v>0.62</v>
      </c>
      <c r="AD1820">
        <v>372</v>
      </c>
      <c r="AE1820">
        <v>0.75</v>
      </c>
      <c r="AF1820">
        <v>4.0000000000000001E-3</v>
      </c>
      <c r="AG1820">
        <v>41.2</v>
      </c>
      <c r="AH1820">
        <v>0.06</v>
      </c>
      <c r="AI1820">
        <v>9.08</v>
      </c>
      <c r="AJ1820">
        <v>5.0000000000000001E-3</v>
      </c>
      <c r="AK1820">
        <v>0.28000000000000003</v>
      </c>
      <c r="AL1820">
        <v>2.8</v>
      </c>
      <c r="AM1820">
        <v>0.05</v>
      </c>
      <c r="AN1820">
        <v>4.9000000000000004</v>
      </c>
      <c r="AO1820">
        <v>0.02</v>
      </c>
      <c r="AP1820">
        <v>7.7</v>
      </c>
      <c r="AQ1820">
        <v>850</v>
      </c>
      <c r="AR1820">
        <v>0.08</v>
      </c>
      <c r="AS1820">
        <v>2</v>
      </c>
      <c r="AT1820">
        <v>32</v>
      </c>
      <c r="AU1820">
        <v>0.4</v>
      </c>
      <c r="AV1820">
        <v>51</v>
      </c>
    </row>
    <row r="1821" spans="1:48" x14ac:dyDescent="0.3">
      <c r="A1821" t="s">
        <v>7022</v>
      </c>
      <c r="B1821" t="s">
        <v>7023</v>
      </c>
      <c r="C1821" s="1" t="str">
        <f t="shared" si="129"/>
        <v>13:0048</v>
      </c>
      <c r="D1821" s="1" t="str">
        <f t="shared" si="130"/>
        <v>13:0010</v>
      </c>
      <c r="E1821" t="s">
        <v>7024</v>
      </c>
      <c r="F1821" t="s">
        <v>7025</v>
      </c>
      <c r="H1821">
        <v>45.314041799999998</v>
      </c>
      <c r="I1821">
        <v>-67.162289700000002</v>
      </c>
      <c r="J1821" s="1" t="str">
        <f t="shared" si="131"/>
        <v>Basal till</v>
      </c>
      <c r="K1821" s="1" t="str">
        <f t="shared" si="132"/>
        <v>&lt;63 micron</v>
      </c>
      <c r="L1821">
        <v>8</v>
      </c>
      <c r="M1821">
        <v>1.64</v>
      </c>
      <c r="N1821">
        <v>10.4</v>
      </c>
      <c r="O1821">
        <v>1.1000000000000001</v>
      </c>
      <c r="P1821">
        <v>1</v>
      </c>
      <c r="Q1821">
        <v>47.3</v>
      </c>
      <c r="R1821">
        <v>0.18</v>
      </c>
      <c r="S1821">
        <v>0.09</v>
      </c>
      <c r="T1821">
        <v>0.04</v>
      </c>
      <c r="U1821">
        <v>11.2</v>
      </c>
      <c r="V1821">
        <v>26</v>
      </c>
      <c r="W1821">
        <v>19.79</v>
      </c>
      <c r="X1821">
        <v>2.4</v>
      </c>
      <c r="Y1821">
        <v>4.2</v>
      </c>
      <c r="Z1821">
        <v>22</v>
      </c>
      <c r="AA1821">
        <v>0.11</v>
      </c>
      <c r="AB1821">
        <v>27.4</v>
      </c>
      <c r="AC1821">
        <v>0.56000000000000005</v>
      </c>
      <c r="AD1821">
        <v>641</v>
      </c>
      <c r="AE1821">
        <v>0.37</v>
      </c>
      <c r="AF1821">
        <v>6.0000000000000001E-3</v>
      </c>
      <c r="AG1821">
        <v>28.4</v>
      </c>
      <c r="AH1821">
        <v>5.6000000000000001E-2</v>
      </c>
      <c r="AI1821">
        <v>10.27</v>
      </c>
      <c r="AJ1821">
        <v>0.01</v>
      </c>
      <c r="AK1821">
        <v>0.44</v>
      </c>
      <c r="AL1821">
        <v>3.1</v>
      </c>
      <c r="AM1821">
        <v>0.3</v>
      </c>
      <c r="AN1821">
        <v>6.4</v>
      </c>
      <c r="AO1821">
        <v>0.02</v>
      </c>
      <c r="AP1821">
        <v>7.4</v>
      </c>
      <c r="AQ1821">
        <v>850</v>
      </c>
      <c r="AR1821">
        <v>7.0000000000000007E-2</v>
      </c>
      <c r="AS1821">
        <v>0.7</v>
      </c>
      <c r="AT1821">
        <v>33</v>
      </c>
      <c r="AU1821">
        <v>0.2</v>
      </c>
      <c r="AV1821">
        <v>44.9</v>
      </c>
    </row>
    <row r="1822" spans="1:48" x14ac:dyDescent="0.3">
      <c r="A1822" t="s">
        <v>7026</v>
      </c>
      <c r="B1822" t="s">
        <v>7027</v>
      </c>
      <c r="C1822" s="1" t="str">
        <f t="shared" si="129"/>
        <v>13:0048</v>
      </c>
      <c r="D1822" s="1" t="str">
        <f t="shared" si="130"/>
        <v>13:0010</v>
      </c>
      <c r="E1822" t="s">
        <v>7028</v>
      </c>
      <c r="F1822" t="s">
        <v>7029</v>
      </c>
      <c r="H1822">
        <v>45.293719600000003</v>
      </c>
      <c r="I1822">
        <v>-67.161873900000003</v>
      </c>
      <c r="J1822" s="1" t="str">
        <f t="shared" si="131"/>
        <v>Basal till</v>
      </c>
      <c r="K1822" s="1" t="str">
        <f t="shared" si="132"/>
        <v>&lt;63 micron</v>
      </c>
      <c r="L1822">
        <v>29</v>
      </c>
      <c r="M1822">
        <v>2.83</v>
      </c>
      <c r="N1822">
        <v>32.799999999999997</v>
      </c>
      <c r="O1822">
        <v>1.7</v>
      </c>
      <c r="P1822">
        <v>1</v>
      </c>
      <c r="Q1822">
        <v>31.9</v>
      </c>
      <c r="R1822">
        <v>0.27</v>
      </c>
      <c r="S1822">
        <v>0.04</v>
      </c>
      <c r="T1822">
        <v>0.14000000000000001</v>
      </c>
      <c r="U1822">
        <v>15.6</v>
      </c>
      <c r="V1822">
        <v>40.799999999999997</v>
      </c>
      <c r="W1822">
        <v>26.58</v>
      </c>
      <c r="X1822">
        <v>2.75</v>
      </c>
      <c r="Y1822">
        <v>4.8</v>
      </c>
      <c r="Z1822">
        <v>117</v>
      </c>
      <c r="AA1822">
        <v>0.04</v>
      </c>
      <c r="AB1822">
        <v>21.2</v>
      </c>
      <c r="AC1822">
        <v>0.52</v>
      </c>
      <c r="AD1822">
        <v>379</v>
      </c>
      <c r="AE1822">
        <v>0.87</v>
      </c>
      <c r="AF1822">
        <v>3.0000000000000001E-3</v>
      </c>
      <c r="AG1822">
        <v>36.1</v>
      </c>
      <c r="AH1822">
        <v>5.0999999999999997E-2</v>
      </c>
      <c r="AI1822">
        <v>14.21</v>
      </c>
      <c r="AJ1822">
        <v>0.03</v>
      </c>
      <c r="AK1822">
        <v>0.37</v>
      </c>
      <c r="AL1822">
        <v>3</v>
      </c>
      <c r="AM1822">
        <v>1.2</v>
      </c>
      <c r="AN1822">
        <v>2.9</v>
      </c>
      <c r="AO1822">
        <v>0.01</v>
      </c>
      <c r="AP1822">
        <v>7.6</v>
      </c>
      <c r="AQ1822">
        <v>600</v>
      </c>
      <c r="AR1822">
        <v>0.11</v>
      </c>
      <c r="AS1822">
        <v>1.1000000000000001</v>
      </c>
      <c r="AT1822">
        <v>35</v>
      </c>
      <c r="AU1822">
        <v>1.1000000000000001</v>
      </c>
      <c r="AV1822">
        <v>55.8</v>
      </c>
    </row>
    <row r="1823" spans="1:48" x14ac:dyDescent="0.3">
      <c r="A1823" t="s">
        <v>7030</v>
      </c>
      <c r="B1823" t="s">
        <v>7031</v>
      </c>
      <c r="C1823" s="1" t="str">
        <f t="shared" si="129"/>
        <v>13:0048</v>
      </c>
      <c r="D1823" s="1" t="str">
        <f t="shared" si="130"/>
        <v>13:0010</v>
      </c>
      <c r="E1823" t="s">
        <v>7032</v>
      </c>
      <c r="F1823" t="s">
        <v>7033</v>
      </c>
      <c r="H1823">
        <v>45.2768108</v>
      </c>
      <c r="I1823">
        <v>-67.164382399999994</v>
      </c>
      <c r="J1823" s="1" t="str">
        <f t="shared" si="131"/>
        <v>Basal till</v>
      </c>
      <c r="K1823" s="1" t="str">
        <f t="shared" si="132"/>
        <v>&lt;63 micron</v>
      </c>
      <c r="L1823">
        <v>45</v>
      </c>
      <c r="M1823">
        <v>2</v>
      </c>
      <c r="N1823">
        <v>21.6</v>
      </c>
      <c r="O1823">
        <v>18.899999999999999</v>
      </c>
      <c r="P1823">
        <v>1</v>
      </c>
      <c r="Q1823">
        <v>37.299999999999997</v>
      </c>
      <c r="R1823">
        <v>0.22</v>
      </c>
      <c r="S1823">
        <v>0.04</v>
      </c>
      <c r="T1823">
        <v>0.06</v>
      </c>
      <c r="U1823">
        <v>8.1999999999999993</v>
      </c>
      <c r="V1823">
        <v>30.9</v>
      </c>
      <c r="W1823">
        <v>17.91</v>
      </c>
      <c r="X1823">
        <v>2.36</v>
      </c>
      <c r="Y1823">
        <v>4.7</v>
      </c>
      <c r="Z1823">
        <v>71</v>
      </c>
      <c r="AA1823">
        <v>0.06</v>
      </c>
      <c r="AB1823">
        <v>25</v>
      </c>
      <c r="AC1823">
        <v>0.48</v>
      </c>
      <c r="AD1823">
        <v>246</v>
      </c>
      <c r="AE1823">
        <v>0.56999999999999995</v>
      </c>
      <c r="AF1823">
        <v>3.0000000000000001E-3</v>
      </c>
      <c r="AG1823">
        <v>25.1</v>
      </c>
      <c r="AH1823">
        <v>3.7999999999999999E-2</v>
      </c>
      <c r="AI1823">
        <v>8.0299999999999994</v>
      </c>
      <c r="AJ1823">
        <v>0.02</v>
      </c>
      <c r="AK1823">
        <v>0.24</v>
      </c>
      <c r="AL1823">
        <v>2.2000000000000002</v>
      </c>
      <c r="AM1823">
        <v>0.3</v>
      </c>
      <c r="AN1823">
        <v>3</v>
      </c>
      <c r="AO1823">
        <v>0.01</v>
      </c>
      <c r="AP1823">
        <v>5.6</v>
      </c>
      <c r="AQ1823">
        <v>550</v>
      </c>
      <c r="AR1823">
        <v>0.1</v>
      </c>
      <c r="AS1823">
        <v>0.9</v>
      </c>
      <c r="AT1823">
        <v>32</v>
      </c>
      <c r="AU1823">
        <v>0.4</v>
      </c>
      <c r="AV1823">
        <v>40.1</v>
      </c>
    </row>
    <row r="1824" spans="1:48" x14ac:dyDescent="0.3">
      <c r="A1824" t="s">
        <v>7034</v>
      </c>
      <c r="B1824" t="s">
        <v>7035</v>
      </c>
      <c r="C1824" s="1" t="str">
        <f t="shared" si="129"/>
        <v>13:0048</v>
      </c>
      <c r="D1824" s="1" t="str">
        <f t="shared" si="130"/>
        <v>13:0010</v>
      </c>
      <c r="E1824" t="s">
        <v>7036</v>
      </c>
      <c r="F1824" t="s">
        <v>7037</v>
      </c>
      <c r="H1824">
        <v>45.259493999999997</v>
      </c>
      <c r="I1824">
        <v>-67.159994299999994</v>
      </c>
      <c r="J1824" s="1" t="str">
        <f t="shared" si="131"/>
        <v>Basal till</v>
      </c>
      <c r="K1824" s="1" t="str">
        <f t="shared" si="132"/>
        <v>&lt;63 micron</v>
      </c>
      <c r="L1824">
        <v>94</v>
      </c>
      <c r="M1824">
        <v>2.38</v>
      </c>
      <c r="N1824">
        <v>19.7</v>
      </c>
      <c r="O1824">
        <v>1.1000000000000001</v>
      </c>
      <c r="P1824">
        <v>2</v>
      </c>
      <c r="Q1824">
        <v>55.9</v>
      </c>
      <c r="R1824">
        <v>0.24</v>
      </c>
      <c r="S1824">
        <v>0.06</v>
      </c>
      <c r="T1824">
        <v>0.09</v>
      </c>
      <c r="U1824">
        <v>9.3000000000000007</v>
      </c>
      <c r="V1824">
        <v>38.700000000000003</v>
      </c>
      <c r="W1824">
        <v>16.850000000000001</v>
      </c>
      <c r="X1824">
        <v>2.92</v>
      </c>
      <c r="Y1824">
        <v>5.7</v>
      </c>
      <c r="Z1824">
        <v>75</v>
      </c>
      <c r="AA1824">
        <v>0.1</v>
      </c>
      <c r="AB1824">
        <v>22.1</v>
      </c>
      <c r="AC1824">
        <v>0.6</v>
      </c>
      <c r="AD1824">
        <v>332</v>
      </c>
      <c r="AE1824">
        <v>0.51</v>
      </c>
      <c r="AF1824">
        <v>5.0000000000000001E-3</v>
      </c>
      <c r="AG1824">
        <v>33.5</v>
      </c>
      <c r="AH1824">
        <v>8.7999999999999995E-2</v>
      </c>
      <c r="AI1824">
        <v>9.82</v>
      </c>
      <c r="AJ1824">
        <v>0.02</v>
      </c>
      <c r="AK1824">
        <v>0.3</v>
      </c>
      <c r="AL1824">
        <v>2.7</v>
      </c>
      <c r="AM1824">
        <v>0.6</v>
      </c>
      <c r="AN1824">
        <v>4.5</v>
      </c>
      <c r="AO1824">
        <v>0.02</v>
      </c>
      <c r="AP1824">
        <v>4.3</v>
      </c>
      <c r="AQ1824">
        <v>520</v>
      </c>
      <c r="AR1824">
        <v>0.1</v>
      </c>
      <c r="AS1824">
        <v>0.8</v>
      </c>
      <c r="AT1824">
        <v>39</v>
      </c>
      <c r="AU1824">
        <v>0.4</v>
      </c>
      <c r="AV1824">
        <v>60.9</v>
      </c>
    </row>
    <row r="1825" spans="1:48" x14ac:dyDescent="0.3">
      <c r="A1825" t="s">
        <v>7038</v>
      </c>
      <c r="B1825" t="s">
        <v>7039</v>
      </c>
      <c r="C1825" s="1" t="str">
        <f t="shared" si="129"/>
        <v>13:0048</v>
      </c>
      <c r="D1825" s="1" t="str">
        <f t="shared" si="130"/>
        <v>13:0010</v>
      </c>
      <c r="E1825" t="s">
        <v>7040</v>
      </c>
      <c r="F1825" t="s">
        <v>7041</v>
      </c>
      <c r="H1825">
        <v>45.495773200000002</v>
      </c>
      <c r="I1825">
        <v>-67.125583300000002</v>
      </c>
      <c r="J1825" s="1" t="str">
        <f t="shared" si="131"/>
        <v>Basal till</v>
      </c>
      <c r="K1825" s="1" t="str">
        <f t="shared" si="132"/>
        <v>&lt;63 micron</v>
      </c>
      <c r="L1825">
        <v>21</v>
      </c>
      <c r="M1825">
        <v>1.71</v>
      </c>
      <c r="N1825">
        <v>7.1</v>
      </c>
      <c r="O1825">
        <v>2.5</v>
      </c>
      <c r="P1825">
        <v>1</v>
      </c>
      <c r="Q1825">
        <v>36.700000000000003</v>
      </c>
      <c r="R1825">
        <v>0.19</v>
      </c>
      <c r="S1825">
        <v>0.08</v>
      </c>
      <c r="T1825">
        <v>0.06</v>
      </c>
      <c r="U1825">
        <v>6.9</v>
      </c>
      <c r="V1825">
        <v>25.3</v>
      </c>
      <c r="W1825">
        <v>9.94</v>
      </c>
      <c r="X1825">
        <v>1.92</v>
      </c>
      <c r="Y1825">
        <v>4.5999999999999996</v>
      </c>
      <c r="Z1825">
        <v>49</v>
      </c>
      <c r="AA1825">
        <v>7.0000000000000007E-2</v>
      </c>
      <c r="AB1825">
        <v>29.3</v>
      </c>
      <c r="AC1825">
        <v>0.52</v>
      </c>
      <c r="AD1825">
        <v>317</v>
      </c>
      <c r="AE1825">
        <v>0.34</v>
      </c>
      <c r="AF1825">
        <v>4.0000000000000001E-3</v>
      </c>
      <c r="AG1825">
        <v>21.3</v>
      </c>
      <c r="AH1825">
        <v>5.0999999999999997E-2</v>
      </c>
      <c r="AI1825">
        <v>7.89</v>
      </c>
      <c r="AJ1825">
        <v>0.01</v>
      </c>
      <c r="AK1825">
        <v>0.28000000000000003</v>
      </c>
      <c r="AL1825">
        <v>2.1</v>
      </c>
      <c r="AM1825">
        <v>0.2</v>
      </c>
      <c r="AN1825">
        <v>3.6</v>
      </c>
      <c r="AO1825">
        <v>0.01</v>
      </c>
      <c r="AP1825">
        <v>6.9</v>
      </c>
      <c r="AQ1825">
        <v>770</v>
      </c>
      <c r="AR1825">
        <v>0.08</v>
      </c>
      <c r="AS1825">
        <v>1</v>
      </c>
      <c r="AT1825">
        <v>28</v>
      </c>
      <c r="AU1825">
        <v>0.4</v>
      </c>
      <c r="AV1825">
        <v>38.799999999999997</v>
      </c>
    </row>
    <row r="1826" spans="1:48" x14ac:dyDescent="0.3">
      <c r="A1826" t="s">
        <v>7042</v>
      </c>
      <c r="B1826" t="s">
        <v>7043</v>
      </c>
      <c r="C1826" s="1" t="str">
        <f t="shared" si="129"/>
        <v>13:0048</v>
      </c>
      <c r="D1826" s="1" t="str">
        <f t="shared" si="130"/>
        <v>13:0010</v>
      </c>
      <c r="E1826" t="s">
        <v>7044</v>
      </c>
      <c r="F1826" t="s">
        <v>7045</v>
      </c>
      <c r="H1826">
        <v>45.469797999999997</v>
      </c>
      <c r="I1826">
        <v>-67.135604200000003</v>
      </c>
      <c r="J1826" s="1" t="str">
        <f t="shared" si="131"/>
        <v>Basal till</v>
      </c>
      <c r="K1826" s="1" t="str">
        <f t="shared" si="132"/>
        <v>&lt;63 micron</v>
      </c>
      <c r="L1826">
        <v>33</v>
      </c>
      <c r="M1826">
        <v>1.99</v>
      </c>
      <c r="N1826">
        <v>7.1</v>
      </c>
      <c r="O1826">
        <v>1.3</v>
      </c>
      <c r="P1826">
        <v>1</v>
      </c>
      <c r="Q1826">
        <v>36.4</v>
      </c>
      <c r="R1826">
        <v>0.2</v>
      </c>
      <c r="S1826">
        <v>0.11</v>
      </c>
      <c r="T1826">
        <v>0.06</v>
      </c>
      <c r="U1826">
        <v>10.4</v>
      </c>
      <c r="V1826">
        <v>32.700000000000003</v>
      </c>
      <c r="W1826">
        <v>13.5</v>
      </c>
      <c r="X1826">
        <v>2.11</v>
      </c>
      <c r="Y1826">
        <v>4.3</v>
      </c>
      <c r="Z1826">
        <v>53</v>
      </c>
      <c r="AA1826">
        <v>0.08</v>
      </c>
      <c r="AB1826">
        <v>30.7</v>
      </c>
      <c r="AC1826">
        <v>0.64</v>
      </c>
      <c r="AD1826">
        <v>343</v>
      </c>
      <c r="AE1826">
        <v>0.28000000000000003</v>
      </c>
      <c r="AF1826">
        <v>6.0000000000000001E-3</v>
      </c>
      <c r="AG1826">
        <v>31.6</v>
      </c>
      <c r="AH1826">
        <v>6.5000000000000002E-2</v>
      </c>
      <c r="AI1826">
        <v>10.09</v>
      </c>
      <c r="AJ1826">
        <v>0.01</v>
      </c>
      <c r="AK1826">
        <v>0.31</v>
      </c>
      <c r="AL1826">
        <v>2.1</v>
      </c>
      <c r="AM1826">
        <v>0.4</v>
      </c>
      <c r="AN1826">
        <v>4.4000000000000004</v>
      </c>
      <c r="AO1826">
        <v>0.01</v>
      </c>
      <c r="AP1826">
        <v>8.9</v>
      </c>
      <c r="AQ1826">
        <v>670</v>
      </c>
      <c r="AR1826">
        <v>7.0000000000000007E-2</v>
      </c>
      <c r="AS1826">
        <v>0.9</v>
      </c>
      <c r="AT1826">
        <v>27</v>
      </c>
      <c r="AU1826">
        <v>0.3</v>
      </c>
      <c r="AV1826">
        <v>43.6</v>
      </c>
    </row>
    <row r="1827" spans="1:48" x14ac:dyDescent="0.3">
      <c r="A1827" t="s">
        <v>7046</v>
      </c>
      <c r="B1827" t="s">
        <v>7047</v>
      </c>
      <c r="C1827" s="1" t="str">
        <f t="shared" si="129"/>
        <v>13:0048</v>
      </c>
      <c r="D1827" s="1" t="str">
        <f t="shared" si="130"/>
        <v>13:0010</v>
      </c>
      <c r="E1827" t="s">
        <v>7048</v>
      </c>
      <c r="F1827" t="s">
        <v>7049</v>
      </c>
      <c r="H1827">
        <v>45.454208700000002</v>
      </c>
      <c r="I1827">
        <v>-67.131782099999995</v>
      </c>
      <c r="J1827" s="1" t="str">
        <f t="shared" si="131"/>
        <v>Basal till</v>
      </c>
      <c r="K1827" s="1" t="str">
        <f t="shared" si="132"/>
        <v>&lt;63 micron</v>
      </c>
      <c r="L1827">
        <v>4</v>
      </c>
      <c r="M1827">
        <v>1.85</v>
      </c>
      <c r="N1827">
        <v>12.6</v>
      </c>
      <c r="O1827">
        <v>1.8</v>
      </c>
      <c r="P1827">
        <v>1</v>
      </c>
      <c r="Q1827">
        <v>51.4</v>
      </c>
      <c r="R1827">
        <v>0.24</v>
      </c>
      <c r="S1827">
        <v>0.11</v>
      </c>
      <c r="T1827">
        <v>0.05</v>
      </c>
      <c r="U1827">
        <v>12.4</v>
      </c>
      <c r="V1827">
        <v>37.799999999999997</v>
      </c>
      <c r="W1827">
        <v>27.19</v>
      </c>
      <c r="X1827">
        <v>2.59</v>
      </c>
      <c r="Y1827">
        <v>4.5</v>
      </c>
      <c r="Z1827">
        <v>17</v>
      </c>
      <c r="AA1827">
        <v>0.06</v>
      </c>
      <c r="AB1827">
        <v>37.799999999999997</v>
      </c>
      <c r="AC1827">
        <v>0.92</v>
      </c>
      <c r="AD1827">
        <v>484</v>
      </c>
      <c r="AE1827">
        <v>0.14000000000000001</v>
      </c>
      <c r="AF1827">
        <v>6.0000000000000001E-3</v>
      </c>
      <c r="AG1827">
        <v>39.4</v>
      </c>
      <c r="AH1827">
        <v>5.6000000000000001E-2</v>
      </c>
      <c r="AI1827">
        <v>10.97</v>
      </c>
      <c r="AJ1827">
        <v>5.0000000000000001E-3</v>
      </c>
      <c r="AK1827">
        <v>0.37</v>
      </c>
      <c r="AL1827">
        <v>3.6</v>
      </c>
      <c r="AM1827">
        <v>0.4</v>
      </c>
      <c r="AN1827">
        <v>7.2</v>
      </c>
      <c r="AO1827">
        <v>0.01</v>
      </c>
      <c r="AP1827">
        <v>10.3</v>
      </c>
      <c r="AQ1827">
        <v>730</v>
      </c>
      <c r="AR1827">
        <v>0.06</v>
      </c>
      <c r="AS1827">
        <v>0.9</v>
      </c>
      <c r="AT1827">
        <v>29</v>
      </c>
      <c r="AU1827">
        <v>0.2</v>
      </c>
      <c r="AV1827">
        <v>44.5</v>
      </c>
    </row>
    <row r="1828" spans="1:48" x14ac:dyDescent="0.3">
      <c r="A1828" t="s">
        <v>7050</v>
      </c>
      <c r="B1828" t="s">
        <v>7051</v>
      </c>
      <c r="C1828" s="1" t="str">
        <f t="shared" si="129"/>
        <v>13:0048</v>
      </c>
      <c r="D1828" s="1" t="str">
        <f t="shared" si="130"/>
        <v>13:0010</v>
      </c>
      <c r="E1828" t="s">
        <v>7052</v>
      </c>
      <c r="F1828" t="s">
        <v>7053</v>
      </c>
      <c r="H1828">
        <v>45.441663699999999</v>
      </c>
      <c r="I1828">
        <v>-67.136901600000002</v>
      </c>
      <c r="J1828" s="1" t="str">
        <f t="shared" si="131"/>
        <v>Basal till</v>
      </c>
      <c r="K1828" s="1" t="str">
        <f t="shared" si="132"/>
        <v>&lt;63 micron</v>
      </c>
      <c r="L1828">
        <v>92</v>
      </c>
      <c r="M1828">
        <v>2.2999999999999998</v>
      </c>
      <c r="N1828">
        <v>16.7</v>
      </c>
      <c r="O1828">
        <v>0.8</v>
      </c>
      <c r="P1828">
        <v>0.5</v>
      </c>
      <c r="Q1828">
        <v>41.7</v>
      </c>
      <c r="R1828">
        <v>0.21</v>
      </c>
      <c r="S1828">
        <v>0.03</v>
      </c>
      <c r="T1828">
        <v>0.09</v>
      </c>
      <c r="U1828">
        <v>11.9</v>
      </c>
      <c r="V1828">
        <v>47.4</v>
      </c>
      <c r="W1828">
        <v>23.85</v>
      </c>
      <c r="X1828">
        <v>2.76</v>
      </c>
      <c r="Y1828">
        <v>4.5999999999999996</v>
      </c>
      <c r="Z1828">
        <v>49</v>
      </c>
      <c r="AA1828">
        <v>0.06</v>
      </c>
      <c r="AB1828">
        <v>27.9</v>
      </c>
      <c r="AC1828">
        <v>1.03</v>
      </c>
      <c r="AD1828">
        <v>234</v>
      </c>
      <c r="AE1828">
        <v>0.14000000000000001</v>
      </c>
      <c r="AF1828">
        <v>4.0000000000000001E-3</v>
      </c>
      <c r="AG1828">
        <v>46.2</v>
      </c>
      <c r="AH1828">
        <v>7.3999999999999996E-2</v>
      </c>
      <c r="AI1828">
        <v>13.55</v>
      </c>
      <c r="AJ1828">
        <v>0.01</v>
      </c>
      <c r="AK1828">
        <v>0.23</v>
      </c>
      <c r="AL1828">
        <v>2.2999999999999998</v>
      </c>
      <c r="AM1828">
        <v>0.3</v>
      </c>
      <c r="AN1828">
        <v>2.2000000000000002</v>
      </c>
      <c r="AO1828">
        <v>0.02</v>
      </c>
      <c r="AP1828">
        <v>7.3</v>
      </c>
      <c r="AQ1828">
        <v>370</v>
      </c>
      <c r="AR1828">
        <v>0.06</v>
      </c>
      <c r="AS1828">
        <v>0.6</v>
      </c>
      <c r="AT1828">
        <v>26</v>
      </c>
      <c r="AU1828">
        <v>0.1</v>
      </c>
      <c r="AV1828">
        <v>53.9</v>
      </c>
    </row>
    <row r="1829" spans="1:48" x14ac:dyDescent="0.3">
      <c r="A1829" t="s">
        <v>7054</v>
      </c>
      <c r="B1829" t="s">
        <v>7055</v>
      </c>
      <c r="C1829" s="1" t="str">
        <f t="shared" si="129"/>
        <v>13:0048</v>
      </c>
      <c r="D1829" s="1" t="str">
        <f t="shared" si="130"/>
        <v>13:0010</v>
      </c>
      <c r="E1829" t="s">
        <v>7056</v>
      </c>
      <c r="F1829" t="s">
        <v>7057</v>
      </c>
      <c r="H1829">
        <v>45.417325400000003</v>
      </c>
      <c r="I1829">
        <v>-67.136398299999996</v>
      </c>
      <c r="J1829" s="1" t="str">
        <f t="shared" si="131"/>
        <v>Basal till</v>
      </c>
      <c r="K1829" s="1" t="str">
        <f t="shared" si="132"/>
        <v>&lt;63 micron</v>
      </c>
      <c r="L1829">
        <v>19</v>
      </c>
      <c r="M1829">
        <v>2.02</v>
      </c>
      <c r="N1829">
        <v>110</v>
      </c>
      <c r="O1829">
        <v>2.2999999999999998</v>
      </c>
      <c r="P1829">
        <v>1</v>
      </c>
      <c r="Q1829">
        <v>29.4</v>
      </c>
      <c r="R1829">
        <v>0.34</v>
      </c>
      <c r="S1829">
        <v>0.03</v>
      </c>
      <c r="T1829">
        <v>0.04</v>
      </c>
      <c r="U1829">
        <v>10.4</v>
      </c>
      <c r="V1829">
        <v>29.9</v>
      </c>
      <c r="W1829">
        <v>28.4</v>
      </c>
      <c r="X1829">
        <v>2.86</v>
      </c>
      <c r="Y1829">
        <v>4.3</v>
      </c>
      <c r="Z1829">
        <v>60</v>
      </c>
      <c r="AA1829">
        <v>0.05</v>
      </c>
      <c r="AB1829">
        <v>39.799999999999997</v>
      </c>
      <c r="AC1829">
        <v>0.54</v>
      </c>
      <c r="AD1829">
        <v>251</v>
      </c>
      <c r="AE1829">
        <v>0.42</v>
      </c>
      <c r="AF1829">
        <v>4.0000000000000001E-3</v>
      </c>
      <c r="AG1829">
        <v>32.6</v>
      </c>
      <c r="AH1829">
        <v>4.2999999999999997E-2</v>
      </c>
      <c r="AI1829">
        <v>12.79</v>
      </c>
      <c r="AJ1829">
        <v>0.01</v>
      </c>
      <c r="AK1829">
        <v>0.65</v>
      </c>
      <c r="AL1829">
        <v>1.9</v>
      </c>
      <c r="AM1829">
        <v>0.2</v>
      </c>
      <c r="AN1829">
        <v>3.3</v>
      </c>
      <c r="AO1829">
        <v>0.02</v>
      </c>
      <c r="AP1829">
        <v>8.3000000000000007</v>
      </c>
      <c r="AQ1829">
        <v>300</v>
      </c>
      <c r="AR1829">
        <v>0.05</v>
      </c>
      <c r="AS1829">
        <v>0.9</v>
      </c>
      <c r="AT1829">
        <v>23</v>
      </c>
      <c r="AU1829">
        <v>0.2</v>
      </c>
      <c r="AV1829">
        <v>67.3</v>
      </c>
    </row>
    <row r="1830" spans="1:48" x14ac:dyDescent="0.3">
      <c r="A1830" t="s">
        <v>7058</v>
      </c>
      <c r="B1830" t="s">
        <v>7059</v>
      </c>
      <c r="C1830" s="1" t="str">
        <f t="shared" si="129"/>
        <v>13:0048</v>
      </c>
      <c r="D1830" s="1" t="str">
        <f t="shared" si="130"/>
        <v>13:0010</v>
      </c>
      <c r="E1830" t="s">
        <v>7060</v>
      </c>
      <c r="F1830" t="s">
        <v>7061</v>
      </c>
      <c r="H1830">
        <v>45.399740999999999</v>
      </c>
      <c r="I1830">
        <v>-67.134983099999999</v>
      </c>
      <c r="J1830" s="1" t="str">
        <f t="shared" si="131"/>
        <v>Basal till</v>
      </c>
      <c r="K1830" s="1" t="str">
        <f t="shared" si="132"/>
        <v>&lt;63 micron</v>
      </c>
      <c r="L1830">
        <v>6</v>
      </c>
      <c r="M1830">
        <v>2.4900000000000002</v>
      </c>
      <c r="N1830">
        <v>93.8</v>
      </c>
      <c r="O1830">
        <v>2.8</v>
      </c>
      <c r="P1830">
        <v>2</v>
      </c>
      <c r="Q1830">
        <v>63.8</v>
      </c>
      <c r="R1830">
        <v>0.37</v>
      </c>
      <c r="S1830">
        <v>0.26</v>
      </c>
      <c r="T1830">
        <v>0.03</v>
      </c>
      <c r="U1830">
        <v>16.899999999999999</v>
      </c>
      <c r="V1830">
        <v>39.799999999999997</v>
      </c>
      <c r="W1830">
        <v>33.799999999999997</v>
      </c>
      <c r="X1830">
        <v>3.49</v>
      </c>
      <c r="Y1830">
        <v>6.3</v>
      </c>
      <c r="Z1830">
        <v>13</v>
      </c>
      <c r="AA1830">
        <v>0.22</v>
      </c>
      <c r="AB1830">
        <v>42.6</v>
      </c>
      <c r="AC1830">
        <v>0.71</v>
      </c>
      <c r="AD1830">
        <v>668</v>
      </c>
      <c r="AE1830">
        <v>0.45</v>
      </c>
      <c r="AF1830">
        <v>1.7000000000000001E-2</v>
      </c>
      <c r="AG1830">
        <v>37.700000000000003</v>
      </c>
      <c r="AH1830">
        <v>5.5E-2</v>
      </c>
      <c r="AI1830">
        <v>16.62</v>
      </c>
      <c r="AJ1830">
        <v>0.01</v>
      </c>
      <c r="AK1830">
        <v>1.08</v>
      </c>
      <c r="AL1830">
        <v>4.0999999999999996</v>
      </c>
      <c r="AM1830">
        <v>0.05</v>
      </c>
      <c r="AN1830">
        <v>27.6</v>
      </c>
      <c r="AO1830">
        <v>0.02</v>
      </c>
      <c r="AP1830">
        <v>12.8</v>
      </c>
      <c r="AQ1830">
        <v>880</v>
      </c>
      <c r="AR1830">
        <v>0.09</v>
      </c>
      <c r="AS1830">
        <v>1.4</v>
      </c>
      <c r="AT1830">
        <v>43</v>
      </c>
      <c r="AU1830">
        <v>0.3</v>
      </c>
      <c r="AV1830">
        <v>74.900000000000006</v>
      </c>
    </row>
    <row r="1831" spans="1:48" x14ac:dyDescent="0.3">
      <c r="A1831" t="s">
        <v>7062</v>
      </c>
      <c r="B1831" t="s">
        <v>7063</v>
      </c>
      <c r="C1831" s="1" t="str">
        <f t="shared" si="129"/>
        <v>13:0048</v>
      </c>
      <c r="D1831" s="1" t="str">
        <f t="shared" si="130"/>
        <v>13:0010</v>
      </c>
      <c r="E1831" t="s">
        <v>7064</v>
      </c>
      <c r="F1831" t="s">
        <v>7065</v>
      </c>
      <c r="H1831">
        <v>45.377090199999998</v>
      </c>
      <c r="I1831">
        <v>-67.145817699999995</v>
      </c>
      <c r="J1831" s="1" t="str">
        <f t="shared" si="131"/>
        <v>Basal till</v>
      </c>
      <c r="K1831" s="1" t="str">
        <f t="shared" si="132"/>
        <v>&lt;63 micron</v>
      </c>
      <c r="L1831">
        <v>21</v>
      </c>
      <c r="M1831">
        <v>1.78</v>
      </c>
      <c r="N1831">
        <v>25.7</v>
      </c>
      <c r="O1831">
        <v>1.5</v>
      </c>
      <c r="P1831">
        <v>1</v>
      </c>
      <c r="Q1831">
        <v>36.700000000000003</v>
      </c>
      <c r="R1831">
        <v>0.25</v>
      </c>
      <c r="S1831">
        <v>0.03</v>
      </c>
      <c r="T1831">
        <v>0.09</v>
      </c>
      <c r="U1831">
        <v>11.6</v>
      </c>
      <c r="V1831">
        <v>24.9</v>
      </c>
      <c r="W1831">
        <v>34.06</v>
      </c>
      <c r="X1831">
        <v>2.36</v>
      </c>
      <c r="Y1831">
        <v>4</v>
      </c>
      <c r="Z1831">
        <v>64</v>
      </c>
      <c r="AA1831">
        <v>0.05</v>
      </c>
      <c r="AB1831">
        <v>26.5</v>
      </c>
      <c r="AC1831">
        <v>0.42</v>
      </c>
      <c r="AD1831">
        <v>395</v>
      </c>
      <c r="AE1831">
        <v>0.75</v>
      </c>
      <c r="AF1831">
        <v>4.0000000000000001E-3</v>
      </c>
      <c r="AG1831">
        <v>27.6</v>
      </c>
      <c r="AH1831">
        <v>4.4999999999999998E-2</v>
      </c>
      <c r="AI1831">
        <v>13.72</v>
      </c>
      <c r="AJ1831">
        <v>0.01</v>
      </c>
      <c r="AK1831">
        <v>0.72</v>
      </c>
      <c r="AL1831">
        <v>2.6</v>
      </c>
      <c r="AM1831">
        <v>0.5</v>
      </c>
      <c r="AN1831">
        <v>2.9</v>
      </c>
      <c r="AO1831">
        <v>0.03</v>
      </c>
      <c r="AP1831">
        <v>8.6999999999999993</v>
      </c>
      <c r="AQ1831">
        <v>700</v>
      </c>
      <c r="AR1831">
        <v>0.06</v>
      </c>
      <c r="AS1831">
        <v>1.1000000000000001</v>
      </c>
      <c r="AT1831">
        <v>29</v>
      </c>
      <c r="AU1831">
        <v>0.2</v>
      </c>
      <c r="AV1831">
        <v>51.1</v>
      </c>
    </row>
    <row r="1832" spans="1:48" x14ac:dyDescent="0.3">
      <c r="A1832" t="s">
        <v>7066</v>
      </c>
      <c r="B1832" t="s">
        <v>7067</v>
      </c>
      <c r="C1832" s="1" t="str">
        <f t="shared" si="129"/>
        <v>13:0048</v>
      </c>
      <c r="D1832" s="1" t="str">
        <f t="shared" si="130"/>
        <v>13:0010</v>
      </c>
      <c r="E1832" t="s">
        <v>7068</v>
      </c>
      <c r="F1832" t="s">
        <v>7069</v>
      </c>
      <c r="H1832">
        <v>45.367071899999999</v>
      </c>
      <c r="I1832">
        <v>-67.133656000000002</v>
      </c>
      <c r="J1832" s="1" t="str">
        <f t="shared" si="131"/>
        <v>Basal till</v>
      </c>
      <c r="K1832" s="1" t="str">
        <f t="shared" si="132"/>
        <v>&lt;63 micron</v>
      </c>
      <c r="L1832">
        <v>11</v>
      </c>
      <c r="M1832">
        <v>2.3199999999999998</v>
      </c>
      <c r="N1832">
        <v>21.9</v>
      </c>
      <c r="O1832">
        <v>5.2</v>
      </c>
      <c r="P1832">
        <v>1</v>
      </c>
      <c r="Q1832">
        <v>30.1</v>
      </c>
      <c r="R1832">
        <v>0.4</v>
      </c>
      <c r="S1832">
        <v>0.02</v>
      </c>
      <c r="T1832">
        <v>0.16</v>
      </c>
      <c r="U1832">
        <v>22.9</v>
      </c>
      <c r="V1832">
        <v>31.6</v>
      </c>
      <c r="W1832">
        <v>72.760000000000005</v>
      </c>
      <c r="X1832">
        <v>3.38</v>
      </c>
      <c r="Y1832">
        <v>5.4</v>
      </c>
      <c r="Z1832">
        <v>46</v>
      </c>
      <c r="AA1832">
        <v>0.04</v>
      </c>
      <c r="AB1832">
        <v>29.8</v>
      </c>
      <c r="AC1832">
        <v>0.62</v>
      </c>
      <c r="AD1832">
        <v>476</v>
      </c>
      <c r="AE1832">
        <v>1.46</v>
      </c>
      <c r="AF1832">
        <v>4.0000000000000001E-3</v>
      </c>
      <c r="AG1832">
        <v>52.2</v>
      </c>
      <c r="AH1832">
        <v>4.9000000000000002E-2</v>
      </c>
      <c r="AI1832">
        <v>17.420000000000002</v>
      </c>
      <c r="AJ1832">
        <v>0.02</v>
      </c>
      <c r="AK1832">
        <v>0.56999999999999995</v>
      </c>
      <c r="AL1832">
        <v>2</v>
      </c>
      <c r="AM1832">
        <v>0.3</v>
      </c>
      <c r="AN1832">
        <v>4.3</v>
      </c>
      <c r="AO1832">
        <v>0.06</v>
      </c>
      <c r="AP1832">
        <v>15.4</v>
      </c>
      <c r="AQ1832">
        <v>340</v>
      </c>
      <c r="AR1832">
        <v>0.06</v>
      </c>
      <c r="AS1832">
        <v>1.8</v>
      </c>
      <c r="AT1832">
        <v>30</v>
      </c>
      <c r="AU1832">
        <v>0.2</v>
      </c>
      <c r="AV1832">
        <v>109.5</v>
      </c>
    </row>
    <row r="1833" spans="1:48" x14ac:dyDescent="0.3">
      <c r="A1833" t="s">
        <v>7070</v>
      </c>
      <c r="B1833" t="s">
        <v>7071</v>
      </c>
      <c r="C1833" s="1" t="str">
        <f t="shared" si="129"/>
        <v>13:0048</v>
      </c>
      <c r="D1833" s="1" t="str">
        <f t="shared" si="130"/>
        <v>13:0010</v>
      </c>
      <c r="E1833" t="s">
        <v>7072</v>
      </c>
      <c r="F1833" t="s">
        <v>7073</v>
      </c>
      <c r="H1833">
        <v>45.350713900000002</v>
      </c>
      <c r="I1833">
        <v>-67.140117099999998</v>
      </c>
      <c r="J1833" s="1" t="str">
        <f t="shared" si="131"/>
        <v>Basal till</v>
      </c>
      <c r="K1833" s="1" t="str">
        <f t="shared" si="132"/>
        <v>&lt;63 micron</v>
      </c>
      <c r="L1833">
        <v>5</v>
      </c>
      <c r="M1833">
        <v>2.13</v>
      </c>
      <c r="N1833">
        <v>27.6</v>
      </c>
      <c r="O1833">
        <v>1.8</v>
      </c>
      <c r="P1833">
        <v>1</v>
      </c>
      <c r="Q1833">
        <v>71.8</v>
      </c>
      <c r="R1833">
        <v>0.27</v>
      </c>
      <c r="S1833">
        <v>0.05</v>
      </c>
      <c r="T1833">
        <v>0.04</v>
      </c>
      <c r="U1833">
        <v>15.6</v>
      </c>
      <c r="V1833">
        <v>28.3</v>
      </c>
      <c r="W1833">
        <v>30.34</v>
      </c>
      <c r="X1833">
        <v>2.76</v>
      </c>
      <c r="Y1833">
        <v>5.6</v>
      </c>
      <c r="Z1833">
        <v>12</v>
      </c>
      <c r="AA1833">
        <v>0.15</v>
      </c>
      <c r="AB1833">
        <v>34.4</v>
      </c>
      <c r="AC1833">
        <v>0.61</v>
      </c>
      <c r="AD1833">
        <v>639</v>
      </c>
      <c r="AE1833">
        <v>0.43</v>
      </c>
      <c r="AF1833">
        <v>0.01</v>
      </c>
      <c r="AG1833">
        <v>32.4</v>
      </c>
      <c r="AH1833">
        <v>0.05</v>
      </c>
      <c r="AI1833">
        <v>10.89</v>
      </c>
      <c r="AJ1833">
        <v>5.0000000000000001E-3</v>
      </c>
      <c r="AK1833">
        <v>0.42</v>
      </c>
      <c r="AL1833">
        <v>3.7</v>
      </c>
      <c r="AM1833">
        <v>0.05</v>
      </c>
      <c r="AN1833">
        <v>4.4000000000000004</v>
      </c>
      <c r="AO1833">
        <v>0.03</v>
      </c>
      <c r="AP1833">
        <v>9.6999999999999993</v>
      </c>
      <c r="AQ1833">
        <v>1080</v>
      </c>
      <c r="AR1833">
        <v>0.1</v>
      </c>
      <c r="AS1833">
        <v>0.9</v>
      </c>
      <c r="AT1833">
        <v>39</v>
      </c>
      <c r="AU1833">
        <v>0.4</v>
      </c>
      <c r="AV1833">
        <v>56.1</v>
      </c>
    </row>
    <row r="1834" spans="1:48" x14ac:dyDescent="0.3">
      <c r="A1834" t="s">
        <v>7074</v>
      </c>
      <c r="B1834" t="s">
        <v>7075</v>
      </c>
      <c r="C1834" s="1" t="str">
        <f t="shared" si="129"/>
        <v>13:0048</v>
      </c>
      <c r="D1834" s="1" t="str">
        <f t="shared" si="130"/>
        <v>13:0010</v>
      </c>
      <c r="E1834" t="s">
        <v>7076</v>
      </c>
      <c r="F1834" t="s">
        <v>7077</v>
      </c>
      <c r="H1834">
        <v>45.330570399999999</v>
      </c>
      <c r="I1834">
        <v>-67.143519999999995</v>
      </c>
      <c r="J1834" s="1" t="str">
        <f t="shared" si="131"/>
        <v>Basal till</v>
      </c>
      <c r="K1834" s="1" t="str">
        <f t="shared" si="132"/>
        <v>&lt;63 micron</v>
      </c>
      <c r="L1834">
        <v>18</v>
      </c>
      <c r="M1834">
        <v>1.54</v>
      </c>
      <c r="N1834">
        <v>15.4</v>
      </c>
      <c r="O1834">
        <v>0.1</v>
      </c>
      <c r="P1834">
        <v>1</v>
      </c>
      <c r="Q1834">
        <v>44</v>
      </c>
      <c r="R1834">
        <v>0.19</v>
      </c>
      <c r="S1834">
        <v>0.14000000000000001</v>
      </c>
      <c r="T1834">
        <v>0.04</v>
      </c>
      <c r="U1834">
        <v>10.199999999999999</v>
      </c>
      <c r="V1834">
        <v>25</v>
      </c>
      <c r="W1834">
        <v>15.98</v>
      </c>
      <c r="X1834">
        <v>2.33</v>
      </c>
      <c r="Y1834">
        <v>4.2</v>
      </c>
      <c r="Z1834">
        <v>21</v>
      </c>
      <c r="AA1834">
        <v>0.08</v>
      </c>
      <c r="AB1834">
        <v>37.9</v>
      </c>
      <c r="AC1834">
        <v>0.56999999999999995</v>
      </c>
      <c r="AD1834">
        <v>367</v>
      </c>
      <c r="AE1834">
        <v>0.64</v>
      </c>
      <c r="AF1834">
        <v>6.0000000000000001E-3</v>
      </c>
      <c r="AG1834">
        <v>28.2</v>
      </c>
      <c r="AH1834">
        <v>4.3999999999999997E-2</v>
      </c>
      <c r="AI1834">
        <v>6.43</v>
      </c>
      <c r="AJ1834">
        <v>5.0000000000000001E-3</v>
      </c>
      <c r="AK1834">
        <v>0.2</v>
      </c>
      <c r="AL1834">
        <v>2.8</v>
      </c>
      <c r="AM1834">
        <v>0.05</v>
      </c>
      <c r="AN1834">
        <v>9.5</v>
      </c>
      <c r="AO1834">
        <v>0.01</v>
      </c>
      <c r="AP1834">
        <v>10.3</v>
      </c>
      <c r="AQ1834">
        <v>700</v>
      </c>
      <c r="AR1834">
        <v>7.0000000000000007E-2</v>
      </c>
      <c r="AS1834">
        <v>2.1</v>
      </c>
      <c r="AT1834">
        <v>31</v>
      </c>
      <c r="AU1834">
        <v>0.2</v>
      </c>
      <c r="AV1834">
        <v>47.9</v>
      </c>
    </row>
    <row r="1835" spans="1:48" x14ac:dyDescent="0.3">
      <c r="A1835" t="s">
        <v>7078</v>
      </c>
      <c r="B1835" t="s">
        <v>7079</v>
      </c>
      <c r="C1835" s="1" t="str">
        <f t="shared" si="129"/>
        <v>13:0048</v>
      </c>
      <c r="D1835" s="1" t="str">
        <f t="shared" si="130"/>
        <v>13:0010</v>
      </c>
      <c r="E1835" t="s">
        <v>7080</v>
      </c>
      <c r="F1835" t="s">
        <v>7081</v>
      </c>
      <c r="H1835">
        <v>45.315855900000003</v>
      </c>
      <c r="I1835">
        <v>-67.138679600000003</v>
      </c>
      <c r="J1835" s="1" t="str">
        <f t="shared" si="131"/>
        <v>Basal till</v>
      </c>
      <c r="K1835" s="1" t="str">
        <f t="shared" si="132"/>
        <v>&lt;63 micron</v>
      </c>
      <c r="L1835">
        <v>113</v>
      </c>
      <c r="M1835">
        <v>2.4</v>
      </c>
      <c r="N1835">
        <v>19.100000000000001</v>
      </c>
      <c r="O1835">
        <v>1.6</v>
      </c>
      <c r="P1835">
        <v>1</v>
      </c>
      <c r="Q1835">
        <v>55.9</v>
      </c>
      <c r="R1835">
        <v>0.24</v>
      </c>
      <c r="S1835">
        <v>0.05</v>
      </c>
      <c r="T1835">
        <v>0.1</v>
      </c>
      <c r="U1835">
        <v>15.3</v>
      </c>
      <c r="V1835">
        <v>36.299999999999997</v>
      </c>
      <c r="W1835">
        <v>26.8</v>
      </c>
      <c r="X1835">
        <v>3.02</v>
      </c>
      <c r="Y1835">
        <v>5.7</v>
      </c>
      <c r="Z1835">
        <v>65</v>
      </c>
      <c r="AA1835">
        <v>0.09</v>
      </c>
      <c r="AB1835">
        <v>27.2</v>
      </c>
      <c r="AC1835">
        <v>0.71</v>
      </c>
      <c r="AD1835">
        <v>441</v>
      </c>
      <c r="AE1835">
        <v>0.82</v>
      </c>
      <c r="AF1835">
        <v>5.0000000000000001E-3</v>
      </c>
      <c r="AG1835">
        <v>44</v>
      </c>
      <c r="AH1835">
        <v>5.3999999999999999E-2</v>
      </c>
      <c r="AI1835">
        <v>11.39</v>
      </c>
      <c r="AJ1835">
        <v>0.01</v>
      </c>
      <c r="AK1835">
        <v>0.4</v>
      </c>
      <c r="AL1835">
        <v>2.4</v>
      </c>
      <c r="AM1835">
        <v>0.5</v>
      </c>
      <c r="AN1835">
        <v>4.3</v>
      </c>
      <c r="AO1835">
        <v>0.03</v>
      </c>
      <c r="AP1835">
        <v>6.3</v>
      </c>
      <c r="AQ1835">
        <v>500</v>
      </c>
      <c r="AR1835">
        <v>0.09</v>
      </c>
      <c r="AS1835">
        <v>1</v>
      </c>
      <c r="AT1835">
        <v>36</v>
      </c>
      <c r="AU1835">
        <v>0.3</v>
      </c>
      <c r="AV1835">
        <v>65.900000000000006</v>
      </c>
    </row>
    <row r="1836" spans="1:48" x14ac:dyDescent="0.3">
      <c r="A1836" t="s">
        <v>7082</v>
      </c>
      <c r="B1836" t="s">
        <v>7083</v>
      </c>
      <c r="C1836" s="1" t="str">
        <f t="shared" si="129"/>
        <v>13:0048</v>
      </c>
      <c r="D1836" s="1" t="str">
        <f t="shared" si="130"/>
        <v>13:0010</v>
      </c>
      <c r="E1836" t="s">
        <v>7080</v>
      </c>
      <c r="F1836" t="s">
        <v>7084</v>
      </c>
      <c r="H1836">
        <v>45.315855900000003</v>
      </c>
      <c r="I1836">
        <v>-67.138679600000003</v>
      </c>
      <c r="J1836" s="1" t="str">
        <f t="shared" si="131"/>
        <v>Basal till</v>
      </c>
      <c r="K1836" s="1" t="str">
        <f t="shared" si="132"/>
        <v>&lt;63 micron</v>
      </c>
      <c r="L1836">
        <v>22</v>
      </c>
      <c r="M1836">
        <v>2.4</v>
      </c>
      <c r="N1836">
        <v>19.2</v>
      </c>
      <c r="O1836">
        <v>2.6</v>
      </c>
      <c r="P1836">
        <v>1</v>
      </c>
      <c r="Q1836">
        <v>59.5</v>
      </c>
      <c r="R1836">
        <v>0.25</v>
      </c>
      <c r="S1836">
        <v>0.05</v>
      </c>
      <c r="T1836">
        <v>0.08</v>
      </c>
      <c r="U1836">
        <v>18.7</v>
      </c>
      <c r="V1836">
        <v>35.799999999999997</v>
      </c>
      <c r="W1836">
        <v>34.33</v>
      </c>
      <c r="X1836">
        <v>3.14</v>
      </c>
      <c r="Y1836">
        <v>6</v>
      </c>
      <c r="Z1836">
        <v>29</v>
      </c>
      <c r="AA1836">
        <v>0.11</v>
      </c>
      <c r="AB1836">
        <v>30.2</v>
      </c>
      <c r="AC1836">
        <v>0.77</v>
      </c>
      <c r="AD1836">
        <v>617</v>
      </c>
      <c r="AE1836">
        <v>0.65</v>
      </c>
      <c r="AF1836">
        <v>7.0000000000000001E-3</v>
      </c>
      <c r="AG1836">
        <v>43.7</v>
      </c>
      <c r="AH1836">
        <v>4.2999999999999997E-2</v>
      </c>
      <c r="AI1836">
        <v>11.75</v>
      </c>
      <c r="AJ1836">
        <v>5.0000000000000001E-3</v>
      </c>
      <c r="AK1836">
        <v>0.41</v>
      </c>
      <c r="AL1836">
        <v>3.3</v>
      </c>
      <c r="AM1836">
        <v>0.2</v>
      </c>
      <c r="AN1836">
        <v>4.9000000000000004</v>
      </c>
      <c r="AO1836">
        <v>0.02</v>
      </c>
      <c r="AP1836">
        <v>9.5</v>
      </c>
      <c r="AQ1836">
        <v>970</v>
      </c>
      <c r="AR1836">
        <v>0.08</v>
      </c>
      <c r="AS1836">
        <v>1.2</v>
      </c>
      <c r="AT1836">
        <v>43</v>
      </c>
      <c r="AU1836">
        <v>0.2</v>
      </c>
      <c r="AV1836">
        <v>61.2</v>
      </c>
    </row>
    <row r="1837" spans="1:48" x14ac:dyDescent="0.3">
      <c r="A1837" t="s">
        <v>7085</v>
      </c>
      <c r="B1837" t="s">
        <v>7086</v>
      </c>
      <c r="C1837" s="1" t="str">
        <f t="shared" si="129"/>
        <v>13:0048</v>
      </c>
      <c r="D1837" s="1" t="str">
        <f t="shared" si="130"/>
        <v>13:0010</v>
      </c>
      <c r="E1837" t="s">
        <v>7087</v>
      </c>
      <c r="F1837" t="s">
        <v>7088</v>
      </c>
      <c r="H1837">
        <v>45.294436900000001</v>
      </c>
      <c r="I1837">
        <v>-67.1405654</v>
      </c>
      <c r="J1837" s="1" t="str">
        <f t="shared" si="131"/>
        <v>Basal till</v>
      </c>
      <c r="K1837" s="1" t="str">
        <f t="shared" si="132"/>
        <v>&lt;63 micron</v>
      </c>
      <c r="L1837">
        <v>139</v>
      </c>
      <c r="M1837">
        <v>1.89</v>
      </c>
      <c r="N1837">
        <v>10.1</v>
      </c>
      <c r="O1837">
        <v>0.6</v>
      </c>
      <c r="P1837">
        <v>1</v>
      </c>
      <c r="Q1837">
        <v>46.2</v>
      </c>
      <c r="R1837">
        <v>0.21</v>
      </c>
      <c r="S1837">
        <v>0.06</v>
      </c>
      <c r="T1837">
        <v>0.08</v>
      </c>
      <c r="U1837">
        <v>7.1</v>
      </c>
      <c r="V1837">
        <v>32.700000000000003</v>
      </c>
      <c r="W1837">
        <v>13.29</v>
      </c>
      <c r="X1837">
        <v>2.42</v>
      </c>
      <c r="Y1837">
        <v>6.4</v>
      </c>
      <c r="Z1837">
        <v>62</v>
      </c>
      <c r="AA1837">
        <v>7.0000000000000007E-2</v>
      </c>
      <c r="AB1837">
        <v>26.4</v>
      </c>
      <c r="AC1837">
        <v>0.59</v>
      </c>
      <c r="AD1837">
        <v>318</v>
      </c>
      <c r="AE1837">
        <v>1.79</v>
      </c>
      <c r="AF1837">
        <v>4.0000000000000001E-3</v>
      </c>
      <c r="AG1837">
        <v>27.8</v>
      </c>
      <c r="AH1837">
        <v>4.7E-2</v>
      </c>
      <c r="AI1837">
        <v>5.71</v>
      </c>
      <c r="AJ1837">
        <v>0.01</v>
      </c>
      <c r="AK1837">
        <v>0.31</v>
      </c>
      <c r="AL1837">
        <v>1.7</v>
      </c>
      <c r="AM1837">
        <v>0.5</v>
      </c>
      <c r="AN1837">
        <v>4.5999999999999996</v>
      </c>
      <c r="AO1837">
        <v>0.01</v>
      </c>
      <c r="AP1837">
        <v>2.4</v>
      </c>
      <c r="AQ1837">
        <v>290</v>
      </c>
      <c r="AR1837">
        <v>0.08</v>
      </c>
      <c r="AS1837">
        <v>1</v>
      </c>
      <c r="AT1837">
        <v>31</v>
      </c>
      <c r="AU1837">
        <v>0.2</v>
      </c>
      <c r="AV1837">
        <v>55.4</v>
      </c>
    </row>
    <row r="1838" spans="1:48" x14ac:dyDescent="0.3">
      <c r="A1838" t="s">
        <v>7089</v>
      </c>
      <c r="B1838" t="s">
        <v>7090</v>
      </c>
      <c r="C1838" s="1" t="str">
        <f t="shared" ref="C1838:C1901" si="133">HYPERLINK("http://geochem.nrcan.gc.ca/cdogs/content/bdl/bdl130048_e.htm", "13:0048")</f>
        <v>13:0048</v>
      </c>
      <c r="D1838" s="1" t="str">
        <f t="shared" ref="D1838:D1901" si="134">HYPERLINK("http://geochem.nrcan.gc.ca/cdogs/content/svy/svy130010_e.htm", "13:0010")</f>
        <v>13:0010</v>
      </c>
      <c r="E1838" t="s">
        <v>7091</v>
      </c>
      <c r="F1838" t="s">
        <v>7092</v>
      </c>
      <c r="H1838">
        <v>45.2732733</v>
      </c>
      <c r="I1838">
        <v>-67.140452400000001</v>
      </c>
      <c r="J1838" s="1" t="str">
        <f t="shared" ref="J1838:J1901" si="135">HYPERLINK("http://geochem.nrcan.gc.ca/cdogs/content/kwd/kwd020045_e.htm", "Basal till")</f>
        <v>Basal till</v>
      </c>
      <c r="K1838" s="1" t="str">
        <f t="shared" ref="K1838:K1901" si="136">HYPERLINK("http://geochem.nrcan.gc.ca/cdogs/content/kwd/kwd080004_e.htm", "&lt;63 micron")</f>
        <v>&lt;63 micron</v>
      </c>
      <c r="L1838">
        <v>410</v>
      </c>
      <c r="M1838">
        <v>3.18</v>
      </c>
      <c r="N1838">
        <v>44.2</v>
      </c>
      <c r="O1838">
        <v>2.2000000000000002</v>
      </c>
      <c r="P1838">
        <v>1</v>
      </c>
      <c r="Q1838">
        <v>47.9</v>
      </c>
      <c r="R1838">
        <v>0.39</v>
      </c>
      <c r="S1838">
        <v>0.02</v>
      </c>
      <c r="T1838">
        <v>0.08</v>
      </c>
      <c r="U1838">
        <v>9.9</v>
      </c>
      <c r="V1838">
        <v>37.700000000000003</v>
      </c>
      <c r="W1838">
        <v>55.32</v>
      </c>
      <c r="X1838">
        <v>5.49</v>
      </c>
      <c r="Y1838">
        <v>7.9</v>
      </c>
      <c r="Z1838">
        <v>183</v>
      </c>
      <c r="AA1838">
        <v>0.05</v>
      </c>
      <c r="AB1838">
        <v>32.6</v>
      </c>
      <c r="AC1838">
        <v>0.34</v>
      </c>
      <c r="AD1838">
        <v>1086</v>
      </c>
      <c r="AE1838">
        <v>3.99</v>
      </c>
      <c r="AF1838">
        <v>4.0000000000000001E-3</v>
      </c>
      <c r="AG1838">
        <v>19</v>
      </c>
      <c r="AH1838">
        <v>0.13800000000000001</v>
      </c>
      <c r="AI1838">
        <v>20.21</v>
      </c>
      <c r="AJ1838">
        <v>0.05</v>
      </c>
      <c r="AK1838">
        <v>1.43</v>
      </c>
      <c r="AL1838">
        <v>3</v>
      </c>
      <c r="AM1838">
        <v>1.9</v>
      </c>
      <c r="AN1838">
        <v>3.7</v>
      </c>
      <c r="AO1838">
        <v>0.08</v>
      </c>
      <c r="AP1838">
        <v>7.1</v>
      </c>
      <c r="AQ1838">
        <v>100</v>
      </c>
      <c r="AR1838">
        <v>0.16</v>
      </c>
      <c r="AS1838">
        <v>1.2</v>
      </c>
      <c r="AT1838">
        <v>42</v>
      </c>
      <c r="AU1838">
        <v>0.3</v>
      </c>
      <c r="AV1838">
        <v>76.2</v>
      </c>
    </row>
    <row r="1839" spans="1:48" x14ac:dyDescent="0.3">
      <c r="A1839" t="s">
        <v>7093</v>
      </c>
      <c r="B1839" t="s">
        <v>7094</v>
      </c>
      <c r="C1839" s="1" t="str">
        <f t="shared" si="133"/>
        <v>13:0048</v>
      </c>
      <c r="D1839" s="1" t="str">
        <f t="shared" si="134"/>
        <v>13:0010</v>
      </c>
      <c r="E1839" t="s">
        <v>7095</v>
      </c>
      <c r="F1839" t="s">
        <v>7096</v>
      </c>
      <c r="H1839">
        <v>45.254700499999998</v>
      </c>
      <c r="I1839">
        <v>-67.138037400000002</v>
      </c>
      <c r="J1839" s="1" t="str">
        <f t="shared" si="135"/>
        <v>Basal till</v>
      </c>
      <c r="K1839" s="1" t="str">
        <f t="shared" si="136"/>
        <v>&lt;63 micron</v>
      </c>
      <c r="L1839">
        <v>35</v>
      </c>
      <c r="M1839">
        <v>2.64</v>
      </c>
      <c r="N1839">
        <v>12.8</v>
      </c>
      <c r="O1839">
        <v>1.8</v>
      </c>
      <c r="P1839">
        <v>2</v>
      </c>
      <c r="Q1839">
        <v>58.5</v>
      </c>
      <c r="R1839">
        <v>0.22</v>
      </c>
      <c r="S1839">
        <v>0.03</v>
      </c>
      <c r="T1839">
        <v>0.06</v>
      </c>
      <c r="U1839">
        <v>15.6</v>
      </c>
      <c r="V1839">
        <v>39.200000000000003</v>
      </c>
      <c r="W1839">
        <v>20.91</v>
      </c>
      <c r="X1839">
        <v>3.09</v>
      </c>
      <c r="Y1839">
        <v>6.8</v>
      </c>
      <c r="Z1839">
        <v>49</v>
      </c>
      <c r="AA1839">
        <v>0.11</v>
      </c>
      <c r="AB1839">
        <v>31.9</v>
      </c>
      <c r="AC1839">
        <v>0.78</v>
      </c>
      <c r="AD1839">
        <v>397</v>
      </c>
      <c r="AE1839">
        <v>0.55000000000000004</v>
      </c>
      <c r="AF1839">
        <v>6.0000000000000001E-3</v>
      </c>
      <c r="AG1839">
        <v>37.9</v>
      </c>
      <c r="AH1839">
        <v>0.03</v>
      </c>
      <c r="AI1839">
        <v>15.83</v>
      </c>
      <c r="AJ1839">
        <v>5.0000000000000001E-3</v>
      </c>
      <c r="AK1839">
        <v>0.43</v>
      </c>
      <c r="AL1839">
        <v>3.4</v>
      </c>
      <c r="AM1839">
        <v>0.4</v>
      </c>
      <c r="AN1839">
        <v>4.7</v>
      </c>
      <c r="AO1839">
        <v>0.03</v>
      </c>
      <c r="AP1839">
        <v>8.8000000000000007</v>
      </c>
      <c r="AQ1839">
        <v>660</v>
      </c>
      <c r="AR1839">
        <v>0.1</v>
      </c>
      <c r="AS1839">
        <v>0.9</v>
      </c>
      <c r="AT1839">
        <v>43</v>
      </c>
      <c r="AU1839">
        <v>0.2</v>
      </c>
      <c r="AV1839">
        <v>70.400000000000006</v>
      </c>
    </row>
    <row r="1840" spans="1:48" x14ac:dyDescent="0.3">
      <c r="A1840" t="s">
        <v>7097</v>
      </c>
      <c r="B1840" t="s">
        <v>7098</v>
      </c>
      <c r="C1840" s="1" t="str">
        <f t="shared" si="133"/>
        <v>13:0048</v>
      </c>
      <c r="D1840" s="1" t="str">
        <f t="shared" si="134"/>
        <v>13:0010</v>
      </c>
      <c r="E1840" t="s">
        <v>7099</v>
      </c>
      <c r="F1840" t="s">
        <v>7100</v>
      </c>
      <c r="H1840">
        <v>45.487889000000003</v>
      </c>
      <c r="I1840">
        <v>-67.109233900000007</v>
      </c>
      <c r="J1840" s="1" t="str">
        <f t="shared" si="135"/>
        <v>Basal till</v>
      </c>
      <c r="K1840" s="1" t="str">
        <f t="shared" si="136"/>
        <v>&lt;63 micron</v>
      </c>
      <c r="L1840">
        <v>26</v>
      </c>
      <c r="M1840">
        <v>2.08</v>
      </c>
      <c r="N1840">
        <v>5.2</v>
      </c>
      <c r="O1840">
        <v>1.1000000000000001</v>
      </c>
      <c r="P1840">
        <v>1</v>
      </c>
      <c r="Q1840">
        <v>31</v>
      </c>
      <c r="R1840">
        <v>0.23</v>
      </c>
      <c r="S1840">
        <v>0.02</v>
      </c>
      <c r="T1840">
        <v>0.03</v>
      </c>
      <c r="U1840">
        <v>2.8</v>
      </c>
      <c r="V1840">
        <v>21.6</v>
      </c>
      <c r="W1840">
        <v>5.0599999999999996</v>
      </c>
      <c r="X1840">
        <v>1.76</v>
      </c>
      <c r="Y1840">
        <v>7.9</v>
      </c>
      <c r="Z1840">
        <v>77</v>
      </c>
      <c r="AA1840">
        <v>0.05</v>
      </c>
      <c r="AB1840">
        <v>23.8</v>
      </c>
      <c r="AC1840">
        <v>0.22</v>
      </c>
      <c r="AD1840">
        <v>86</v>
      </c>
      <c r="AE1840">
        <v>0.44</v>
      </c>
      <c r="AF1840">
        <v>4.0000000000000001E-3</v>
      </c>
      <c r="AG1840">
        <v>8.3000000000000007</v>
      </c>
      <c r="AH1840">
        <v>1.4E-2</v>
      </c>
      <c r="AI1840">
        <v>9.33</v>
      </c>
      <c r="AJ1840">
        <v>0.02</v>
      </c>
      <c r="AK1840">
        <v>0.36</v>
      </c>
      <c r="AL1840">
        <v>1.9</v>
      </c>
      <c r="AM1840">
        <v>0.4</v>
      </c>
      <c r="AN1840">
        <v>2.9</v>
      </c>
      <c r="AO1840">
        <v>0.01</v>
      </c>
      <c r="AP1840">
        <v>7.2</v>
      </c>
      <c r="AQ1840">
        <v>580</v>
      </c>
      <c r="AR1840">
        <v>0.1</v>
      </c>
      <c r="AS1840">
        <v>0.8</v>
      </c>
      <c r="AT1840">
        <v>36</v>
      </c>
      <c r="AU1840">
        <v>0.5</v>
      </c>
      <c r="AV1840">
        <v>21.5</v>
      </c>
    </row>
    <row r="1841" spans="1:48" x14ac:dyDescent="0.3">
      <c r="A1841" t="s">
        <v>7101</v>
      </c>
      <c r="B1841" t="s">
        <v>7102</v>
      </c>
      <c r="C1841" s="1" t="str">
        <f t="shared" si="133"/>
        <v>13:0048</v>
      </c>
      <c r="D1841" s="1" t="str">
        <f t="shared" si="134"/>
        <v>13:0010</v>
      </c>
      <c r="E1841" t="s">
        <v>7103</v>
      </c>
      <c r="F1841" t="s">
        <v>7104</v>
      </c>
      <c r="H1841">
        <v>45.475270899999998</v>
      </c>
      <c r="I1841">
        <v>-67.1055104</v>
      </c>
      <c r="J1841" s="1" t="str">
        <f t="shared" si="135"/>
        <v>Basal till</v>
      </c>
      <c r="K1841" s="1" t="str">
        <f t="shared" si="136"/>
        <v>&lt;63 micron</v>
      </c>
      <c r="L1841">
        <v>3</v>
      </c>
      <c r="M1841">
        <v>1.29</v>
      </c>
      <c r="N1841">
        <v>9</v>
      </c>
      <c r="O1841">
        <v>3.5</v>
      </c>
      <c r="P1841">
        <v>1</v>
      </c>
      <c r="Q1841">
        <v>46.4</v>
      </c>
      <c r="R1841">
        <v>0.2</v>
      </c>
      <c r="S1841">
        <v>0.12</v>
      </c>
      <c r="T1841">
        <v>0.03</v>
      </c>
      <c r="U1841">
        <v>7.5</v>
      </c>
      <c r="V1841">
        <v>23.1</v>
      </c>
      <c r="W1841">
        <v>10.35</v>
      </c>
      <c r="X1841">
        <v>1.59</v>
      </c>
      <c r="Y1841">
        <v>3.9</v>
      </c>
      <c r="Z1841">
        <v>8</v>
      </c>
      <c r="AA1841">
        <v>0.1</v>
      </c>
      <c r="AB1841">
        <v>35.700000000000003</v>
      </c>
      <c r="AC1841">
        <v>0.45</v>
      </c>
      <c r="AD1841">
        <v>411</v>
      </c>
      <c r="AE1841">
        <v>0.16</v>
      </c>
      <c r="AF1841">
        <v>6.0000000000000001E-3</v>
      </c>
      <c r="AG1841">
        <v>22.4</v>
      </c>
      <c r="AH1841">
        <v>6.2E-2</v>
      </c>
      <c r="AI1841">
        <v>8.58</v>
      </c>
      <c r="AJ1841">
        <v>5.0000000000000001E-3</v>
      </c>
      <c r="AK1841">
        <v>0.61</v>
      </c>
      <c r="AL1841">
        <v>3</v>
      </c>
      <c r="AM1841">
        <v>0.05</v>
      </c>
      <c r="AN1841">
        <v>6.1</v>
      </c>
      <c r="AO1841">
        <v>0.01</v>
      </c>
      <c r="AP1841">
        <v>11.6</v>
      </c>
      <c r="AQ1841">
        <v>1030</v>
      </c>
      <c r="AR1841">
        <v>7.0000000000000007E-2</v>
      </c>
      <c r="AS1841">
        <v>1</v>
      </c>
      <c r="AT1841">
        <v>25</v>
      </c>
      <c r="AU1841">
        <v>1.4</v>
      </c>
      <c r="AV1841">
        <v>29.2</v>
      </c>
    </row>
    <row r="1842" spans="1:48" x14ac:dyDescent="0.3">
      <c r="A1842" t="s">
        <v>7105</v>
      </c>
      <c r="B1842" t="s">
        <v>7106</v>
      </c>
      <c r="C1842" s="1" t="str">
        <f t="shared" si="133"/>
        <v>13:0048</v>
      </c>
      <c r="D1842" s="1" t="str">
        <f t="shared" si="134"/>
        <v>13:0010</v>
      </c>
      <c r="E1842" t="s">
        <v>7107</v>
      </c>
      <c r="F1842" t="s">
        <v>7108</v>
      </c>
      <c r="H1842">
        <v>45.455429000000002</v>
      </c>
      <c r="I1842">
        <v>-67.103667900000005</v>
      </c>
      <c r="J1842" s="1" t="str">
        <f t="shared" si="135"/>
        <v>Basal till</v>
      </c>
      <c r="K1842" s="1" t="str">
        <f t="shared" si="136"/>
        <v>&lt;63 micron</v>
      </c>
      <c r="L1842">
        <v>5</v>
      </c>
      <c r="M1842">
        <v>1.74</v>
      </c>
      <c r="N1842">
        <v>11.9</v>
      </c>
      <c r="O1842">
        <v>1.1000000000000001</v>
      </c>
      <c r="P1842">
        <v>1</v>
      </c>
      <c r="Q1842">
        <v>44.8</v>
      </c>
      <c r="R1842">
        <v>0.21</v>
      </c>
      <c r="S1842">
        <v>0.09</v>
      </c>
      <c r="T1842">
        <v>0.06</v>
      </c>
      <c r="U1842">
        <v>9.4</v>
      </c>
      <c r="V1842">
        <v>27.9</v>
      </c>
      <c r="W1842">
        <v>15.08</v>
      </c>
      <c r="X1842">
        <v>2.02</v>
      </c>
      <c r="Y1842">
        <v>4.5999999999999996</v>
      </c>
      <c r="Z1842">
        <v>25</v>
      </c>
      <c r="AA1842">
        <v>0.1</v>
      </c>
      <c r="AB1842">
        <v>33.1</v>
      </c>
      <c r="AC1842">
        <v>0.59</v>
      </c>
      <c r="AD1842">
        <v>399</v>
      </c>
      <c r="AE1842">
        <v>0.22</v>
      </c>
      <c r="AF1842">
        <v>6.0000000000000001E-3</v>
      </c>
      <c r="AG1842">
        <v>26.5</v>
      </c>
      <c r="AH1842">
        <v>0.06</v>
      </c>
      <c r="AI1842">
        <v>10.199999999999999</v>
      </c>
      <c r="AJ1842">
        <v>0.01</v>
      </c>
      <c r="AK1842">
        <v>0.39</v>
      </c>
      <c r="AL1842">
        <v>2.8</v>
      </c>
      <c r="AM1842">
        <v>0.2</v>
      </c>
      <c r="AN1842">
        <v>4.9000000000000004</v>
      </c>
      <c r="AO1842">
        <v>0.02</v>
      </c>
      <c r="AP1842">
        <v>10.4</v>
      </c>
      <c r="AQ1842">
        <v>920</v>
      </c>
      <c r="AR1842">
        <v>0.09</v>
      </c>
      <c r="AS1842">
        <v>1</v>
      </c>
      <c r="AT1842">
        <v>28</v>
      </c>
      <c r="AU1842">
        <v>0.5</v>
      </c>
      <c r="AV1842">
        <v>35.799999999999997</v>
      </c>
    </row>
    <row r="1843" spans="1:48" x14ac:dyDescent="0.3">
      <c r="A1843" t="s">
        <v>7109</v>
      </c>
      <c r="B1843" t="s">
        <v>7110</v>
      </c>
      <c r="C1843" s="1" t="str">
        <f t="shared" si="133"/>
        <v>13:0048</v>
      </c>
      <c r="D1843" s="1" t="str">
        <f t="shared" si="134"/>
        <v>13:0010</v>
      </c>
      <c r="E1843" t="s">
        <v>7111</v>
      </c>
      <c r="F1843" t="s">
        <v>7112</v>
      </c>
      <c r="H1843">
        <v>45.440353799999997</v>
      </c>
      <c r="I1843">
        <v>-67.100515799999997</v>
      </c>
      <c r="J1843" s="1" t="str">
        <f t="shared" si="135"/>
        <v>Basal till</v>
      </c>
      <c r="K1843" s="1" t="str">
        <f t="shared" si="136"/>
        <v>&lt;63 micron</v>
      </c>
      <c r="L1843">
        <v>319</v>
      </c>
      <c r="M1843">
        <v>3.37</v>
      </c>
      <c r="N1843">
        <v>77.5</v>
      </c>
      <c r="O1843">
        <v>0.9</v>
      </c>
      <c r="P1843">
        <v>1</v>
      </c>
      <c r="Q1843">
        <v>33.299999999999997</v>
      </c>
      <c r="R1843">
        <v>1.1399999999999999</v>
      </c>
      <c r="S1843">
        <v>0.03</v>
      </c>
      <c r="T1843">
        <v>0.13</v>
      </c>
      <c r="U1843">
        <v>7.3</v>
      </c>
      <c r="V1843">
        <v>39.9</v>
      </c>
      <c r="W1843">
        <v>19.39</v>
      </c>
      <c r="X1843">
        <v>2.92</v>
      </c>
      <c r="Y1843">
        <v>5.9</v>
      </c>
      <c r="Z1843">
        <v>163</v>
      </c>
      <c r="AA1843">
        <v>0.04</v>
      </c>
      <c r="AB1843">
        <v>22.6</v>
      </c>
      <c r="AC1843">
        <v>0.43</v>
      </c>
      <c r="AD1843">
        <v>209</v>
      </c>
      <c r="AE1843">
        <v>2.34</v>
      </c>
      <c r="AF1843">
        <v>3.0000000000000001E-3</v>
      </c>
      <c r="AG1843">
        <v>25.6</v>
      </c>
      <c r="AH1843">
        <v>8.2000000000000003E-2</v>
      </c>
      <c r="AI1843">
        <v>16.36</v>
      </c>
      <c r="AJ1843">
        <v>0.04</v>
      </c>
      <c r="AK1843">
        <v>1.71</v>
      </c>
      <c r="AL1843">
        <v>2.2999999999999998</v>
      </c>
      <c r="AM1843">
        <v>1.2</v>
      </c>
      <c r="AN1843">
        <v>3.1</v>
      </c>
      <c r="AO1843">
        <v>0.02</v>
      </c>
      <c r="AP1843">
        <v>6.7</v>
      </c>
      <c r="AQ1843">
        <v>150</v>
      </c>
      <c r="AR1843">
        <v>0.14000000000000001</v>
      </c>
      <c r="AS1843">
        <v>1.5</v>
      </c>
      <c r="AT1843">
        <v>30</v>
      </c>
      <c r="AU1843">
        <v>0.7</v>
      </c>
      <c r="AV1843">
        <v>60.4</v>
      </c>
    </row>
    <row r="1844" spans="1:48" x14ac:dyDescent="0.3">
      <c r="A1844" t="s">
        <v>7113</v>
      </c>
      <c r="B1844" t="s">
        <v>7114</v>
      </c>
      <c r="C1844" s="1" t="str">
        <f t="shared" si="133"/>
        <v>13:0048</v>
      </c>
      <c r="D1844" s="1" t="str">
        <f t="shared" si="134"/>
        <v>13:0010</v>
      </c>
      <c r="E1844" t="s">
        <v>7115</v>
      </c>
      <c r="F1844" t="s">
        <v>7116</v>
      </c>
      <c r="H1844">
        <v>45.420419299999999</v>
      </c>
      <c r="I1844">
        <v>-67.112649700000006</v>
      </c>
      <c r="J1844" s="1" t="str">
        <f t="shared" si="135"/>
        <v>Basal till</v>
      </c>
      <c r="K1844" s="1" t="str">
        <f t="shared" si="136"/>
        <v>&lt;63 micron</v>
      </c>
      <c r="L1844">
        <v>72</v>
      </c>
      <c r="M1844">
        <v>2.2000000000000002</v>
      </c>
      <c r="N1844">
        <v>68.5</v>
      </c>
      <c r="O1844">
        <v>2.2000000000000002</v>
      </c>
      <c r="P1844">
        <v>0.5</v>
      </c>
      <c r="Q1844">
        <v>39</v>
      </c>
      <c r="R1844">
        <v>0.45</v>
      </c>
      <c r="S1844">
        <v>0.02</v>
      </c>
      <c r="T1844">
        <v>0.12</v>
      </c>
      <c r="U1844">
        <v>17.7</v>
      </c>
      <c r="V1844">
        <v>30.5</v>
      </c>
      <c r="W1844">
        <v>49.69</v>
      </c>
      <c r="X1844">
        <v>3.35</v>
      </c>
      <c r="Y1844">
        <v>5.5</v>
      </c>
      <c r="Z1844">
        <v>57</v>
      </c>
      <c r="AA1844">
        <v>0.06</v>
      </c>
      <c r="AB1844">
        <v>40.5</v>
      </c>
      <c r="AC1844">
        <v>0.63</v>
      </c>
      <c r="AD1844">
        <v>468</v>
      </c>
      <c r="AE1844">
        <v>0.62</v>
      </c>
      <c r="AF1844">
        <v>3.0000000000000001E-3</v>
      </c>
      <c r="AG1844">
        <v>37.4</v>
      </c>
      <c r="AH1844">
        <v>4.1000000000000002E-2</v>
      </c>
      <c r="AI1844">
        <v>28.34</v>
      </c>
      <c r="AJ1844">
        <v>5.0000000000000001E-3</v>
      </c>
      <c r="AK1844">
        <v>1.02</v>
      </c>
      <c r="AL1844">
        <v>1.9</v>
      </c>
      <c r="AM1844">
        <v>0.5</v>
      </c>
      <c r="AN1844">
        <v>3.4</v>
      </c>
      <c r="AO1844">
        <v>0.03</v>
      </c>
      <c r="AP1844">
        <v>10.199999999999999</v>
      </c>
      <c r="AQ1844">
        <v>210</v>
      </c>
      <c r="AR1844">
        <v>7.0000000000000007E-2</v>
      </c>
      <c r="AS1844">
        <v>1.2</v>
      </c>
      <c r="AT1844">
        <v>28</v>
      </c>
      <c r="AU1844">
        <v>0.1</v>
      </c>
      <c r="AV1844">
        <v>109.5</v>
      </c>
    </row>
    <row r="1845" spans="1:48" x14ac:dyDescent="0.3">
      <c r="A1845" t="s">
        <v>7117</v>
      </c>
      <c r="B1845" t="s">
        <v>7118</v>
      </c>
      <c r="C1845" s="1" t="str">
        <f t="shared" si="133"/>
        <v>13:0048</v>
      </c>
      <c r="D1845" s="1" t="str">
        <f t="shared" si="134"/>
        <v>13:0010</v>
      </c>
      <c r="E1845" t="s">
        <v>7119</v>
      </c>
      <c r="F1845" t="s">
        <v>7120</v>
      </c>
      <c r="H1845">
        <v>45.404759200000001</v>
      </c>
      <c r="I1845">
        <v>-67.121515599999995</v>
      </c>
      <c r="J1845" s="1" t="str">
        <f t="shared" si="135"/>
        <v>Basal till</v>
      </c>
      <c r="K1845" s="1" t="str">
        <f t="shared" si="136"/>
        <v>&lt;63 micron</v>
      </c>
      <c r="L1845">
        <v>41</v>
      </c>
      <c r="M1845">
        <v>2.4900000000000002</v>
      </c>
      <c r="N1845">
        <v>51.9</v>
      </c>
      <c r="O1845">
        <v>0.5</v>
      </c>
      <c r="P1845">
        <v>1</v>
      </c>
      <c r="Q1845">
        <v>49.9</v>
      </c>
      <c r="R1845">
        <v>0.33</v>
      </c>
      <c r="S1845">
        <v>0.02</v>
      </c>
      <c r="T1845">
        <v>7.0000000000000007E-2</v>
      </c>
      <c r="U1845">
        <v>10.6</v>
      </c>
      <c r="V1845">
        <v>31.9</v>
      </c>
      <c r="W1845">
        <v>31.64</v>
      </c>
      <c r="X1845">
        <v>3.28</v>
      </c>
      <c r="Y1845">
        <v>5.7</v>
      </c>
      <c r="Z1845">
        <v>74</v>
      </c>
      <c r="AA1845">
        <v>0.09</v>
      </c>
      <c r="AB1845">
        <v>44.4</v>
      </c>
      <c r="AC1845">
        <v>0.54</v>
      </c>
      <c r="AD1845">
        <v>329</v>
      </c>
      <c r="AE1845">
        <v>0.57999999999999996</v>
      </c>
      <c r="AF1845">
        <v>4.0000000000000001E-3</v>
      </c>
      <c r="AG1845">
        <v>34.6</v>
      </c>
      <c r="AH1845">
        <v>4.1000000000000002E-2</v>
      </c>
      <c r="AI1845">
        <v>18.32</v>
      </c>
      <c r="AJ1845">
        <v>0.01</v>
      </c>
      <c r="AK1845">
        <v>0.62</v>
      </c>
      <c r="AL1845">
        <v>2.2000000000000002</v>
      </c>
      <c r="AM1845">
        <v>0.7</v>
      </c>
      <c r="AN1845">
        <v>3.9</v>
      </c>
      <c r="AO1845">
        <v>0.04</v>
      </c>
      <c r="AP1845">
        <v>9.6999999999999993</v>
      </c>
      <c r="AQ1845">
        <v>280</v>
      </c>
      <c r="AR1845">
        <v>0.08</v>
      </c>
      <c r="AS1845">
        <v>1.1000000000000001</v>
      </c>
      <c r="AT1845">
        <v>28</v>
      </c>
      <c r="AU1845">
        <v>0.1</v>
      </c>
      <c r="AV1845">
        <v>80.099999999999994</v>
      </c>
    </row>
    <row r="1846" spans="1:48" x14ac:dyDescent="0.3">
      <c r="A1846" t="s">
        <v>7121</v>
      </c>
      <c r="B1846" t="s">
        <v>7122</v>
      </c>
      <c r="C1846" s="1" t="str">
        <f t="shared" si="133"/>
        <v>13:0048</v>
      </c>
      <c r="D1846" s="1" t="str">
        <f t="shared" si="134"/>
        <v>13:0010</v>
      </c>
      <c r="E1846" t="s">
        <v>7123</v>
      </c>
      <c r="F1846" t="s">
        <v>7124</v>
      </c>
      <c r="H1846">
        <v>45.376056800000001</v>
      </c>
      <c r="I1846">
        <v>-67.104227800000004</v>
      </c>
      <c r="J1846" s="1" t="str">
        <f t="shared" si="135"/>
        <v>Basal till</v>
      </c>
      <c r="K1846" s="1" t="str">
        <f t="shared" si="136"/>
        <v>&lt;63 micron</v>
      </c>
      <c r="L1846">
        <v>16</v>
      </c>
      <c r="M1846">
        <v>1.92</v>
      </c>
      <c r="N1846">
        <v>17.100000000000001</v>
      </c>
      <c r="O1846">
        <v>1.4</v>
      </c>
      <c r="P1846">
        <v>1</v>
      </c>
      <c r="Q1846">
        <v>40.5</v>
      </c>
      <c r="R1846">
        <v>0.24</v>
      </c>
      <c r="S1846">
        <v>0.09</v>
      </c>
      <c r="T1846">
        <v>0.06</v>
      </c>
      <c r="U1846">
        <v>19.8</v>
      </c>
      <c r="V1846">
        <v>27.3</v>
      </c>
      <c r="W1846">
        <v>33.28</v>
      </c>
      <c r="X1846">
        <v>2.61</v>
      </c>
      <c r="Y1846">
        <v>5</v>
      </c>
      <c r="Z1846">
        <v>16</v>
      </c>
      <c r="AA1846">
        <v>0.08</v>
      </c>
      <c r="AB1846">
        <v>41.7</v>
      </c>
      <c r="AC1846">
        <v>0.61</v>
      </c>
      <c r="AD1846">
        <v>440</v>
      </c>
      <c r="AE1846">
        <v>0.74</v>
      </c>
      <c r="AF1846">
        <v>5.0000000000000001E-3</v>
      </c>
      <c r="AG1846">
        <v>40</v>
      </c>
      <c r="AH1846">
        <v>7.4999999999999997E-2</v>
      </c>
      <c r="AI1846">
        <v>15.21</v>
      </c>
      <c r="AJ1846">
        <v>5.0000000000000001E-3</v>
      </c>
      <c r="AK1846">
        <v>0.75</v>
      </c>
      <c r="AL1846">
        <v>2.9</v>
      </c>
      <c r="AM1846">
        <v>0.2</v>
      </c>
      <c r="AN1846">
        <v>5.9</v>
      </c>
      <c r="AO1846">
        <v>0.03</v>
      </c>
      <c r="AP1846">
        <v>11.1</v>
      </c>
      <c r="AQ1846">
        <v>830</v>
      </c>
      <c r="AR1846">
        <v>0.06</v>
      </c>
      <c r="AS1846">
        <v>1.6</v>
      </c>
      <c r="AT1846">
        <v>33</v>
      </c>
      <c r="AU1846">
        <v>0.2</v>
      </c>
      <c r="AV1846">
        <v>66.8</v>
      </c>
    </row>
    <row r="1847" spans="1:48" x14ac:dyDescent="0.3">
      <c r="A1847" t="s">
        <v>7125</v>
      </c>
      <c r="B1847" t="s">
        <v>7126</v>
      </c>
      <c r="C1847" s="1" t="str">
        <f t="shared" si="133"/>
        <v>13:0048</v>
      </c>
      <c r="D1847" s="1" t="str">
        <f t="shared" si="134"/>
        <v>13:0010</v>
      </c>
      <c r="E1847" t="s">
        <v>7127</v>
      </c>
      <c r="F1847" t="s">
        <v>7128</v>
      </c>
      <c r="H1847">
        <v>45.389515199999998</v>
      </c>
      <c r="I1847">
        <v>-67.112477699999999</v>
      </c>
      <c r="J1847" s="1" t="str">
        <f t="shared" si="135"/>
        <v>Basal till</v>
      </c>
      <c r="K1847" s="1" t="str">
        <f t="shared" si="136"/>
        <v>&lt;63 micron</v>
      </c>
      <c r="L1847">
        <v>8</v>
      </c>
      <c r="M1847">
        <v>2.2200000000000002</v>
      </c>
      <c r="N1847">
        <v>23.9</v>
      </c>
      <c r="O1847">
        <v>1.8</v>
      </c>
      <c r="P1847">
        <v>1</v>
      </c>
      <c r="Q1847">
        <v>47.3</v>
      </c>
      <c r="R1847">
        <v>0.25</v>
      </c>
      <c r="S1847">
        <v>0.08</v>
      </c>
      <c r="T1847">
        <v>0.05</v>
      </c>
      <c r="U1847">
        <v>15.5</v>
      </c>
      <c r="V1847">
        <v>31.2</v>
      </c>
      <c r="W1847">
        <v>31.33</v>
      </c>
      <c r="X1847">
        <v>3.02</v>
      </c>
      <c r="Y1847">
        <v>5.6</v>
      </c>
      <c r="Z1847">
        <v>22</v>
      </c>
      <c r="AA1847">
        <v>0.09</v>
      </c>
      <c r="AB1847">
        <v>46.2</v>
      </c>
      <c r="AC1847">
        <v>0.69</v>
      </c>
      <c r="AD1847">
        <v>573</v>
      </c>
      <c r="AE1847">
        <v>0.61</v>
      </c>
      <c r="AF1847">
        <v>6.0000000000000001E-3</v>
      </c>
      <c r="AG1847">
        <v>38.4</v>
      </c>
      <c r="AH1847">
        <v>7.2999999999999995E-2</v>
      </c>
      <c r="AI1847">
        <v>15.38</v>
      </c>
      <c r="AJ1847">
        <v>5.0000000000000001E-3</v>
      </c>
      <c r="AK1847">
        <v>0.85</v>
      </c>
      <c r="AL1847">
        <v>2.6</v>
      </c>
      <c r="AM1847">
        <v>0.2</v>
      </c>
      <c r="AN1847">
        <v>6.1</v>
      </c>
      <c r="AO1847">
        <v>0.03</v>
      </c>
      <c r="AP1847">
        <v>12</v>
      </c>
      <c r="AQ1847">
        <v>750</v>
      </c>
      <c r="AR1847">
        <v>0.06</v>
      </c>
      <c r="AS1847">
        <v>1.2</v>
      </c>
      <c r="AT1847">
        <v>36</v>
      </c>
      <c r="AU1847">
        <v>0.2</v>
      </c>
      <c r="AV1847">
        <v>72.8</v>
      </c>
    </row>
    <row r="1848" spans="1:48" x14ac:dyDescent="0.3">
      <c r="A1848" t="s">
        <v>7129</v>
      </c>
      <c r="B1848" t="s">
        <v>7130</v>
      </c>
      <c r="C1848" s="1" t="str">
        <f t="shared" si="133"/>
        <v>13:0048</v>
      </c>
      <c r="D1848" s="1" t="str">
        <f t="shared" si="134"/>
        <v>13:0010</v>
      </c>
      <c r="E1848" t="s">
        <v>7131</v>
      </c>
      <c r="F1848" t="s">
        <v>7132</v>
      </c>
      <c r="H1848">
        <v>45.359623499999998</v>
      </c>
      <c r="I1848">
        <v>-67.119664400000005</v>
      </c>
      <c r="J1848" s="1" t="str">
        <f t="shared" si="135"/>
        <v>Basal till</v>
      </c>
      <c r="K1848" s="1" t="str">
        <f t="shared" si="136"/>
        <v>&lt;63 micron</v>
      </c>
      <c r="L1848">
        <v>36</v>
      </c>
      <c r="M1848">
        <v>2.33</v>
      </c>
      <c r="N1848">
        <v>43.9</v>
      </c>
      <c r="O1848">
        <v>0.8</v>
      </c>
      <c r="P1848">
        <v>1</v>
      </c>
      <c r="Q1848">
        <v>46</v>
      </c>
      <c r="R1848">
        <v>0.28000000000000003</v>
      </c>
      <c r="S1848">
        <v>0.05</v>
      </c>
      <c r="T1848">
        <v>0.08</v>
      </c>
      <c r="U1848">
        <v>18.2</v>
      </c>
      <c r="V1848">
        <v>29.9</v>
      </c>
      <c r="W1848">
        <v>35.92</v>
      </c>
      <c r="X1848">
        <v>3.3</v>
      </c>
      <c r="Y1848">
        <v>5.8</v>
      </c>
      <c r="Z1848">
        <v>31</v>
      </c>
      <c r="AA1848">
        <v>0.08</v>
      </c>
      <c r="AB1848">
        <v>30.4</v>
      </c>
      <c r="AC1848">
        <v>0.7</v>
      </c>
      <c r="AD1848">
        <v>627</v>
      </c>
      <c r="AE1848">
        <v>0.93</v>
      </c>
      <c r="AF1848">
        <v>5.0000000000000001E-3</v>
      </c>
      <c r="AG1848">
        <v>38.1</v>
      </c>
      <c r="AH1848">
        <v>4.1000000000000002E-2</v>
      </c>
      <c r="AI1848">
        <v>13</v>
      </c>
      <c r="AJ1848">
        <v>5.0000000000000001E-3</v>
      </c>
      <c r="AK1848">
        <v>0.35</v>
      </c>
      <c r="AL1848">
        <v>2.2000000000000002</v>
      </c>
      <c r="AM1848">
        <v>0.1</v>
      </c>
      <c r="AN1848">
        <v>4</v>
      </c>
      <c r="AO1848">
        <v>0.05</v>
      </c>
      <c r="AP1848">
        <v>10</v>
      </c>
      <c r="AQ1848">
        <v>600</v>
      </c>
      <c r="AR1848">
        <v>0.05</v>
      </c>
      <c r="AS1848">
        <v>1.3</v>
      </c>
      <c r="AT1848">
        <v>36</v>
      </c>
      <c r="AU1848">
        <v>0.3</v>
      </c>
      <c r="AV1848">
        <v>71.400000000000006</v>
      </c>
    </row>
    <row r="1849" spans="1:48" x14ac:dyDescent="0.3">
      <c r="A1849" t="s">
        <v>7133</v>
      </c>
      <c r="B1849" t="s">
        <v>7134</v>
      </c>
      <c r="C1849" s="1" t="str">
        <f t="shared" si="133"/>
        <v>13:0048</v>
      </c>
      <c r="D1849" s="1" t="str">
        <f t="shared" si="134"/>
        <v>13:0010</v>
      </c>
      <c r="E1849" t="s">
        <v>7135</v>
      </c>
      <c r="F1849" t="s">
        <v>7136</v>
      </c>
      <c r="H1849">
        <v>45.348495300000003</v>
      </c>
      <c r="I1849">
        <v>-67.113496900000001</v>
      </c>
      <c r="J1849" s="1" t="str">
        <f t="shared" si="135"/>
        <v>Basal till</v>
      </c>
      <c r="K1849" s="1" t="str">
        <f t="shared" si="136"/>
        <v>&lt;63 micron</v>
      </c>
      <c r="L1849">
        <v>131</v>
      </c>
      <c r="M1849">
        <v>2.2999999999999998</v>
      </c>
      <c r="N1849">
        <v>31.8</v>
      </c>
      <c r="O1849">
        <v>0.5</v>
      </c>
      <c r="P1849">
        <v>1</v>
      </c>
      <c r="Q1849">
        <v>42.7</v>
      </c>
      <c r="R1849">
        <v>0.28000000000000003</v>
      </c>
      <c r="S1849">
        <v>0.06</v>
      </c>
      <c r="T1849">
        <v>0.08</v>
      </c>
      <c r="U1849">
        <v>14.7</v>
      </c>
      <c r="V1849">
        <v>31.1</v>
      </c>
      <c r="W1849">
        <v>28.16</v>
      </c>
      <c r="X1849">
        <v>3.14</v>
      </c>
      <c r="Y1849">
        <v>6</v>
      </c>
      <c r="Z1849">
        <v>65</v>
      </c>
      <c r="AA1849">
        <v>0.05</v>
      </c>
      <c r="AB1849">
        <v>39.1</v>
      </c>
      <c r="AC1849">
        <v>0.52</v>
      </c>
      <c r="AD1849">
        <v>363</v>
      </c>
      <c r="AE1849">
        <v>2.35</v>
      </c>
      <c r="AF1849">
        <v>4.0000000000000001E-3</v>
      </c>
      <c r="AG1849">
        <v>41.8</v>
      </c>
      <c r="AH1849">
        <v>4.7E-2</v>
      </c>
      <c r="AI1849">
        <v>17.87</v>
      </c>
      <c r="AJ1849">
        <v>0.02</v>
      </c>
      <c r="AK1849">
        <v>0.3</v>
      </c>
      <c r="AL1849">
        <v>1.7</v>
      </c>
      <c r="AM1849">
        <v>0.7</v>
      </c>
      <c r="AN1849">
        <v>5.0999999999999996</v>
      </c>
      <c r="AO1849">
        <v>0.03</v>
      </c>
      <c r="AP1849">
        <v>4.7</v>
      </c>
      <c r="AQ1849">
        <v>220</v>
      </c>
      <c r="AR1849">
        <v>0.1</v>
      </c>
      <c r="AS1849">
        <v>1.5</v>
      </c>
      <c r="AT1849">
        <v>31</v>
      </c>
      <c r="AU1849">
        <v>0.2</v>
      </c>
      <c r="AV1849">
        <v>63.7</v>
      </c>
    </row>
    <row r="1850" spans="1:48" x14ac:dyDescent="0.3">
      <c r="A1850" t="s">
        <v>7137</v>
      </c>
      <c r="B1850" t="s">
        <v>7138</v>
      </c>
      <c r="C1850" s="1" t="str">
        <f t="shared" si="133"/>
        <v>13:0048</v>
      </c>
      <c r="D1850" s="1" t="str">
        <f t="shared" si="134"/>
        <v>13:0010</v>
      </c>
      <c r="E1850" t="s">
        <v>7139</v>
      </c>
      <c r="F1850" t="s">
        <v>7140</v>
      </c>
      <c r="H1850">
        <v>45.328014699999997</v>
      </c>
      <c r="I1850">
        <v>-67.115516499999998</v>
      </c>
      <c r="J1850" s="1" t="str">
        <f t="shared" si="135"/>
        <v>Basal till</v>
      </c>
      <c r="K1850" s="1" t="str">
        <f t="shared" si="136"/>
        <v>&lt;63 micron</v>
      </c>
      <c r="L1850">
        <v>39</v>
      </c>
      <c r="M1850">
        <v>2.21</v>
      </c>
      <c r="N1850">
        <v>15.2</v>
      </c>
      <c r="O1850">
        <v>0.1</v>
      </c>
      <c r="P1850">
        <v>1</v>
      </c>
      <c r="Q1850">
        <v>59.4</v>
      </c>
      <c r="R1850">
        <v>0.24</v>
      </c>
      <c r="S1850">
        <v>0.04</v>
      </c>
      <c r="T1850">
        <v>7.0000000000000007E-2</v>
      </c>
      <c r="U1850">
        <v>10.7</v>
      </c>
      <c r="V1850">
        <v>37.5</v>
      </c>
      <c r="W1850">
        <v>18.96</v>
      </c>
      <c r="X1850">
        <v>2.93</v>
      </c>
      <c r="Y1850">
        <v>6.5</v>
      </c>
      <c r="Z1850">
        <v>71</v>
      </c>
      <c r="AA1850">
        <v>0.11</v>
      </c>
      <c r="AB1850">
        <v>27.9</v>
      </c>
      <c r="AC1850">
        <v>0.62</v>
      </c>
      <c r="AD1850">
        <v>412</v>
      </c>
      <c r="AE1850">
        <v>0.66</v>
      </c>
      <c r="AF1850">
        <v>5.0000000000000001E-3</v>
      </c>
      <c r="AG1850">
        <v>32.200000000000003</v>
      </c>
      <c r="AH1850">
        <v>3.5999999999999997E-2</v>
      </c>
      <c r="AI1850">
        <v>10.73</v>
      </c>
      <c r="AJ1850">
        <v>0.02</v>
      </c>
      <c r="AK1850">
        <v>0.38</v>
      </c>
      <c r="AL1850">
        <v>2.5</v>
      </c>
      <c r="AM1850">
        <v>0.5</v>
      </c>
      <c r="AN1850">
        <v>4.7</v>
      </c>
      <c r="AO1850">
        <v>0.01</v>
      </c>
      <c r="AP1850">
        <v>6.1</v>
      </c>
      <c r="AQ1850">
        <v>590</v>
      </c>
      <c r="AR1850">
        <v>0.11</v>
      </c>
      <c r="AS1850">
        <v>0.8</v>
      </c>
      <c r="AT1850">
        <v>39</v>
      </c>
      <c r="AU1850">
        <v>0.3</v>
      </c>
      <c r="AV1850">
        <v>50.8</v>
      </c>
    </row>
    <row r="1851" spans="1:48" x14ac:dyDescent="0.3">
      <c r="A1851" t="s">
        <v>7141</v>
      </c>
      <c r="B1851" t="s">
        <v>7142</v>
      </c>
      <c r="C1851" s="1" t="str">
        <f t="shared" si="133"/>
        <v>13:0048</v>
      </c>
      <c r="D1851" s="1" t="str">
        <f t="shared" si="134"/>
        <v>13:0010</v>
      </c>
      <c r="E1851" t="s">
        <v>7143</v>
      </c>
      <c r="F1851" t="s">
        <v>7144</v>
      </c>
      <c r="H1851">
        <v>45.313618300000002</v>
      </c>
      <c r="I1851">
        <v>-67.114755599999995</v>
      </c>
      <c r="J1851" s="1" t="str">
        <f t="shared" si="135"/>
        <v>Basal till</v>
      </c>
      <c r="K1851" s="1" t="str">
        <f t="shared" si="136"/>
        <v>&lt;63 micron</v>
      </c>
      <c r="L1851">
        <v>19</v>
      </c>
      <c r="M1851">
        <v>2.13</v>
      </c>
      <c r="N1851">
        <v>15.6</v>
      </c>
      <c r="O1851">
        <v>0.9</v>
      </c>
      <c r="P1851">
        <v>1</v>
      </c>
      <c r="Q1851">
        <v>46.5</v>
      </c>
      <c r="R1851">
        <v>0.23</v>
      </c>
      <c r="S1851">
        <v>0.05</v>
      </c>
      <c r="T1851">
        <v>0.09</v>
      </c>
      <c r="U1851">
        <v>13.7</v>
      </c>
      <c r="V1851">
        <v>33.5</v>
      </c>
      <c r="W1851">
        <v>20.76</v>
      </c>
      <c r="X1851">
        <v>2.72</v>
      </c>
      <c r="Y1851">
        <v>5.5</v>
      </c>
      <c r="Z1851">
        <v>50</v>
      </c>
      <c r="AA1851">
        <v>0.1</v>
      </c>
      <c r="AB1851">
        <v>29.9</v>
      </c>
      <c r="AC1851">
        <v>0.67</v>
      </c>
      <c r="AD1851">
        <v>553</v>
      </c>
      <c r="AE1851">
        <v>0.62</v>
      </c>
      <c r="AF1851">
        <v>6.0000000000000001E-3</v>
      </c>
      <c r="AG1851">
        <v>34.200000000000003</v>
      </c>
      <c r="AH1851">
        <v>4.2999999999999997E-2</v>
      </c>
      <c r="AI1851">
        <v>10.28</v>
      </c>
      <c r="AJ1851">
        <v>0.01</v>
      </c>
      <c r="AK1851">
        <v>0.37</v>
      </c>
      <c r="AL1851">
        <v>2.6</v>
      </c>
      <c r="AM1851">
        <v>0.5</v>
      </c>
      <c r="AN1851">
        <v>4.8</v>
      </c>
      <c r="AO1851">
        <v>0.03</v>
      </c>
      <c r="AP1851">
        <v>8.1</v>
      </c>
      <c r="AQ1851">
        <v>710</v>
      </c>
      <c r="AR1851">
        <v>0.1</v>
      </c>
      <c r="AS1851">
        <v>1</v>
      </c>
      <c r="AT1851">
        <v>35</v>
      </c>
      <c r="AU1851">
        <v>0.3</v>
      </c>
      <c r="AV1851">
        <v>49.8</v>
      </c>
    </row>
    <row r="1852" spans="1:48" x14ac:dyDescent="0.3">
      <c r="A1852" t="s">
        <v>7145</v>
      </c>
      <c r="B1852" t="s">
        <v>7146</v>
      </c>
      <c r="C1852" s="1" t="str">
        <f t="shared" si="133"/>
        <v>13:0048</v>
      </c>
      <c r="D1852" s="1" t="str">
        <f t="shared" si="134"/>
        <v>13:0010</v>
      </c>
      <c r="E1852" t="s">
        <v>7143</v>
      </c>
      <c r="F1852" t="s">
        <v>7147</v>
      </c>
      <c r="H1852">
        <v>45.313618300000002</v>
      </c>
      <c r="I1852">
        <v>-67.114755599999995</v>
      </c>
      <c r="J1852" s="1" t="str">
        <f t="shared" si="135"/>
        <v>Basal till</v>
      </c>
      <c r="K1852" s="1" t="str">
        <f t="shared" si="136"/>
        <v>&lt;63 micron</v>
      </c>
      <c r="L1852">
        <v>11</v>
      </c>
      <c r="M1852">
        <v>2.38</v>
      </c>
      <c r="N1852">
        <v>17.2</v>
      </c>
      <c r="O1852">
        <v>0.5</v>
      </c>
      <c r="P1852">
        <v>1</v>
      </c>
      <c r="Q1852">
        <v>57.4</v>
      </c>
      <c r="R1852">
        <v>0.23</v>
      </c>
      <c r="S1852">
        <v>0.05</v>
      </c>
      <c r="T1852">
        <v>0.06</v>
      </c>
      <c r="U1852">
        <v>16.100000000000001</v>
      </c>
      <c r="V1852">
        <v>35.6</v>
      </c>
      <c r="W1852">
        <v>23.59</v>
      </c>
      <c r="X1852">
        <v>2.94</v>
      </c>
      <c r="Y1852">
        <v>6.1</v>
      </c>
      <c r="Z1852">
        <v>38</v>
      </c>
      <c r="AA1852">
        <v>0.13</v>
      </c>
      <c r="AB1852">
        <v>32.1</v>
      </c>
      <c r="AC1852">
        <v>0.72</v>
      </c>
      <c r="AD1852">
        <v>667</v>
      </c>
      <c r="AE1852">
        <v>0.59</v>
      </c>
      <c r="AF1852">
        <v>7.0000000000000001E-3</v>
      </c>
      <c r="AG1852">
        <v>38.1</v>
      </c>
      <c r="AH1852">
        <v>4.2000000000000003E-2</v>
      </c>
      <c r="AI1852">
        <v>11.26</v>
      </c>
      <c r="AJ1852">
        <v>0.01</v>
      </c>
      <c r="AK1852">
        <v>0.41</v>
      </c>
      <c r="AL1852">
        <v>3.3</v>
      </c>
      <c r="AM1852">
        <v>0.4</v>
      </c>
      <c r="AN1852">
        <v>5.3</v>
      </c>
      <c r="AO1852">
        <v>0.02</v>
      </c>
      <c r="AP1852">
        <v>9.3000000000000007</v>
      </c>
      <c r="AQ1852">
        <v>980</v>
      </c>
      <c r="AR1852">
        <v>0.11</v>
      </c>
      <c r="AS1852">
        <v>1.1000000000000001</v>
      </c>
      <c r="AT1852">
        <v>40</v>
      </c>
      <c r="AU1852">
        <v>0.3</v>
      </c>
      <c r="AV1852">
        <v>52</v>
      </c>
    </row>
    <row r="1853" spans="1:48" x14ac:dyDescent="0.3">
      <c r="A1853" t="s">
        <v>7148</v>
      </c>
      <c r="B1853" t="s">
        <v>7149</v>
      </c>
      <c r="C1853" s="1" t="str">
        <f t="shared" si="133"/>
        <v>13:0048</v>
      </c>
      <c r="D1853" s="1" t="str">
        <f t="shared" si="134"/>
        <v>13:0010</v>
      </c>
      <c r="E1853" t="s">
        <v>7150</v>
      </c>
      <c r="F1853" t="s">
        <v>7151</v>
      </c>
      <c r="H1853">
        <v>45.2936403</v>
      </c>
      <c r="I1853">
        <v>-67.121589200000003</v>
      </c>
      <c r="J1853" s="1" t="str">
        <f t="shared" si="135"/>
        <v>Basal till</v>
      </c>
      <c r="K1853" s="1" t="str">
        <f t="shared" si="136"/>
        <v>&lt;63 micron</v>
      </c>
      <c r="L1853">
        <v>15</v>
      </c>
      <c r="M1853">
        <v>2.0099999999999998</v>
      </c>
      <c r="N1853">
        <v>11.5</v>
      </c>
      <c r="O1853">
        <v>0.4</v>
      </c>
      <c r="P1853">
        <v>1</v>
      </c>
      <c r="Q1853">
        <v>44.9</v>
      </c>
      <c r="R1853">
        <v>0.17</v>
      </c>
      <c r="S1853">
        <v>0.08</v>
      </c>
      <c r="T1853">
        <v>0.05</v>
      </c>
      <c r="U1853">
        <v>12.5</v>
      </c>
      <c r="V1853">
        <v>30.8</v>
      </c>
      <c r="W1853">
        <v>21.38</v>
      </c>
      <c r="X1853">
        <v>2.66</v>
      </c>
      <c r="Y1853">
        <v>5.0999999999999996</v>
      </c>
      <c r="Z1853">
        <v>26</v>
      </c>
      <c r="AA1853">
        <v>0.1</v>
      </c>
      <c r="AB1853">
        <v>29.9</v>
      </c>
      <c r="AC1853">
        <v>0.67</v>
      </c>
      <c r="AD1853">
        <v>494</v>
      </c>
      <c r="AE1853">
        <v>0.51</v>
      </c>
      <c r="AF1853">
        <v>7.0000000000000001E-3</v>
      </c>
      <c r="AG1853">
        <v>32.299999999999997</v>
      </c>
      <c r="AH1853">
        <v>3.4000000000000002E-2</v>
      </c>
      <c r="AI1853">
        <v>8.99</v>
      </c>
      <c r="AJ1853">
        <v>5.0000000000000001E-3</v>
      </c>
      <c r="AK1853">
        <v>0.45</v>
      </c>
      <c r="AL1853">
        <v>2.5</v>
      </c>
      <c r="AM1853">
        <v>0.3</v>
      </c>
      <c r="AN1853">
        <v>5.7</v>
      </c>
      <c r="AO1853">
        <v>0.02</v>
      </c>
      <c r="AP1853">
        <v>8</v>
      </c>
      <c r="AQ1853">
        <v>820</v>
      </c>
      <c r="AR1853">
        <v>7.0000000000000007E-2</v>
      </c>
      <c r="AS1853">
        <v>0.9</v>
      </c>
      <c r="AT1853">
        <v>37</v>
      </c>
      <c r="AU1853">
        <v>0.2</v>
      </c>
      <c r="AV1853">
        <v>49.4</v>
      </c>
    </row>
    <row r="1854" spans="1:48" x14ac:dyDescent="0.3">
      <c r="A1854" t="s">
        <v>7152</v>
      </c>
      <c r="B1854" t="s">
        <v>7153</v>
      </c>
      <c r="C1854" s="1" t="str">
        <f t="shared" si="133"/>
        <v>13:0048</v>
      </c>
      <c r="D1854" s="1" t="str">
        <f t="shared" si="134"/>
        <v>13:0010</v>
      </c>
      <c r="E1854" t="s">
        <v>7154</v>
      </c>
      <c r="F1854" t="s">
        <v>7155</v>
      </c>
      <c r="H1854">
        <v>45.278747600000003</v>
      </c>
      <c r="I1854">
        <v>-67.112020400000006</v>
      </c>
      <c r="J1854" s="1" t="str">
        <f t="shared" si="135"/>
        <v>Basal till</v>
      </c>
      <c r="K1854" s="1" t="str">
        <f t="shared" si="136"/>
        <v>&lt;63 micron</v>
      </c>
      <c r="L1854">
        <v>32</v>
      </c>
      <c r="M1854">
        <v>1.82</v>
      </c>
      <c r="N1854">
        <v>9.6999999999999993</v>
      </c>
      <c r="O1854">
        <v>0.5</v>
      </c>
      <c r="P1854">
        <v>0.5</v>
      </c>
      <c r="Q1854">
        <v>43.8</v>
      </c>
      <c r="R1854">
        <v>0.16</v>
      </c>
      <c r="S1854">
        <v>0.04</v>
      </c>
      <c r="T1854">
        <v>0.27</v>
      </c>
      <c r="U1854">
        <v>9.5</v>
      </c>
      <c r="V1854">
        <v>27.5</v>
      </c>
      <c r="W1854">
        <v>21.19</v>
      </c>
      <c r="X1854">
        <v>2.4500000000000002</v>
      </c>
      <c r="Y1854">
        <v>4.8</v>
      </c>
      <c r="Z1854">
        <v>37</v>
      </c>
      <c r="AA1854">
        <v>0.06</v>
      </c>
      <c r="AB1854">
        <v>32.5</v>
      </c>
      <c r="AC1854">
        <v>0.59</v>
      </c>
      <c r="AD1854">
        <v>387</v>
      </c>
      <c r="AE1854">
        <v>0.69</v>
      </c>
      <c r="AF1854">
        <v>5.0000000000000001E-3</v>
      </c>
      <c r="AG1854">
        <v>26.9</v>
      </c>
      <c r="AH1854">
        <v>2.1000000000000001E-2</v>
      </c>
      <c r="AI1854">
        <v>11.5</v>
      </c>
      <c r="AJ1854">
        <v>0.01</v>
      </c>
      <c r="AK1854">
        <v>0.48</v>
      </c>
      <c r="AL1854">
        <v>2.4</v>
      </c>
      <c r="AM1854">
        <v>0.4</v>
      </c>
      <c r="AN1854">
        <v>4.0999999999999996</v>
      </c>
      <c r="AO1854">
        <v>0.01</v>
      </c>
      <c r="AP1854">
        <v>7.4</v>
      </c>
      <c r="AQ1854">
        <v>560</v>
      </c>
      <c r="AR1854">
        <v>0.08</v>
      </c>
      <c r="AS1854">
        <v>1.1000000000000001</v>
      </c>
      <c r="AT1854">
        <v>30</v>
      </c>
      <c r="AU1854">
        <v>0.1</v>
      </c>
      <c r="AV1854">
        <v>59.5</v>
      </c>
    </row>
    <row r="1855" spans="1:48" x14ac:dyDescent="0.3">
      <c r="A1855" t="s">
        <v>7156</v>
      </c>
      <c r="B1855" t="s">
        <v>7157</v>
      </c>
      <c r="C1855" s="1" t="str">
        <f t="shared" si="133"/>
        <v>13:0048</v>
      </c>
      <c r="D1855" s="1" t="str">
        <f t="shared" si="134"/>
        <v>13:0010</v>
      </c>
      <c r="E1855" t="s">
        <v>7158</v>
      </c>
      <c r="F1855" t="s">
        <v>7159</v>
      </c>
      <c r="H1855">
        <v>45.256016000000002</v>
      </c>
      <c r="I1855">
        <v>-67.108541500000001</v>
      </c>
      <c r="J1855" s="1" t="str">
        <f t="shared" si="135"/>
        <v>Basal till</v>
      </c>
      <c r="K1855" s="1" t="str">
        <f t="shared" si="136"/>
        <v>&lt;63 micron</v>
      </c>
      <c r="L1855">
        <v>8</v>
      </c>
      <c r="M1855">
        <v>2.36</v>
      </c>
      <c r="N1855">
        <v>16.5</v>
      </c>
      <c r="O1855">
        <v>1.4</v>
      </c>
      <c r="P1855">
        <v>2</v>
      </c>
      <c r="Q1855">
        <v>85.9</v>
      </c>
      <c r="R1855">
        <v>0.3</v>
      </c>
      <c r="S1855">
        <v>0.18</v>
      </c>
      <c r="T1855">
        <v>0.05</v>
      </c>
      <c r="U1855">
        <v>16.399999999999999</v>
      </c>
      <c r="V1855">
        <v>40.6</v>
      </c>
      <c r="W1855">
        <v>26.92</v>
      </c>
      <c r="X1855">
        <v>3.35</v>
      </c>
      <c r="Y1855">
        <v>6.9</v>
      </c>
      <c r="Z1855">
        <v>15</v>
      </c>
      <c r="AA1855">
        <v>0.24</v>
      </c>
      <c r="AB1855">
        <v>33</v>
      </c>
      <c r="AC1855">
        <v>0.81</v>
      </c>
      <c r="AD1855">
        <v>766</v>
      </c>
      <c r="AE1855">
        <v>0.51</v>
      </c>
      <c r="AF1855">
        <v>1.2E-2</v>
      </c>
      <c r="AG1855">
        <v>43.6</v>
      </c>
      <c r="AH1855">
        <v>5.7000000000000002E-2</v>
      </c>
      <c r="AI1855">
        <v>13.62</v>
      </c>
      <c r="AJ1855">
        <v>5.0000000000000001E-3</v>
      </c>
      <c r="AK1855">
        <v>0.67</v>
      </c>
      <c r="AL1855">
        <v>4.5</v>
      </c>
      <c r="AM1855">
        <v>0.05</v>
      </c>
      <c r="AN1855">
        <v>15.5</v>
      </c>
      <c r="AO1855">
        <v>0.03</v>
      </c>
      <c r="AP1855">
        <v>9.8000000000000007</v>
      </c>
      <c r="AQ1855">
        <v>1170</v>
      </c>
      <c r="AR1855">
        <v>0.14000000000000001</v>
      </c>
      <c r="AS1855">
        <v>1</v>
      </c>
      <c r="AT1855">
        <v>49</v>
      </c>
      <c r="AU1855">
        <v>0.3</v>
      </c>
      <c r="AV1855">
        <v>62</v>
      </c>
    </row>
    <row r="1856" spans="1:48" x14ac:dyDescent="0.3">
      <c r="A1856" t="s">
        <v>7160</v>
      </c>
      <c r="B1856" t="s">
        <v>7161</v>
      </c>
      <c r="C1856" s="1" t="str">
        <f t="shared" si="133"/>
        <v>13:0048</v>
      </c>
      <c r="D1856" s="1" t="str">
        <f t="shared" si="134"/>
        <v>13:0010</v>
      </c>
      <c r="E1856" t="s">
        <v>7162</v>
      </c>
      <c r="F1856" t="s">
        <v>7163</v>
      </c>
      <c r="H1856">
        <v>45.490162699999999</v>
      </c>
      <c r="I1856">
        <v>-67.079863700000004</v>
      </c>
      <c r="J1856" s="1" t="str">
        <f t="shared" si="135"/>
        <v>Basal till</v>
      </c>
      <c r="K1856" s="1" t="str">
        <f t="shared" si="136"/>
        <v>&lt;63 micron</v>
      </c>
      <c r="L1856">
        <v>48</v>
      </c>
      <c r="M1856">
        <v>1.62</v>
      </c>
      <c r="N1856">
        <v>14.7</v>
      </c>
      <c r="O1856">
        <v>0.1</v>
      </c>
      <c r="P1856">
        <v>1</v>
      </c>
      <c r="Q1856">
        <v>72.8</v>
      </c>
      <c r="R1856">
        <v>0.39</v>
      </c>
      <c r="S1856">
        <v>0.2</v>
      </c>
      <c r="T1856">
        <v>0.05</v>
      </c>
      <c r="U1856">
        <v>10.8</v>
      </c>
      <c r="V1856">
        <v>31.2</v>
      </c>
      <c r="W1856">
        <v>6.73</v>
      </c>
      <c r="X1856">
        <v>2.27</v>
      </c>
      <c r="Y1856">
        <v>5.2</v>
      </c>
      <c r="Z1856">
        <v>23</v>
      </c>
      <c r="AA1856">
        <v>0.11</v>
      </c>
      <c r="AB1856">
        <v>25.9</v>
      </c>
      <c r="AC1856">
        <v>0.65</v>
      </c>
      <c r="AD1856">
        <v>315</v>
      </c>
      <c r="AE1856">
        <v>0.2</v>
      </c>
      <c r="AF1856">
        <v>5.0000000000000001E-3</v>
      </c>
      <c r="AG1856">
        <v>33</v>
      </c>
      <c r="AH1856">
        <v>6.4000000000000001E-2</v>
      </c>
      <c r="AI1856">
        <v>10.76</v>
      </c>
      <c r="AJ1856">
        <v>5.0000000000000001E-3</v>
      </c>
      <c r="AK1856">
        <v>3.81</v>
      </c>
      <c r="AL1856">
        <v>2.2999999999999998</v>
      </c>
      <c r="AM1856">
        <v>0.2</v>
      </c>
      <c r="AN1856">
        <v>10.199999999999999</v>
      </c>
      <c r="AO1856">
        <v>0.01</v>
      </c>
      <c r="AP1856">
        <v>7.7</v>
      </c>
      <c r="AQ1856">
        <v>700</v>
      </c>
      <c r="AR1856">
        <v>0.11</v>
      </c>
      <c r="AS1856">
        <v>1.3</v>
      </c>
      <c r="AT1856">
        <v>29</v>
      </c>
      <c r="AU1856">
        <v>8.6999999999999993</v>
      </c>
      <c r="AV1856">
        <v>53.6</v>
      </c>
    </row>
    <row r="1857" spans="1:48" x14ac:dyDescent="0.3">
      <c r="A1857" t="s">
        <v>7164</v>
      </c>
      <c r="B1857" t="s">
        <v>7165</v>
      </c>
      <c r="C1857" s="1" t="str">
        <f t="shared" si="133"/>
        <v>13:0048</v>
      </c>
      <c r="D1857" s="1" t="str">
        <f t="shared" si="134"/>
        <v>13:0010</v>
      </c>
      <c r="E1857" t="s">
        <v>7166</v>
      </c>
      <c r="F1857" t="s">
        <v>7167</v>
      </c>
      <c r="H1857">
        <v>45.474914699999999</v>
      </c>
      <c r="I1857">
        <v>-67.081456099999997</v>
      </c>
      <c r="J1857" s="1" t="str">
        <f t="shared" si="135"/>
        <v>Basal till</v>
      </c>
      <c r="K1857" s="1" t="str">
        <f t="shared" si="136"/>
        <v>&lt;63 micron</v>
      </c>
      <c r="L1857">
        <v>163</v>
      </c>
      <c r="M1857">
        <v>2.19</v>
      </c>
      <c r="N1857">
        <v>51.2</v>
      </c>
      <c r="O1857">
        <v>1.5</v>
      </c>
      <c r="P1857">
        <v>2</v>
      </c>
      <c r="Q1857">
        <v>43.9</v>
      </c>
      <c r="R1857">
        <v>0.31</v>
      </c>
      <c r="S1857">
        <v>0.05</v>
      </c>
      <c r="T1857">
        <v>0.1</v>
      </c>
      <c r="U1857">
        <v>10.5</v>
      </c>
      <c r="V1857">
        <v>35.5</v>
      </c>
      <c r="W1857">
        <v>12.58</v>
      </c>
      <c r="X1857">
        <v>2.2599999999999998</v>
      </c>
      <c r="Y1857">
        <v>5.6</v>
      </c>
      <c r="Z1857">
        <v>73</v>
      </c>
      <c r="AA1857">
        <v>0.09</v>
      </c>
      <c r="AB1857">
        <v>33.1</v>
      </c>
      <c r="AC1857">
        <v>0.67</v>
      </c>
      <c r="AD1857">
        <v>290</v>
      </c>
      <c r="AE1857">
        <v>0.39</v>
      </c>
      <c r="AF1857">
        <v>6.0000000000000001E-3</v>
      </c>
      <c r="AG1857">
        <v>31.9</v>
      </c>
      <c r="AH1857">
        <v>0.05</v>
      </c>
      <c r="AI1857">
        <v>11.18</v>
      </c>
      <c r="AJ1857">
        <v>5.0000000000000001E-3</v>
      </c>
      <c r="AK1857">
        <v>0.74</v>
      </c>
      <c r="AL1857">
        <v>2.8</v>
      </c>
      <c r="AM1857">
        <v>0.4</v>
      </c>
      <c r="AN1857">
        <v>4.7</v>
      </c>
      <c r="AO1857">
        <v>0.01</v>
      </c>
      <c r="AP1857">
        <v>8.6</v>
      </c>
      <c r="AQ1857">
        <v>690</v>
      </c>
      <c r="AR1857">
        <v>0.12</v>
      </c>
      <c r="AS1857">
        <v>1.3</v>
      </c>
      <c r="AT1857">
        <v>31</v>
      </c>
      <c r="AU1857">
        <v>1.3</v>
      </c>
      <c r="AV1857">
        <v>49.8</v>
      </c>
    </row>
    <row r="1858" spans="1:48" x14ac:dyDescent="0.3">
      <c r="A1858" t="s">
        <v>7168</v>
      </c>
      <c r="B1858" t="s">
        <v>7169</v>
      </c>
      <c r="C1858" s="1" t="str">
        <f t="shared" si="133"/>
        <v>13:0048</v>
      </c>
      <c r="D1858" s="1" t="str">
        <f t="shared" si="134"/>
        <v>13:0010</v>
      </c>
      <c r="E1858" t="s">
        <v>7170</v>
      </c>
      <c r="F1858" t="s">
        <v>7171</v>
      </c>
      <c r="H1858">
        <v>45.4525887</v>
      </c>
      <c r="I1858">
        <v>-67.0801795</v>
      </c>
      <c r="J1858" s="1" t="str">
        <f t="shared" si="135"/>
        <v>Basal till</v>
      </c>
      <c r="K1858" s="1" t="str">
        <f t="shared" si="136"/>
        <v>&lt;63 micron</v>
      </c>
      <c r="L1858">
        <v>381</v>
      </c>
      <c r="M1858">
        <v>2.44</v>
      </c>
      <c r="N1858">
        <v>392.6</v>
      </c>
      <c r="O1858">
        <v>2.6</v>
      </c>
      <c r="P1858">
        <v>1</v>
      </c>
      <c r="Q1858">
        <v>39</v>
      </c>
      <c r="R1858">
        <v>0.69</v>
      </c>
      <c r="S1858">
        <v>0.04</v>
      </c>
      <c r="T1858">
        <v>0.18</v>
      </c>
      <c r="U1858">
        <v>13.6</v>
      </c>
      <c r="V1858">
        <v>45.1</v>
      </c>
      <c r="W1858">
        <v>40.26</v>
      </c>
      <c r="X1858">
        <v>2.97</v>
      </c>
      <c r="Y1858">
        <v>5.8</v>
      </c>
      <c r="Z1858">
        <v>114</v>
      </c>
      <c r="AA1858">
        <v>0.05</v>
      </c>
      <c r="AB1858">
        <v>32.5</v>
      </c>
      <c r="AC1858">
        <v>0.73</v>
      </c>
      <c r="AD1858">
        <v>332</v>
      </c>
      <c r="AE1858">
        <v>0.59</v>
      </c>
      <c r="AF1858">
        <v>3.0000000000000001E-3</v>
      </c>
      <c r="AG1858">
        <v>41.6</v>
      </c>
      <c r="AH1858">
        <v>4.2999999999999997E-2</v>
      </c>
      <c r="AI1858">
        <v>27.25</v>
      </c>
      <c r="AJ1858">
        <v>0.03</v>
      </c>
      <c r="AK1858">
        <v>1.74</v>
      </c>
      <c r="AL1858">
        <v>3.2</v>
      </c>
      <c r="AM1858">
        <v>0.7</v>
      </c>
      <c r="AN1858">
        <v>3.6</v>
      </c>
      <c r="AO1858">
        <v>0.05</v>
      </c>
      <c r="AP1858">
        <v>11.4</v>
      </c>
      <c r="AQ1858">
        <v>460</v>
      </c>
      <c r="AR1858">
        <v>0.12</v>
      </c>
      <c r="AS1858">
        <v>1.4</v>
      </c>
      <c r="AT1858">
        <v>33</v>
      </c>
      <c r="AU1858">
        <v>2</v>
      </c>
      <c r="AV1858">
        <v>66.599999999999994</v>
      </c>
    </row>
    <row r="1859" spans="1:48" x14ac:dyDescent="0.3">
      <c r="A1859" t="s">
        <v>7172</v>
      </c>
      <c r="B1859" t="s">
        <v>7173</v>
      </c>
      <c r="C1859" s="1" t="str">
        <f t="shared" si="133"/>
        <v>13:0048</v>
      </c>
      <c r="D1859" s="1" t="str">
        <f t="shared" si="134"/>
        <v>13:0010</v>
      </c>
      <c r="E1859" t="s">
        <v>7174</v>
      </c>
      <c r="F1859" t="s">
        <v>7175</v>
      </c>
      <c r="H1859">
        <v>45.4324096</v>
      </c>
      <c r="I1859">
        <v>-67.083484400000003</v>
      </c>
      <c r="J1859" s="1" t="str">
        <f t="shared" si="135"/>
        <v>Basal till</v>
      </c>
      <c r="K1859" s="1" t="str">
        <f t="shared" si="136"/>
        <v>&lt;63 micron</v>
      </c>
      <c r="L1859">
        <v>157</v>
      </c>
      <c r="M1859">
        <v>2.4</v>
      </c>
      <c r="N1859">
        <v>52</v>
      </c>
      <c r="O1859">
        <v>2.1</v>
      </c>
      <c r="P1859">
        <v>1</v>
      </c>
      <c r="Q1859">
        <v>51.2</v>
      </c>
      <c r="R1859">
        <v>0.66</v>
      </c>
      <c r="S1859">
        <v>0.02</v>
      </c>
      <c r="T1859">
        <v>0.13</v>
      </c>
      <c r="U1859">
        <v>13.9</v>
      </c>
      <c r="V1859">
        <v>30.8</v>
      </c>
      <c r="W1859">
        <v>32.43</v>
      </c>
      <c r="X1859">
        <v>3.07</v>
      </c>
      <c r="Y1859">
        <v>5.6</v>
      </c>
      <c r="Z1859">
        <v>82</v>
      </c>
      <c r="AA1859">
        <v>0.08</v>
      </c>
      <c r="AB1859">
        <v>39</v>
      </c>
      <c r="AC1859">
        <v>0.59</v>
      </c>
      <c r="AD1859">
        <v>400</v>
      </c>
      <c r="AE1859">
        <v>0.97</v>
      </c>
      <c r="AF1859">
        <v>3.0000000000000001E-3</v>
      </c>
      <c r="AG1859">
        <v>32</v>
      </c>
      <c r="AH1859">
        <v>3.9E-2</v>
      </c>
      <c r="AI1859">
        <v>22.45</v>
      </c>
      <c r="AJ1859">
        <v>0.02</v>
      </c>
      <c r="AK1859">
        <v>0.85</v>
      </c>
      <c r="AL1859">
        <v>2.2000000000000002</v>
      </c>
      <c r="AM1859">
        <v>0.6</v>
      </c>
      <c r="AN1859">
        <v>3.8</v>
      </c>
      <c r="AO1859">
        <v>0.04</v>
      </c>
      <c r="AP1859">
        <v>11.3</v>
      </c>
      <c r="AQ1859">
        <v>330</v>
      </c>
      <c r="AR1859">
        <v>0.1</v>
      </c>
      <c r="AS1859">
        <v>1.6</v>
      </c>
      <c r="AT1859">
        <v>30</v>
      </c>
      <c r="AU1859">
        <v>1</v>
      </c>
      <c r="AV1859">
        <v>73.900000000000006</v>
      </c>
    </row>
    <row r="1860" spans="1:48" x14ac:dyDescent="0.3">
      <c r="A1860" t="s">
        <v>7176</v>
      </c>
      <c r="B1860" t="s">
        <v>7177</v>
      </c>
      <c r="C1860" s="1" t="str">
        <f t="shared" si="133"/>
        <v>13:0048</v>
      </c>
      <c r="D1860" s="1" t="str">
        <f t="shared" si="134"/>
        <v>13:0010</v>
      </c>
      <c r="E1860" t="s">
        <v>7178</v>
      </c>
      <c r="F1860" t="s">
        <v>7179</v>
      </c>
      <c r="H1860">
        <v>45.418006200000001</v>
      </c>
      <c r="I1860">
        <v>-67.081773100000007</v>
      </c>
      <c r="J1860" s="1" t="str">
        <f t="shared" si="135"/>
        <v>Basal till</v>
      </c>
      <c r="K1860" s="1" t="str">
        <f t="shared" si="136"/>
        <v>&lt;63 micron</v>
      </c>
      <c r="L1860">
        <v>24</v>
      </c>
      <c r="M1860">
        <v>2.23</v>
      </c>
      <c r="N1860">
        <v>19.600000000000001</v>
      </c>
      <c r="O1860">
        <v>1.7</v>
      </c>
      <c r="P1860">
        <v>1</v>
      </c>
      <c r="Q1860">
        <v>49.6</v>
      </c>
      <c r="R1860">
        <v>0.26</v>
      </c>
      <c r="S1860">
        <v>0.09</v>
      </c>
      <c r="T1860">
        <v>0.02</v>
      </c>
      <c r="U1860">
        <v>11.8</v>
      </c>
      <c r="V1860">
        <v>36.1</v>
      </c>
      <c r="W1860">
        <v>22.25</v>
      </c>
      <c r="X1860">
        <v>2.93</v>
      </c>
      <c r="Y1860">
        <v>5.3</v>
      </c>
      <c r="Z1860">
        <v>27</v>
      </c>
      <c r="AA1860">
        <v>0.09</v>
      </c>
      <c r="AB1860">
        <v>40.5</v>
      </c>
      <c r="AC1860">
        <v>0.77</v>
      </c>
      <c r="AD1860">
        <v>376</v>
      </c>
      <c r="AE1860">
        <v>0.35</v>
      </c>
      <c r="AF1860">
        <v>5.0000000000000001E-3</v>
      </c>
      <c r="AG1860">
        <v>40.299999999999997</v>
      </c>
      <c r="AH1860">
        <v>5.6000000000000001E-2</v>
      </c>
      <c r="AI1860">
        <v>11.53</v>
      </c>
      <c r="AJ1860">
        <v>5.0000000000000001E-3</v>
      </c>
      <c r="AK1860">
        <v>0.48</v>
      </c>
      <c r="AL1860">
        <v>2</v>
      </c>
      <c r="AM1860">
        <v>0.1</v>
      </c>
      <c r="AN1860">
        <v>6.7</v>
      </c>
      <c r="AO1860">
        <v>0.01</v>
      </c>
      <c r="AP1860">
        <v>10.199999999999999</v>
      </c>
      <c r="AQ1860">
        <v>440</v>
      </c>
      <c r="AR1860">
        <v>0.05</v>
      </c>
      <c r="AS1860">
        <v>1.3</v>
      </c>
      <c r="AT1860">
        <v>27</v>
      </c>
      <c r="AU1860">
        <v>0.1</v>
      </c>
      <c r="AV1860">
        <v>65.2</v>
      </c>
    </row>
    <row r="1861" spans="1:48" x14ac:dyDescent="0.3">
      <c r="A1861" t="s">
        <v>7180</v>
      </c>
      <c r="B1861" t="s">
        <v>7181</v>
      </c>
      <c r="C1861" s="1" t="str">
        <f t="shared" si="133"/>
        <v>13:0048</v>
      </c>
      <c r="D1861" s="1" t="str">
        <f t="shared" si="134"/>
        <v>13:0010</v>
      </c>
      <c r="E1861" t="s">
        <v>7182</v>
      </c>
      <c r="F1861" t="s">
        <v>7183</v>
      </c>
      <c r="H1861">
        <v>45.402883000000003</v>
      </c>
      <c r="I1861">
        <v>-67.083856900000001</v>
      </c>
      <c r="J1861" s="1" t="str">
        <f t="shared" si="135"/>
        <v>Basal till</v>
      </c>
      <c r="K1861" s="1" t="str">
        <f t="shared" si="136"/>
        <v>&lt;63 micron</v>
      </c>
      <c r="L1861">
        <v>5</v>
      </c>
      <c r="M1861">
        <v>1.68</v>
      </c>
      <c r="N1861">
        <v>39.4</v>
      </c>
      <c r="O1861">
        <v>1.9</v>
      </c>
      <c r="P1861">
        <v>1</v>
      </c>
      <c r="Q1861">
        <v>29</v>
      </c>
      <c r="R1861">
        <v>0.45</v>
      </c>
      <c r="S1861">
        <v>0.12</v>
      </c>
      <c r="T1861">
        <v>0.05</v>
      </c>
      <c r="U1861">
        <v>27.7</v>
      </c>
      <c r="V1861">
        <v>24.5</v>
      </c>
      <c r="W1861">
        <v>62.8</v>
      </c>
      <c r="X1861">
        <v>2.87</v>
      </c>
      <c r="Y1861">
        <v>4.4000000000000004</v>
      </c>
      <c r="Z1861">
        <v>9</v>
      </c>
      <c r="AA1861">
        <v>7.0000000000000007E-2</v>
      </c>
      <c r="AB1861">
        <v>45.5</v>
      </c>
      <c r="AC1861">
        <v>0.6</v>
      </c>
      <c r="AD1861">
        <v>595</v>
      </c>
      <c r="AE1861">
        <v>0.69</v>
      </c>
      <c r="AF1861">
        <v>4.0000000000000001E-3</v>
      </c>
      <c r="AG1861">
        <v>36.9</v>
      </c>
      <c r="AH1861">
        <v>8.4000000000000005E-2</v>
      </c>
      <c r="AI1861">
        <v>24.79</v>
      </c>
      <c r="AJ1861">
        <v>5.0000000000000001E-3</v>
      </c>
      <c r="AK1861">
        <v>1.32</v>
      </c>
      <c r="AL1861">
        <v>2.6</v>
      </c>
      <c r="AM1861">
        <v>0.05</v>
      </c>
      <c r="AN1861">
        <v>6.7</v>
      </c>
      <c r="AO1861">
        <v>0.03</v>
      </c>
      <c r="AP1861">
        <v>13.4</v>
      </c>
      <c r="AQ1861">
        <v>490</v>
      </c>
      <c r="AR1861">
        <v>0.04</v>
      </c>
      <c r="AS1861">
        <v>1.2</v>
      </c>
      <c r="AT1861">
        <v>23</v>
      </c>
      <c r="AU1861">
        <v>0.2</v>
      </c>
      <c r="AV1861">
        <v>88.2</v>
      </c>
    </row>
    <row r="1862" spans="1:48" x14ac:dyDescent="0.3">
      <c r="A1862" t="s">
        <v>7184</v>
      </c>
      <c r="B1862" t="s">
        <v>7185</v>
      </c>
      <c r="C1862" s="1" t="str">
        <f t="shared" si="133"/>
        <v>13:0048</v>
      </c>
      <c r="D1862" s="1" t="str">
        <f t="shared" si="134"/>
        <v>13:0010</v>
      </c>
      <c r="E1862" t="s">
        <v>7186</v>
      </c>
      <c r="F1862" t="s">
        <v>7187</v>
      </c>
      <c r="H1862">
        <v>45.379368499999998</v>
      </c>
      <c r="I1862">
        <v>-67.084204499999998</v>
      </c>
      <c r="J1862" s="1" t="str">
        <f t="shared" si="135"/>
        <v>Basal till</v>
      </c>
      <c r="K1862" s="1" t="str">
        <f t="shared" si="136"/>
        <v>&lt;63 micron</v>
      </c>
      <c r="L1862">
        <v>15</v>
      </c>
      <c r="M1862">
        <v>2.5499999999999998</v>
      </c>
      <c r="N1862">
        <v>63.2</v>
      </c>
      <c r="O1862">
        <v>2.9</v>
      </c>
      <c r="P1862">
        <v>0.5</v>
      </c>
      <c r="Q1862">
        <v>32.9</v>
      </c>
      <c r="R1862">
        <v>0.46</v>
      </c>
      <c r="S1862">
        <v>0.04</v>
      </c>
      <c r="T1862">
        <v>0.11</v>
      </c>
      <c r="U1862">
        <v>28.5</v>
      </c>
      <c r="V1862">
        <v>37</v>
      </c>
      <c r="W1862">
        <v>118.43</v>
      </c>
      <c r="X1862">
        <v>3.84</v>
      </c>
      <c r="Y1862">
        <v>6.1</v>
      </c>
      <c r="Z1862">
        <v>57</v>
      </c>
      <c r="AA1862">
        <v>0.05</v>
      </c>
      <c r="AB1862">
        <v>43.7</v>
      </c>
      <c r="AC1862">
        <v>0.62</v>
      </c>
      <c r="AD1862">
        <v>576</v>
      </c>
      <c r="AE1862">
        <v>1.76</v>
      </c>
      <c r="AF1862">
        <v>4.0000000000000001E-3</v>
      </c>
      <c r="AG1862">
        <v>60.1</v>
      </c>
      <c r="AH1862">
        <v>6.4000000000000001E-2</v>
      </c>
      <c r="AI1862">
        <v>39.25</v>
      </c>
      <c r="AJ1862">
        <v>5.0000000000000001E-3</v>
      </c>
      <c r="AK1862">
        <v>1.22</v>
      </c>
      <c r="AL1862">
        <v>2.9</v>
      </c>
      <c r="AM1862">
        <v>0.3</v>
      </c>
      <c r="AN1862">
        <v>3.2</v>
      </c>
      <c r="AO1862">
        <v>0.06</v>
      </c>
      <c r="AP1862">
        <v>14.8</v>
      </c>
      <c r="AQ1862">
        <v>400</v>
      </c>
      <c r="AR1862">
        <v>0.06</v>
      </c>
      <c r="AS1862">
        <v>2.2999999999999998</v>
      </c>
      <c r="AT1862">
        <v>37</v>
      </c>
      <c r="AU1862">
        <v>0.2</v>
      </c>
      <c r="AV1862">
        <v>113.3</v>
      </c>
    </row>
    <row r="1863" spans="1:48" x14ac:dyDescent="0.3">
      <c r="A1863" t="s">
        <v>7188</v>
      </c>
      <c r="B1863" t="s">
        <v>7189</v>
      </c>
      <c r="C1863" s="1" t="str">
        <f t="shared" si="133"/>
        <v>13:0048</v>
      </c>
      <c r="D1863" s="1" t="str">
        <f t="shared" si="134"/>
        <v>13:0010</v>
      </c>
      <c r="E1863" t="s">
        <v>7190</v>
      </c>
      <c r="F1863" t="s">
        <v>7191</v>
      </c>
      <c r="H1863">
        <v>45.368146400000001</v>
      </c>
      <c r="I1863">
        <v>-67.083817300000007</v>
      </c>
      <c r="J1863" s="1" t="str">
        <f t="shared" si="135"/>
        <v>Basal till</v>
      </c>
      <c r="K1863" s="1" t="str">
        <f t="shared" si="136"/>
        <v>&lt;63 micron</v>
      </c>
      <c r="L1863">
        <v>15</v>
      </c>
      <c r="M1863">
        <v>2.1</v>
      </c>
      <c r="N1863">
        <v>41</v>
      </c>
      <c r="O1863">
        <v>3</v>
      </c>
      <c r="P1863">
        <v>0.5</v>
      </c>
      <c r="Q1863">
        <v>32.299999999999997</v>
      </c>
      <c r="R1863">
        <v>0.28999999999999998</v>
      </c>
      <c r="S1863">
        <v>0.03</v>
      </c>
      <c r="T1863">
        <v>0.05</v>
      </c>
      <c r="U1863">
        <v>12.2</v>
      </c>
      <c r="V1863">
        <v>27.9</v>
      </c>
      <c r="W1863">
        <v>55.4</v>
      </c>
      <c r="X1863">
        <v>2.72</v>
      </c>
      <c r="Y1863">
        <v>4.9000000000000004</v>
      </c>
      <c r="Z1863">
        <v>37</v>
      </c>
      <c r="AA1863">
        <v>0.04</v>
      </c>
      <c r="AB1863">
        <v>33.799999999999997</v>
      </c>
      <c r="AC1863">
        <v>0.54</v>
      </c>
      <c r="AD1863">
        <v>371</v>
      </c>
      <c r="AE1863">
        <v>0.75</v>
      </c>
      <c r="AF1863">
        <v>4.0000000000000001E-3</v>
      </c>
      <c r="AG1863">
        <v>40.1</v>
      </c>
      <c r="AH1863">
        <v>4.7E-2</v>
      </c>
      <c r="AI1863">
        <v>17.63</v>
      </c>
      <c r="AJ1863">
        <v>0.02</v>
      </c>
      <c r="AK1863">
        <v>0.59</v>
      </c>
      <c r="AL1863">
        <v>2.5</v>
      </c>
      <c r="AM1863">
        <v>0.5</v>
      </c>
      <c r="AN1863">
        <v>3</v>
      </c>
      <c r="AO1863">
        <v>0.03</v>
      </c>
      <c r="AP1863">
        <v>12</v>
      </c>
      <c r="AQ1863">
        <v>670</v>
      </c>
      <c r="AR1863">
        <v>0.06</v>
      </c>
      <c r="AS1863">
        <v>1.5</v>
      </c>
      <c r="AT1863">
        <v>30</v>
      </c>
      <c r="AU1863">
        <v>0.5</v>
      </c>
      <c r="AV1863">
        <v>66.2</v>
      </c>
    </row>
    <row r="1864" spans="1:48" x14ac:dyDescent="0.3">
      <c r="A1864" t="s">
        <v>7192</v>
      </c>
      <c r="B1864" t="s">
        <v>7193</v>
      </c>
      <c r="C1864" s="1" t="str">
        <f t="shared" si="133"/>
        <v>13:0048</v>
      </c>
      <c r="D1864" s="1" t="str">
        <f t="shared" si="134"/>
        <v>13:0010</v>
      </c>
      <c r="E1864" t="s">
        <v>7194</v>
      </c>
      <c r="F1864" t="s">
        <v>7195</v>
      </c>
      <c r="H1864">
        <v>45.346534599999998</v>
      </c>
      <c r="I1864">
        <v>-67.098933200000005</v>
      </c>
      <c r="J1864" s="1" t="str">
        <f t="shared" si="135"/>
        <v>Basal till</v>
      </c>
      <c r="K1864" s="1" t="str">
        <f t="shared" si="136"/>
        <v>&lt;63 micron</v>
      </c>
      <c r="L1864">
        <v>21</v>
      </c>
      <c r="M1864">
        <v>2.19</v>
      </c>
      <c r="N1864">
        <v>61.1</v>
      </c>
      <c r="O1864">
        <v>3.1</v>
      </c>
      <c r="P1864">
        <v>1</v>
      </c>
      <c r="Q1864">
        <v>31.8</v>
      </c>
      <c r="R1864">
        <v>0.3</v>
      </c>
      <c r="S1864">
        <v>0.06</v>
      </c>
      <c r="T1864">
        <v>0.08</v>
      </c>
      <c r="U1864">
        <v>19.7</v>
      </c>
      <c r="V1864">
        <v>31.9</v>
      </c>
      <c r="W1864">
        <v>54.15</v>
      </c>
      <c r="X1864">
        <v>3.23</v>
      </c>
      <c r="Y1864">
        <v>5.5</v>
      </c>
      <c r="Z1864">
        <v>37</v>
      </c>
      <c r="AA1864">
        <v>7.0000000000000007E-2</v>
      </c>
      <c r="AB1864">
        <v>37.299999999999997</v>
      </c>
      <c r="AC1864">
        <v>0.68</v>
      </c>
      <c r="AD1864">
        <v>522</v>
      </c>
      <c r="AE1864">
        <v>1.42</v>
      </c>
      <c r="AF1864">
        <v>3.0000000000000001E-3</v>
      </c>
      <c r="AG1864">
        <v>48.6</v>
      </c>
      <c r="AH1864">
        <v>5.8999999999999997E-2</v>
      </c>
      <c r="AI1864">
        <v>15.5</v>
      </c>
      <c r="AJ1864">
        <v>5.0000000000000001E-3</v>
      </c>
      <c r="AK1864">
        <v>0.42</v>
      </c>
      <c r="AL1864">
        <v>2.1</v>
      </c>
      <c r="AM1864">
        <v>0.4</v>
      </c>
      <c r="AN1864">
        <v>3.8</v>
      </c>
      <c r="AO1864">
        <v>0.04</v>
      </c>
      <c r="AP1864">
        <v>12.6</v>
      </c>
      <c r="AQ1864">
        <v>500</v>
      </c>
      <c r="AR1864">
        <v>7.0000000000000007E-2</v>
      </c>
      <c r="AS1864">
        <v>1.5</v>
      </c>
      <c r="AT1864">
        <v>30</v>
      </c>
      <c r="AU1864">
        <v>0.3</v>
      </c>
      <c r="AV1864">
        <v>79.7</v>
      </c>
    </row>
    <row r="1865" spans="1:48" x14ac:dyDescent="0.3">
      <c r="A1865" t="s">
        <v>7196</v>
      </c>
      <c r="B1865" t="s">
        <v>7197</v>
      </c>
      <c r="C1865" s="1" t="str">
        <f t="shared" si="133"/>
        <v>13:0048</v>
      </c>
      <c r="D1865" s="1" t="str">
        <f t="shared" si="134"/>
        <v>13:0010</v>
      </c>
      <c r="E1865" t="s">
        <v>7198</v>
      </c>
      <c r="F1865" t="s">
        <v>7199</v>
      </c>
      <c r="H1865">
        <v>45.337186500000001</v>
      </c>
      <c r="I1865">
        <v>-67.079807900000006</v>
      </c>
      <c r="J1865" s="1" t="str">
        <f t="shared" si="135"/>
        <v>Basal till</v>
      </c>
      <c r="K1865" s="1" t="str">
        <f t="shared" si="136"/>
        <v>&lt;63 micron</v>
      </c>
      <c r="L1865">
        <v>117</v>
      </c>
      <c r="M1865">
        <v>2.16</v>
      </c>
      <c r="N1865">
        <v>51.2</v>
      </c>
      <c r="O1865">
        <v>2.5</v>
      </c>
      <c r="P1865">
        <v>1</v>
      </c>
      <c r="Q1865">
        <v>46</v>
      </c>
      <c r="R1865">
        <v>0.28999999999999998</v>
      </c>
      <c r="S1865">
        <v>0.08</v>
      </c>
      <c r="T1865">
        <v>0.14000000000000001</v>
      </c>
      <c r="U1865">
        <v>9.5</v>
      </c>
      <c r="V1865">
        <v>32.5</v>
      </c>
      <c r="W1865">
        <v>30.51</v>
      </c>
      <c r="X1865">
        <v>2.59</v>
      </c>
      <c r="Y1865">
        <v>4.8</v>
      </c>
      <c r="Z1865">
        <v>53</v>
      </c>
      <c r="AA1865">
        <v>7.0000000000000007E-2</v>
      </c>
      <c r="AB1865">
        <v>26.6</v>
      </c>
      <c r="AC1865">
        <v>0.56999999999999995</v>
      </c>
      <c r="AD1865">
        <v>341</v>
      </c>
      <c r="AE1865">
        <v>1.03</v>
      </c>
      <c r="AF1865">
        <v>4.0000000000000001E-3</v>
      </c>
      <c r="AG1865">
        <v>38.799999999999997</v>
      </c>
      <c r="AH1865">
        <v>5.7000000000000002E-2</v>
      </c>
      <c r="AI1865">
        <v>15.01</v>
      </c>
      <c r="AJ1865">
        <v>5.0000000000000001E-3</v>
      </c>
      <c r="AK1865">
        <v>0.44</v>
      </c>
      <c r="AL1865">
        <v>2.2000000000000002</v>
      </c>
      <c r="AM1865">
        <v>0.5</v>
      </c>
      <c r="AN1865">
        <v>5.4</v>
      </c>
      <c r="AO1865">
        <v>0.03</v>
      </c>
      <c r="AP1865">
        <v>7.1</v>
      </c>
      <c r="AQ1865">
        <v>560</v>
      </c>
      <c r="AR1865">
        <v>0.09</v>
      </c>
      <c r="AS1865">
        <v>1.2</v>
      </c>
      <c r="AT1865">
        <v>29</v>
      </c>
      <c r="AU1865">
        <v>0.4</v>
      </c>
      <c r="AV1865">
        <v>66.400000000000006</v>
      </c>
    </row>
    <row r="1866" spans="1:48" x14ac:dyDescent="0.3">
      <c r="A1866" t="s">
        <v>7200</v>
      </c>
      <c r="B1866" t="s">
        <v>7201</v>
      </c>
      <c r="C1866" s="1" t="str">
        <f t="shared" si="133"/>
        <v>13:0048</v>
      </c>
      <c r="D1866" s="1" t="str">
        <f t="shared" si="134"/>
        <v>13:0010</v>
      </c>
      <c r="E1866" t="s">
        <v>7202</v>
      </c>
      <c r="F1866" t="s">
        <v>7203</v>
      </c>
      <c r="H1866">
        <v>45.325456099999997</v>
      </c>
      <c r="I1866">
        <v>-67.089365999999998</v>
      </c>
      <c r="J1866" s="1" t="str">
        <f t="shared" si="135"/>
        <v>Basal till</v>
      </c>
      <c r="K1866" s="1" t="str">
        <f t="shared" si="136"/>
        <v>&lt;63 micron</v>
      </c>
      <c r="L1866">
        <v>93</v>
      </c>
      <c r="M1866">
        <v>3.43</v>
      </c>
      <c r="N1866">
        <v>90.9</v>
      </c>
      <c r="O1866">
        <v>6.7</v>
      </c>
      <c r="P1866">
        <v>1</v>
      </c>
      <c r="Q1866">
        <v>32.200000000000003</v>
      </c>
      <c r="R1866">
        <v>0.48</v>
      </c>
      <c r="S1866">
        <v>0.02</v>
      </c>
      <c r="T1866">
        <v>0.09</v>
      </c>
      <c r="U1866">
        <v>5.7</v>
      </c>
      <c r="V1866">
        <v>40.799999999999997</v>
      </c>
      <c r="W1866">
        <v>43.94</v>
      </c>
      <c r="X1866">
        <v>7.55</v>
      </c>
      <c r="Y1866">
        <v>6.4</v>
      </c>
      <c r="Z1866">
        <v>119</v>
      </c>
      <c r="AA1866">
        <v>0.03</v>
      </c>
      <c r="AB1866">
        <v>23.9</v>
      </c>
      <c r="AC1866">
        <v>0.39</v>
      </c>
      <c r="AD1866">
        <v>354</v>
      </c>
      <c r="AE1866">
        <v>4.6500000000000004</v>
      </c>
      <c r="AF1866">
        <v>3.0000000000000001E-3</v>
      </c>
      <c r="AG1866">
        <v>18.600000000000001</v>
      </c>
      <c r="AH1866">
        <v>0.14099999999999999</v>
      </c>
      <c r="AI1866">
        <v>72.349999999999994</v>
      </c>
      <c r="AJ1866">
        <v>0.06</v>
      </c>
      <c r="AK1866">
        <v>3.87</v>
      </c>
      <c r="AL1866">
        <v>1.6</v>
      </c>
      <c r="AM1866">
        <v>2.4</v>
      </c>
      <c r="AN1866">
        <v>4.7</v>
      </c>
      <c r="AO1866">
        <v>0.06</v>
      </c>
      <c r="AP1866">
        <v>10.9</v>
      </c>
      <c r="AQ1866">
        <v>390</v>
      </c>
      <c r="AR1866">
        <v>0.09</v>
      </c>
      <c r="AS1866">
        <v>1.9</v>
      </c>
      <c r="AT1866">
        <v>28</v>
      </c>
      <c r="AU1866">
        <v>0.4</v>
      </c>
      <c r="AV1866">
        <v>67.5</v>
      </c>
    </row>
    <row r="1867" spans="1:48" x14ac:dyDescent="0.3">
      <c r="A1867" t="s">
        <v>7204</v>
      </c>
      <c r="B1867" t="s">
        <v>7205</v>
      </c>
      <c r="C1867" s="1" t="str">
        <f t="shared" si="133"/>
        <v>13:0048</v>
      </c>
      <c r="D1867" s="1" t="str">
        <f t="shared" si="134"/>
        <v>13:0010</v>
      </c>
      <c r="E1867" t="s">
        <v>7206</v>
      </c>
      <c r="F1867" t="s">
        <v>7207</v>
      </c>
      <c r="H1867">
        <v>45.311177499999999</v>
      </c>
      <c r="I1867">
        <v>-67.087051400000007</v>
      </c>
      <c r="J1867" s="1" t="str">
        <f t="shared" si="135"/>
        <v>Basal till</v>
      </c>
      <c r="K1867" s="1" t="str">
        <f t="shared" si="136"/>
        <v>&lt;63 micron</v>
      </c>
      <c r="L1867">
        <v>23</v>
      </c>
      <c r="M1867">
        <v>2.54</v>
      </c>
      <c r="N1867">
        <v>27.1</v>
      </c>
      <c r="O1867">
        <v>2.2999999999999998</v>
      </c>
      <c r="P1867">
        <v>1</v>
      </c>
      <c r="Q1867">
        <v>44.4</v>
      </c>
      <c r="R1867">
        <v>0.3</v>
      </c>
      <c r="S1867">
        <v>0.08</v>
      </c>
      <c r="T1867">
        <v>0.19</v>
      </c>
      <c r="U1867">
        <v>20.5</v>
      </c>
      <c r="V1867">
        <v>40.4</v>
      </c>
      <c r="W1867">
        <v>27.4</v>
      </c>
      <c r="X1867">
        <v>3</v>
      </c>
      <c r="Y1867">
        <v>5.7</v>
      </c>
      <c r="Z1867">
        <v>47</v>
      </c>
      <c r="AA1867">
        <v>0.08</v>
      </c>
      <c r="AB1867">
        <v>32.9</v>
      </c>
      <c r="AC1867">
        <v>0.68</v>
      </c>
      <c r="AD1867">
        <v>587</v>
      </c>
      <c r="AE1867">
        <v>0.93</v>
      </c>
      <c r="AF1867">
        <v>5.0000000000000001E-3</v>
      </c>
      <c r="AG1867">
        <v>40</v>
      </c>
      <c r="AH1867">
        <v>5.1999999999999998E-2</v>
      </c>
      <c r="AI1867">
        <v>18.97</v>
      </c>
      <c r="AJ1867">
        <v>0.01</v>
      </c>
      <c r="AK1867">
        <v>0.98</v>
      </c>
      <c r="AL1867">
        <v>3</v>
      </c>
      <c r="AM1867">
        <v>0.2</v>
      </c>
      <c r="AN1867">
        <v>5.4</v>
      </c>
      <c r="AO1867">
        <v>0.03</v>
      </c>
      <c r="AP1867">
        <v>9.9</v>
      </c>
      <c r="AQ1867">
        <v>680</v>
      </c>
      <c r="AR1867">
        <v>0.11</v>
      </c>
      <c r="AS1867">
        <v>1.3</v>
      </c>
      <c r="AT1867">
        <v>36</v>
      </c>
      <c r="AU1867">
        <v>0.4</v>
      </c>
      <c r="AV1867">
        <v>75.400000000000006</v>
      </c>
    </row>
    <row r="1868" spans="1:48" x14ac:dyDescent="0.3">
      <c r="A1868" t="s">
        <v>7208</v>
      </c>
      <c r="B1868" t="s">
        <v>7209</v>
      </c>
      <c r="C1868" s="1" t="str">
        <f t="shared" si="133"/>
        <v>13:0048</v>
      </c>
      <c r="D1868" s="1" t="str">
        <f t="shared" si="134"/>
        <v>13:0010</v>
      </c>
      <c r="E1868" t="s">
        <v>7210</v>
      </c>
      <c r="F1868" t="s">
        <v>7211</v>
      </c>
      <c r="H1868">
        <v>45.291395299999998</v>
      </c>
      <c r="I1868">
        <v>-67.086657200000005</v>
      </c>
      <c r="J1868" s="1" t="str">
        <f t="shared" si="135"/>
        <v>Basal till</v>
      </c>
      <c r="K1868" s="1" t="str">
        <f t="shared" si="136"/>
        <v>&lt;63 micron</v>
      </c>
      <c r="L1868">
        <v>44</v>
      </c>
      <c r="M1868">
        <v>1.84</v>
      </c>
      <c r="N1868">
        <v>14.1</v>
      </c>
      <c r="O1868">
        <v>8.8000000000000007</v>
      </c>
      <c r="P1868">
        <v>1</v>
      </c>
      <c r="Q1868">
        <v>44.1</v>
      </c>
      <c r="R1868">
        <v>0.19</v>
      </c>
      <c r="S1868">
        <v>0.05</v>
      </c>
      <c r="T1868">
        <v>0.09</v>
      </c>
      <c r="U1868">
        <v>10.3</v>
      </c>
      <c r="V1868">
        <v>31.4</v>
      </c>
      <c r="W1868">
        <v>14.58</v>
      </c>
      <c r="X1868">
        <v>2.39</v>
      </c>
      <c r="Y1868">
        <v>5.0999999999999996</v>
      </c>
      <c r="Z1868">
        <v>55</v>
      </c>
      <c r="AA1868">
        <v>7.0000000000000007E-2</v>
      </c>
      <c r="AB1868">
        <v>32.299999999999997</v>
      </c>
      <c r="AC1868">
        <v>0.57999999999999996</v>
      </c>
      <c r="AD1868">
        <v>369</v>
      </c>
      <c r="AE1868">
        <v>0.5</v>
      </c>
      <c r="AF1868">
        <v>5.0000000000000001E-3</v>
      </c>
      <c r="AG1868">
        <v>28.6</v>
      </c>
      <c r="AH1868">
        <v>3.1E-2</v>
      </c>
      <c r="AI1868">
        <v>13.32</v>
      </c>
      <c r="AJ1868">
        <v>5.0000000000000001E-3</v>
      </c>
      <c r="AK1868">
        <v>0.56000000000000005</v>
      </c>
      <c r="AL1868">
        <v>2</v>
      </c>
      <c r="AM1868">
        <v>0.1</v>
      </c>
      <c r="AN1868">
        <v>4.5999999999999996</v>
      </c>
      <c r="AO1868">
        <v>0.02</v>
      </c>
      <c r="AP1868">
        <v>7</v>
      </c>
      <c r="AQ1868">
        <v>630</v>
      </c>
      <c r="AR1868">
        <v>0.08</v>
      </c>
      <c r="AS1868">
        <v>0.9</v>
      </c>
      <c r="AT1868">
        <v>30</v>
      </c>
      <c r="AU1868">
        <v>0.3</v>
      </c>
      <c r="AV1868">
        <v>50.5</v>
      </c>
    </row>
    <row r="1869" spans="1:48" x14ac:dyDescent="0.3">
      <c r="A1869" t="s">
        <v>7212</v>
      </c>
      <c r="B1869" t="s">
        <v>7213</v>
      </c>
      <c r="C1869" s="1" t="str">
        <f t="shared" si="133"/>
        <v>13:0048</v>
      </c>
      <c r="D1869" s="1" t="str">
        <f t="shared" si="134"/>
        <v>13:0010</v>
      </c>
      <c r="E1869" t="s">
        <v>7214</v>
      </c>
      <c r="F1869" t="s">
        <v>7215</v>
      </c>
      <c r="H1869">
        <v>45.273473500000001</v>
      </c>
      <c r="I1869">
        <v>-67.087704900000006</v>
      </c>
      <c r="J1869" s="1" t="str">
        <f t="shared" si="135"/>
        <v>Basal till</v>
      </c>
      <c r="K1869" s="1" t="str">
        <f t="shared" si="136"/>
        <v>&lt;63 micron</v>
      </c>
      <c r="L1869">
        <v>34</v>
      </c>
      <c r="M1869">
        <v>2.0499999999999998</v>
      </c>
      <c r="N1869">
        <v>8.6999999999999993</v>
      </c>
      <c r="O1869">
        <v>1.9</v>
      </c>
      <c r="P1869">
        <v>1</v>
      </c>
      <c r="Q1869">
        <v>52.6</v>
      </c>
      <c r="R1869">
        <v>0.27</v>
      </c>
      <c r="S1869">
        <v>0.04</v>
      </c>
      <c r="T1869">
        <v>0.04</v>
      </c>
      <c r="U1869">
        <v>10.1</v>
      </c>
      <c r="V1869">
        <v>33.700000000000003</v>
      </c>
      <c r="W1869">
        <v>17.29</v>
      </c>
      <c r="X1869">
        <v>2.5499999999999998</v>
      </c>
      <c r="Y1869">
        <v>5.6</v>
      </c>
      <c r="Z1869">
        <v>29</v>
      </c>
      <c r="AA1869">
        <v>0.1</v>
      </c>
      <c r="AB1869">
        <v>28.6</v>
      </c>
      <c r="AC1869">
        <v>0.7</v>
      </c>
      <c r="AD1869">
        <v>514</v>
      </c>
      <c r="AE1869">
        <v>0.49</v>
      </c>
      <c r="AF1869">
        <v>5.0000000000000001E-3</v>
      </c>
      <c r="AG1869">
        <v>32.5</v>
      </c>
      <c r="AH1869">
        <v>2.3E-2</v>
      </c>
      <c r="AI1869">
        <v>11.94</v>
      </c>
      <c r="AJ1869">
        <v>5.0000000000000001E-3</v>
      </c>
      <c r="AK1869">
        <v>0.39</v>
      </c>
      <c r="AL1869">
        <v>2.2000000000000002</v>
      </c>
      <c r="AM1869">
        <v>0.3</v>
      </c>
      <c r="AN1869">
        <v>5.7</v>
      </c>
      <c r="AO1869">
        <v>0.03</v>
      </c>
      <c r="AP1869">
        <v>7</v>
      </c>
      <c r="AQ1869">
        <v>820</v>
      </c>
      <c r="AR1869">
        <v>0.08</v>
      </c>
      <c r="AS1869">
        <v>0.8</v>
      </c>
      <c r="AT1869">
        <v>34</v>
      </c>
      <c r="AU1869">
        <v>0.2</v>
      </c>
      <c r="AV1869">
        <v>50.3</v>
      </c>
    </row>
    <row r="1870" spans="1:48" x14ac:dyDescent="0.3">
      <c r="A1870" t="s">
        <v>7216</v>
      </c>
      <c r="B1870" t="s">
        <v>7217</v>
      </c>
      <c r="C1870" s="1" t="str">
        <f t="shared" si="133"/>
        <v>13:0048</v>
      </c>
      <c r="D1870" s="1" t="str">
        <f t="shared" si="134"/>
        <v>13:0010</v>
      </c>
      <c r="E1870" t="s">
        <v>7218</v>
      </c>
      <c r="F1870" t="s">
        <v>7219</v>
      </c>
      <c r="H1870">
        <v>45.254611599999997</v>
      </c>
      <c r="I1870">
        <v>-67.091217499999999</v>
      </c>
      <c r="J1870" s="1" t="str">
        <f t="shared" si="135"/>
        <v>Basal till</v>
      </c>
      <c r="K1870" s="1" t="str">
        <f t="shared" si="136"/>
        <v>&lt;63 micron</v>
      </c>
      <c r="L1870">
        <v>15</v>
      </c>
      <c r="M1870">
        <v>2.33</v>
      </c>
      <c r="N1870">
        <v>15.8</v>
      </c>
      <c r="O1870">
        <v>1.5</v>
      </c>
      <c r="P1870">
        <v>2</v>
      </c>
      <c r="Q1870">
        <v>56.9</v>
      </c>
      <c r="R1870">
        <v>0.26</v>
      </c>
      <c r="S1870">
        <v>0.04</v>
      </c>
      <c r="T1870">
        <v>0.09</v>
      </c>
      <c r="U1870">
        <v>16.899999999999999</v>
      </c>
      <c r="V1870">
        <v>36.299999999999997</v>
      </c>
      <c r="W1870">
        <v>22.86</v>
      </c>
      <c r="X1870">
        <v>2.92</v>
      </c>
      <c r="Y1870">
        <v>5.9</v>
      </c>
      <c r="Z1870">
        <v>35</v>
      </c>
      <c r="AA1870">
        <v>0.14000000000000001</v>
      </c>
      <c r="AB1870">
        <v>33.200000000000003</v>
      </c>
      <c r="AC1870">
        <v>0.73</v>
      </c>
      <c r="AD1870">
        <v>620</v>
      </c>
      <c r="AE1870">
        <v>0.5</v>
      </c>
      <c r="AF1870">
        <v>7.0000000000000001E-3</v>
      </c>
      <c r="AG1870">
        <v>37.9</v>
      </c>
      <c r="AH1870">
        <v>0.04</v>
      </c>
      <c r="AI1870">
        <v>13.69</v>
      </c>
      <c r="AJ1870">
        <v>5.0000000000000001E-3</v>
      </c>
      <c r="AK1870">
        <v>0.54</v>
      </c>
      <c r="AL1870">
        <v>3.2</v>
      </c>
      <c r="AM1870">
        <v>0.7</v>
      </c>
      <c r="AN1870">
        <v>5</v>
      </c>
      <c r="AO1870">
        <v>0.03</v>
      </c>
      <c r="AP1870">
        <v>9.6</v>
      </c>
      <c r="AQ1870">
        <v>820</v>
      </c>
      <c r="AR1870">
        <v>0.1</v>
      </c>
      <c r="AS1870">
        <v>1.3</v>
      </c>
      <c r="AT1870">
        <v>39</v>
      </c>
      <c r="AU1870">
        <v>0.3</v>
      </c>
      <c r="AV1870">
        <v>51.1</v>
      </c>
    </row>
    <row r="1871" spans="1:48" x14ac:dyDescent="0.3">
      <c r="A1871" t="s">
        <v>7220</v>
      </c>
      <c r="B1871" t="s">
        <v>7221</v>
      </c>
      <c r="C1871" s="1" t="str">
        <f t="shared" si="133"/>
        <v>13:0048</v>
      </c>
      <c r="D1871" s="1" t="str">
        <f t="shared" si="134"/>
        <v>13:0010</v>
      </c>
      <c r="E1871" t="s">
        <v>7222</v>
      </c>
      <c r="F1871" t="s">
        <v>7223</v>
      </c>
      <c r="H1871">
        <v>45.488318900000003</v>
      </c>
      <c r="I1871">
        <v>-67.061805100000001</v>
      </c>
      <c r="J1871" s="1" t="str">
        <f t="shared" si="135"/>
        <v>Basal till</v>
      </c>
      <c r="K1871" s="1" t="str">
        <f t="shared" si="136"/>
        <v>&lt;63 micron</v>
      </c>
      <c r="L1871">
        <v>14</v>
      </c>
      <c r="M1871">
        <v>1.63</v>
      </c>
      <c r="N1871">
        <v>66.400000000000006</v>
      </c>
      <c r="O1871">
        <v>1.9</v>
      </c>
      <c r="P1871">
        <v>2</v>
      </c>
      <c r="Q1871">
        <v>40.6</v>
      </c>
      <c r="R1871">
        <v>0.35</v>
      </c>
      <c r="S1871">
        <v>0.2</v>
      </c>
      <c r="T1871">
        <v>0.1</v>
      </c>
      <c r="U1871">
        <v>19.899999999999999</v>
      </c>
      <c r="V1871">
        <v>30.7</v>
      </c>
      <c r="W1871">
        <v>21.62</v>
      </c>
      <c r="X1871">
        <v>2.54</v>
      </c>
      <c r="Y1871">
        <v>4.3</v>
      </c>
      <c r="Z1871">
        <v>18</v>
      </c>
      <c r="AA1871">
        <v>0.09</v>
      </c>
      <c r="AB1871">
        <v>30.8</v>
      </c>
      <c r="AC1871">
        <v>0.69</v>
      </c>
      <c r="AD1871">
        <v>1223</v>
      </c>
      <c r="AE1871">
        <v>0.3</v>
      </c>
      <c r="AF1871">
        <v>4.0000000000000001E-3</v>
      </c>
      <c r="AG1871">
        <v>39.700000000000003</v>
      </c>
      <c r="AH1871">
        <v>8.4000000000000005E-2</v>
      </c>
      <c r="AI1871">
        <v>30.02</v>
      </c>
      <c r="AJ1871">
        <v>0.01</v>
      </c>
      <c r="AK1871">
        <v>6.2</v>
      </c>
      <c r="AL1871">
        <v>2.2999999999999998</v>
      </c>
      <c r="AM1871">
        <v>0.2</v>
      </c>
      <c r="AN1871">
        <v>8.4</v>
      </c>
      <c r="AO1871">
        <v>0.03</v>
      </c>
      <c r="AP1871">
        <v>11.7</v>
      </c>
      <c r="AQ1871">
        <v>870</v>
      </c>
      <c r="AR1871">
        <v>0.14000000000000001</v>
      </c>
      <c r="AS1871">
        <v>1.4</v>
      </c>
      <c r="AT1871">
        <v>29</v>
      </c>
      <c r="AU1871">
        <v>16.100000000000001</v>
      </c>
      <c r="AV1871">
        <v>41.2</v>
      </c>
    </row>
    <row r="1872" spans="1:48" x14ac:dyDescent="0.3">
      <c r="A1872" t="s">
        <v>7224</v>
      </c>
      <c r="B1872" t="s">
        <v>7225</v>
      </c>
      <c r="C1872" s="1" t="str">
        <f t="shared" si="133"/>
        <v>13:0048</v>
      </c>
      <c r="D1872" s="1" t="str">
        <f t="shared" si="134"/>
        <v>13:0010</v>
      </c>
      <c r="E1872" t="s">
        <v>7226</v>
      </c>
      <c r="F1872" t="s">
        <v>7227</v>
      </c>
      <c r="H1872">
        <v>45.488362199999997</v>
      </c>
      <c r="I1872">
        <v>-67.064363099999994</v>
      </c>
      <c r="J1872" s="1" t="str">
        <f t="shared" si="135"/>
        <v>Basal till</v>
      </c>
      <c r="K1872" s="1" t="str">
        <f t="shared" si="136"/>
        <v>&lt;63 micron</v>
      </c>
      <c r="L1872">
        <v>8</v>
      </c>
      <c r="M1872">
        <v>1.48</v>
      </c>
      <c r="N1872">
        <v>19.2</v>
      </c>
      <c r="O1872">
        <v>1.7</v>
      </c>
      <c r="P1872">
        <v>1</v>
      </c>
      <c r="Q1872">
        <v>47.2</v>
      </c>
      <c r="R1872">
        <v>0.23</v>
      </c>
      <c r="S1872">
        <v>0.2</v>
      </c>
      <c r="T1872">
        <v>0.04</v>
      </c>
      <c r="U1872">
        <v>8.1999999999999993</v>
      </c>
      <c r="V1872">
        <v>26.1</v>
      </c>
      <c r="W1872">
        <v>11.1</v>
      </c>
      <c r="X1872">
        <v>2.02</v>
      </c>
      <c r="Y1872">
        <v>4.0999999999999996</v>
      </c>
      <c r="Z1872">
        <v>12</v>
      </c>
      <c r="AA1872">
        <v>0.1</v>
      </c>
      <c r="AB1872">
        <v>30.2</v>
      </c>
      <c r="AC1872">
        <v>0.57999999999999996</v>
      </c>
      <c r="AD1872">
        <v>359</v>
      </c>
      <c r="AE1872">
        <v>0.16</v>
      </c>
      <c r="AF1872">
        <v>4.0000000000000001E-3</v>
      </c>
      <c r="AG1872">
        <v>26.7</v>
      </c>
      <c r="AH1872">
        <v>6.6000000000000003E-2</v>
      </c>
      <c r="AI1872">
        <v>9.36</v>
      </c>
      <c r="AJ1872">
        <v>5.0000000000000001E-3</v>
      </c>
      <c r="AK1872">
        <v>5.34</v>
      </c>
      <c r="AL1872">
        <v>2.6</v>
      </c>
      <c r="AM1872">
        <v>0.05</v>
      </c>
      <c r="AN1872">
        <v>8.6999999999999993</v>
      </c>
      <c r="AO1872">
        <v>0.03</v>
      </c>
      <c r="AP1872">
        <v>9.4</v>
      </c>
      <c r="AQ1872">
        <v>880</v>
      </c>
      <c r="AR1872">
        <v>0.12</v>
      </c>
      <c r="AS1872">
        <v>1.2</v>
      </c>
      <c r="AT1872">
        <v>27</v>
      </c>
      <c r="AU1872">
        <v>14.7</v>
      </c>
      <c r="AV1872">
        <v>35.299999999999997</v>
      </c>
    </row>
    <row r="1873" spans="1:48" x14ac:dyDescent="0.3">
      <c r="A1873" t="s">
        <v>7228</v>
      </c>
      <c r="B1873" t="s">
        <v>7229</v>
      </c>
      <c r="C1873" s="1" t="str">
        <f t="shared" si="133"/>
        <v>13:0048</v>
      </c>
      <c r="D1873" s="1" t="str">
        <f t="shared" si="134"/>
        <v>13:0010</v>
      </c>
      <c r="E1873" t="s">
        <v>7230</v>
      </c>
      <c r="F1873" t="s">
        <v>7231</v>
      </c>
      <c r="H1873">
        <v>45.474871200000003</v>
      </c>
      <c r="I1873">
        <v>-67.050674200000003</v>
      </c>
      <c r="J1873" s="1" t="str">
        <f t="shared" si="135"/>
        <v>Basal till</v>
      </c>
      <c r="K1873" s="1" t="str">
        <f t="shared" si="136"/>
        <v>&lt;63 micron</v>
      </c>
      <c r="L1873">
        <v>16</v>
      </c>
      <c r="M1873">
        <v>2.67</v>
      </c>
      <c r="N1873">
        <v>15.8</v>
      </c>
      <c r="O1873">
        <v>1.9</v>
      </c>
      <c r="P1873">
        <v>2</v>
      </c>
      <c r="Q1873">
        <v>93.4</v>
      </c>
      <c r="R1873">
        <v>0.34</v>
      </c>
      <c r="S1873">
        <v>0.12</v>
      </c>
      <c r="T1873">
        <v>0.05</v>
      </c>
      <c r="U1873">
        <v>16.3</v>
      </c>
      <c r="V1873">
        <v>43.6</v>
      </c>
      <c r="W1873">
        <v>20.95</v>
      </c>
      <c r="X1873">
        <v>3.15</v>
      </c>
      <c r="Y1873">
        <v>8.1</v>
      </c>
      <c r="Z1873">
        <v>24</v>
      </c>
      <c r="AA1873">
        <v>0.32</v>
      </c>
      <c r="AB1873">
        <v>37.299999999999997</v>
      </c>
      <c r="AC1873">
        <v>0.87</v>
      </c>
      <c r="AD1873">
        <v>758</v>
      </c>
      <c r="AE1873">
        <v>0.44</v>
      </c>
      <c r="AF1873">
        <v>0.01</v>
      </c>
      <c r="AG1873">
        <v>39.799999999999997</v>
      </c>
      <c r="AH1873">
        <v>6.0999999999999999E-2</v>
      </c>
      <c r="AI1873">
        <v>13.13</v>
      </c>
      <c r="AJ1873">
        <v>5.0000000000000001E-3</v>
      </c>
      <c r="AK1873">
        <v>1.1299999999999999</v>
      </c>
      <c r="AL1873">
        <v>4.7</v>
      </c>
      <c r="AM1873">
        <v>0.05</v>
      </c>
      <c r="AN1873">
        <v>9</v>
      </c>
      <c r="AO1873">
        <v>0.02</v>
      </c>
      <c r="AP1873">
        <v>13.2</v>
      </c>
      <c r="AQ1873">
        <v>1690</v>
      </c>
      <c r="AR1873">
        <v>0.23</v>
      </c>
      <c r="AS1873">
        <v>1.2</v>
      </c>
      <c r="AT1873">
        <v>51</v>
      </c>
      <c r="AU1873">
        <v>1</v>
      </c>
      <c r="AV1873">
        <v>61.3</v>
      </c>
    </row>
    <row r="1874" spans="1:48" x14ac:dyDescent="0.3">
      <c r="A1874" t="s">
        <v>7232</v>
      </c>
      <c r="B1874" t="s">
        <v>7233</v>
      </c>
      <c r="C1874" s="1" t="str">
        <f t="shared" si="133"/>
        <v>13:0048</v>
      </c>
      <c r="D1874" s="1" t="str">
        <f t="shared" si="134"/>
        <v>13:0010</v>
      </c>
      <c r="E1874" t="s">
        <v>7230</v>
      </c>
      <c r="F1874" t="s">
        <v>7234</v>
      </c>
      <c r="H1874">
        <v>45.474871200000003</v>
      </c>
      <c r="I1874">
        <v>-67.050674200000003</v>
      </c>
      <c r="J1874" s="1" t="str">
        <f t="shared" si="135"/>
        <v>Basal till</v>
      </c>
      <c r="K1874" s="1" t="str">
        <f t="shared" si="136"/>
        <v>&lt;63 micron</v>
      </c>
      <c r="L1874">
        <v>9</v>
      </c>
      <c r="M1874">
        <v>2.5299999999999998</v>
      </c>
      <c r="N1874">
        <v>19.100000000000001</v>
      </c>
      <c r="O1874">
        <v>1.2</v>
      </c>
      <c r="P1874">
        <v>2</v>
      </c>
      <c r="Q1874">
        <v>103.5</v>
      </c>
      <c r="R1874">
        <v>0.32</v>
      </c>
      <c r="S1874">
        <v>0.14000000000000001</v>
      </c>
      <c r="T1874">
        <v>0.05</v>
      </c>
      <c r="U1874">
        <v>15</v>
      </c>
      <c r="V1874">
        <v>40</v>
      </c>
      <c r="W1874">
        <v>25.87</v>
      </c>
      <c r="X1874">
        <v>3.21</v>
      </c>
      <c r="Y1874">
        <v>7.8</v>
      </c>
      <c r="Z1874">
        <v>19</v>
      </c>
      <c r="AA1874">
        <v>0.34</v>
      </c>
      <c r="AB1874">
        <v>38.799999999999997</v>
      </c>
      <c r="AC1874">
        <v>0.85</v>
      </c>
      <c r="AD1874">
        <v>753</v>
      </c>
      <c r="AE1874">
        <v>0.41</v>
      </c>
      <c r="AF1874">
        <v>7.0000000000000001E-3</v>
      </c>
      <c r="AG1874">
        <v>38.4</v>
      </c>
      <c r="AH1874">
        <v>7.1999999999999995E-2</v>
      </c>
      <c r="AI1874">
        <v>12.16</v>
      </c>
      <c r="AJ1874">
        <v>5.0000000000000001E-3</v>
      </c>
      <c r="AK1874">
        <v>1.22</v>
      </c>
      <c r="AL1874">
        <v>5.0999999999999996</v>
      </c>
      <c r="AM1874">
        <v>0.2</v>
      </c>
      <c r="AN1874">
        <v>8.9</v>
      </c>
      <c r="AO1874">
        <v>0.02</v>
      </c>
      <c r="AP1874">
        <v>12.1</v>
      </c>
      <c r="AQ1874">
        <v>1540</v>
      </c>
      <c r="AR1874">
        <v>0.22</v>
      </c>
      <c r="AS1874">
        <v>1.3</v>
      </c>
      <c r="AT1874">
        <v>50</v>
      </c>
      <c r="AU1874">
        <v>1</v>
      </c>
      <c r="AV1874">
        <v>62.6</v>
      </c>
    </row>
    <row r="1875" spans="1:48" x14ac:dyDescent="0.3">
      <c r="A1875" t="s">
        <v>7235</v>
      </c>
      <c r="B1875" t="s">
        <v>7236</v>
      </c>
      <c r="C1875" s="1" t="str">
        <f t="shared" si="133"/>
        <v>13:0048</v>
      </c>
      <c r="D1875" s="1" t="str">
        <f t="shared" si="134"/>
        <v>13:0010</v>
      </c>
      <c r="E1875" t="s">
        <v>7237</v>
      </c>
      <c r="F1875" t="s">
        <v>7238</v>
      </c>
      <c r="H1875">
        <v>45.456670000000003</v>
      </c>
      <c r="I1875">
        <v>-67.056954399999995</v>
      </c>
      <c r="J1875" s="1" t="str">
        <f t="shared" si="135"/>
        <v>Basal till</v>
      </c>
      <c r="K1875" s="1" t="str">
        <f t="shared" si="136"/>
        <v>&lt;63 micron</v>
      </c>
      <c r="L1875">
        <v>64</v>
      </c>
      <c r="M1875">
        <v>2.04</v>
      </c>
      <c r="N1875">
        <v>21.2</v>
      </c>
      <c r="O1875">
        <v>1.2</v>
      </c>
      <c r="P1875">
        <v>2</v>
      </c>
      <c r="Q1875">
        <v>62.6</v>
      </c>
      <c r="R1875">
        <v>0.42</v>
      </c>
      <c r="S1875">
        <v>0.13</v>
      </c>
      <c r="T1875">
        <v>0.05</v>
      </c>
      <c r="U1875">
        <v>13.7</v>
      </c>
      <c r="V1875">
        <v>34.9</v>
      </c>
      <c r="W1875">
        <v>21.03</v>
      </c>
      <c r="X1875">
        <v>2.37</v>
      </c>
      <c r="Y1875">
        <v>5.8</v>
      </c>
      <c r="Z1875">
        <v>20</v>
      </c>
      <c r="AA1875">
        <v>0.17</v>
      </c>
      <c r="AB1875">
        <v>35.9</v>
      </c>
      <c r="AC1875">
        <v>0.74</v>
      </c>
      <c r="AD1875">
        <v>677</v>
      </c>
      <c r="AE1875">
        <v>0.27</v>
      </c>
      <c r="AF1875">
        <v>7.0000000000000001E-3</v>
      </c>
      <c r="AG1875">
        <v>33.799999999999997</v>
      </c>
      <c r="AH1875">
        <v>6.3E-2</v>
      </c>
      <c r="AI1875">
        <v>12.24</v>
      </c>
      <c r="AJ1875">
        <v>5.0000000000000001E-3</v>
      </c>
      <c r="AK1875">
        <v>0.74</v>
      </c>
      <c r="AL1875">
        <v>3.6</v>
      </c>
      <c r="AM1875">
        <v>0.4</v>
      </c>
      <c r="AN1875">
        <v>6.8</v>
      </c>
      <c r="AO1875">
        <v>0.01</v>
      </c>
      <c r="AP1875">
        <v>11.9</v>
      </c>
      <c r="AQ1875">
        <v>1300</v>
      </c>
      <c r="AR1875">
        <v>0.14000000000000001</v>
      </c>
      <c r="AS1875">
        <v>1.2</v>
      </c>
      <c r="AT1875">
        <v>38</v>
      </c>
      <c r="AU1875">
        <v>2.2999999999999998</v>
      </c>
      <c r="AV1875">
        <v>46.2</v>
      </c>
    </row>
    <row r="1876" spans="1:48" x14ac:dyDescent="0.3">
      <c r="A1876" t="s">
        <v>7239</v>
      </c>
      <c r="B1876" t="s">
        <v>7240</v>
      </c>
      <c r="C1876" s="1" t="str">
        <f t="shared" si="133"/>
        <v>13:0048</v>
      </c>
      <c r="D1876" s="1" t="str">
        <f t="shared" si="134"/>
        <v>13:0010</v>
      </c>
      <c r="E1876" t="s">
        <v>7241</v>
      </c>
      <c r="F1876" t="s">
        <v>7242</v>
      </c>
      <c r="H1876">
        <v>45.431679099999997</v>
      </c>
      <c r="I1876">
        <v>-67.048261600000004</v>
      </c>
      <c r="J1876" s="1" t="str">
        <f t="shared" si="135"/>
        <v>Basal till</v>
      </c>
      <c r="K1876" s="1" t="str">
        <f t="shared" si="136"/>
        <v>&lt;63 micron</v>
      </c>
      <c r="L1876">
        <v>12</v>
      </c>
      <c r="M1876">
        <v>1.72</v>
      </c>
      <c r="N1876">
        <v>14.8</v>
      </c>
      <c r="O1876">
        <v>2.2999999999999998</v>
      </c>
      <c r="P1876">
        <v>2</v>
      </c>
      <c r="Q1876">
        <v>50.4</v>
      </c>
      <c r="R1876">
        <v>0.22</v>
      </c>
      <c r="S1876">
        <v>0.1</v>
      </c>
      <c r="T1876">
        <v>0.02</v>
      </c>
      <c r="U1876">
        <v>10.9</v>
      </c>
      <c r="V1876">
        <v>23.1</v>
      </c>
      <c r="W1876">
        <v>17.02</v>
      </c>
      <c r="X1876">
        <v>2.08</v>
      </c>
      <c r="Y1876">
        <v>4.5999999999999996</v>
      </c>
      <c r="Z1876">
        <v>12</v>
      </c>
      <c r="AA1876">
        <v>0.13</v>
      </c>
      <c r="AB1876">
        <v>35.700000000000003</v>
      </c>
      <c r="AC1876">
        <v>0.53</v>
      </c>
      <c r="AD1876">
        <v>533</v>
      </c>
      <c r="AE1876">
        <v>0.31</v>
      </c>
      <c r="AF1876">
        <v>5.0000000000000001E-3</v>
      </c>
      <c r="AG1876">
        <v>24.9</v>
      </c>
      <c r="AH1876">
        <v>6.6000000000000003E-2</v>
      </c>
      <c r="AI1876">
        <v>9.5399999999999991</v>
      </c>
      <c r="AJ1876">
        <v>5.0000000000000001E-3</v>
      </c>
      <c r="AK1876">
        <v>0.52</v>
      </c>
      <c r="AL1876">
        <v>2.8</v>
      </c>
      <c r="AM1876">
        <v>0.6</v>
      </c>
      <c r="AN1876">
        <v>5.5</v>
      </c>
      <c r="AO1876">
        <v>0.01</v>
      </c>
      <c r="AP1876">
        <v>10.9</v>
      </c>
      <c r="AQ1876">
        <v>970</v>
      </c>
      <c r="AR1876">
        <v>0.1</v>
      </c>
      <c r="AS1876">
        <v>1.2</v>
      </c>
      <c r="AT1876">
        <v>29</v>
      </c>
      <c r="AU1876">
        <v>0.5</v>
      </c>
      <c r="AV1876">
        <v>39.1</v>
      </c>
    </row>
    <row r="1877" spans="1:48" x14ac:dyDescent="0.3">
      <c r="A1877" t="s">
        <v>7243</v>
      </c>
      <c r="B1877" t="s">
        <v>7244</v>
      </c>
      <c r="C1877" s="1" t="str">
        <f t="shared" si="133"/>
        <v>13:0048</v>
      </c>
      <c r="D1877" s="1" t="str">
        <f t="shared" si="134"/>
        <v>13:0010</v>
      </c>
      <c r="E1877" t="s">
        <v>7245</v>
      </c>
      <c r="F1877" t="s">
        <v>7246</v>
      </c>
      <c r="H1877">
        <v>45.417109099999998</v>
      </c>
      <c r="I1877">
        <v>-67.055294700000005</v>
      </c>
      <c r="J1877" s="1" t="str">
        <f t="shared" si="135"/>
        <v>Basal till</v>
      </c>
      <c r="K1877" s="1" t="str">
        <f t="shared" si="136"/>
        <v>&lt;63 micron</v>
      </c>
      <c r="L1877">
        <v>10</v>
      </c>
      <c r="M1877">
        <v>2.38</v>
      </c>
      <c r="N1877">
        <v>50.4</v>
      </c>
      <c r="O1877">
        <v>1.3</v>
      </c>
      <c r="P1877">
        <v>2</v>
      </c>
      <c r="Q1877">
        <v>57.4</v>
      </c>
      <c r="R1877">
        <v>0.68</v>
      </c>
      <c r="S1877">
        <v>0.03</v>
      </c>
      <c r="T1877">
        <v>0.1</v>
      </c>
      <c r="U1877">
        <v>14.7</v>
      </c>
      <c r="V1877">
        <v>28.6</v>
      </c>
      <c r="W1877">
        <v>26.19</v>
      </c>
      <c r="X1877">
        <v>2.89</v>
      </c>
      <c r="Y1877">
        <v>5.8</v>
      </c>
      <c r="Z1877">
        <v>22</v>
      </c>
      <c r="AA1877">
        <v>0.14000000000000001</v>
      </c>
      <c r="AB1877">
        <v>45.4</v>
      </c>
      <c r="AC1877">
        <v>0.61</v>
      </c>
      <c r="AD1877">
        <v>576</v>
      </c>
      <c r="AE1877">
        <v>0.64</v>
      </c>
      <c r="AF1877">
        <v>8.9999999999999993E-3</v>
      </c>
      <c r="AG1877">
        <v>30.5</v>
      </c>
      <c r="AH1877">
        <v>3.3000000000000002E-2</v>
      </c>
      <c r="AI1877">
        <v>17.350000000000001</v>
      </c>
      <c r="AJ1877">
        <v>5.0000000000000001E-3</v>
      </c>
      <c r="AK1877">
        <v>0.88</v>
      </c>
      <c r="AL1877">
        <v>3.1</v>
      </c>
      <c r="AM1877">
        <v>0.4</v>
      </c>
      <c r="AN1877">
        <v>5</v>
      </c>
      <c r="AO1877">
        <v>0.04</v>
      </c>
      <c r="AP1877">
        <v>13</v>
      </c>
      <c r="AQ1877">
        <v>910</v>
      </c>
      <c r="AR1877">
        <v>0.11</v>
      </c>
      <c r="AS1877">
        <v>1.5</v>
      </c>
      <c r="AT1877">
        <v>37</v>
      </c>
      <c r="AU1877">
        <v>0.9</v>
      </c>
      <c r="AV1877">
        <v>55.6</v>
      </c>
    </row>
    <row r="1878" spans="1:48" x14ac:dyDescent="0.3">
      <c r="A1878" t="s">
        <v>7247</v>
      </c>
      <c r="B1878" t="s">
        <v>7248</v>
      </c>
      <c r="C1878" s="1" t="str">
        <f t="shared" si="133"/>
        <v>13:0048</v>
      </c>
      <c r="D1878" s="1" t="str">
        <f t="shared" si="134"/>
        <v>13:0010</v>
      </c>
      <c r="E1878" t="s">
        <v>7249</v>
      </c>
      <c r="F1878" t="s">
        <v>7250</v>
      </c>
      <c r="H1878">
        <v>45.403404399999999</v>
      </c>
      <c r="I1878">
        <v>-67.0571324</v>
      </c>
      <c r="J1878" s="1" t="str">
        <f t="shared" si="135"/>
        <v>Basal till</v>
      </c>
      <c r="K1878" s="1" t="str">
        <f t="shared" si="136"/>
        <v>&lt;63 micron</v>
      </c>
      <c r="L1878">
        <v>9</v>
      </c>
      <c r="M1878">
        <v>1.96</v>
      </c>
      <c r="N1878">
        <v>22.3</v>
      </c>
      <c r="O1878">
        <v>1</v>
      </c>
      <c r="P1878">
        <v>1</v>
      </c>
      <c r="Q1878">
        <v>37</v>
      </c>
      <c r="R1878">
        <v>0.3</v>
      </c>
      <c r="S1878">
        <v>0.05</v>
      </c>
      <c r="T1878">
        <v>0.1</v>
      </c>
      <c r="U1878">
        <v>11.4</v>
      </c>
      <c r="V1878">
        <v>33.5</v>
      </c>
      <c r="W1878">
        <v>26.18</v>
      </c>
      <c r="X1878">
        <v>2.56</v>
      </c>
      <c r="Y1878">
        <v>4.9000000000000004</v>
      </c>
      <c r="Z1878">
        <v>61</v>
      </c>
      <c r="AA1878">
        <v>0.06</v>
      </c>
      <c r="AB1878">
        <v>38.700000000000003</v>
      </c>
      <c r="AC1878">
        <v>0.59</v>
      </c>
      <c r="AD1878">
        <v>422</v>
      </c>
      <c r="AE1878">
        <v>0.39</v>
      </c>
      <c r="AF1878">
        <v>5.0000000000000001E-3</v>
      </c>
      <c r="AG1878">
        <v>31.5</v>
      </c>
      <c r="AH1878">
        <v>4.3999999999999997E-2</v>
      </c>
      <c r="AI1878">
        <v>16.86</v>
      </c>
      <c r="AJ1878">
        <v>5.0000000000000001E-3</v>
      </c>
      <c r="AK1878">
        <v>0.53</v>
      </c>
      <c r="AL1878">
        <v>2.7</v>
      </c>
      <c r="AM1878">
        <v>0.4</v>
      </c>
      <c r="AN1878">
        <v>4.3</v>
      </c>
      <c r="AO1878">
        <v>0.03</v>
      </c>
      <c r="AP1878">
        <v>10.5</v>
      </c>
      <c r="AQ1878">
        <v>820</v>
      </c>
      <c r="AR1878">
        <v>0.08</v>
      </c>
      <c r="AS1878">
        <v>1.2</v>
      </c>
      <c r="AT1878">
        <v>31</v>
      </c>
      <c r="AU1878">
        <v>0.4</v>
      </c>
      <c r="AV1878">
        <v>47.3</v>
      </c>
    </row>
    <row r="1879" spans="1:48" x14ac:dyDescent="0.3">
      <c r="A1879" t="s">
        <v>7251</v>
      </c>
      <c r="B1879" t="s">
        <v>7252</v>
      </c>
      <c r="C1879" s="1" t="str">
        <f t="shared" si="133"/>
        <v>13:0048</v>
      </c>
      <c r="D1879" s="1" t="str">
        <f t="shared" si="134"/>
        <v>13:0010</v>
      </c>
      <c r="E1879" t="s">
        <v>7253</v>
      </c>
      <c r="F1879" t="s">
        <v>7254</v>
      </c>
      <c r="H1879">
        <v>45.397308700000004</v>
      </c>
      <c r="I1879">
        <v>-67.063397699999996</v>
      </c>
      <c r="J1879" s="1" t="str">
        <f t="shared" si="135"/>
        <v>Basal till</v>
      </c>
      <c r="K1879" s="1" t="str">
        <f t="shared" si="136"/>
        <v>&lt;63 micron</v>
      </c>
      <c r="L1879">
        <v>85</v>
      </c>
      <c r="M1879">
        <v>2.44</v>
      </c>
      <c r="N1879">
        <v>33.1</v>
      </c>
      <c r="O1879">
        <v>1.1000000000000001</v>
      </c>
      <c r="P1879">
        <v>1</v>
      </c>
      <c r="Q1879">
        <v>61.3</v>
      </c>
      <c r="R1879">
        <v>0.32</v>
      </c>
      <c r="S1879">
        <v>0.04</v>
      </c>
      <c r="T1879">
        <v>0.18</v>
      </c>
      <c r="U1879">
        <v>18.100000000000001</v>
      </c>
      <c r="V1879">
        <v>31.7</v>
      </c>
      <c r="W1879">
        <v>33.71</v>
      </c>
      <c r="X1879">
        <v>3.12</v>
      </c>
      <c r="Y1879">
        <v>5.4</v>
      </c>
      <c r="Z1879">
        <v>30</v>
      </c>
      <c r="AA1879">
        <v>0.11</v>
      </c>
      <c r="AB1879">
        <v>46.3</v>
      </c>
      <c r="AC1879">
        <v>0.67</v>
      </c>
      <c r="AD1879">
        <v>598</v>
      </c>
      <c r="AE1879">
        <v>0.37</v>
      </c>
      <c r="AF1879">
        <v>6.0000000000000001E-3</v>
      </c>
      <c r="AG1879">
        <v>37</v>
      </c>
      <c r="AH1879">
        <v>3.9E-2</v>
      </c>
      <c r="AI1879">
        <v>36.049999999999997</v>
      </c>
      <c r="AJ1879">
        <v>5.0000000000000001E-3</v>
      </c>
      <c r="AK1879">
        <v>0.64</v>
      </c>
      <c r="AL1879">
        <v>2.5</v>
      </c>
      <c r="AM1879">
        <v>0.1</v>
      </c>
      <c r="AN1879">
        <v>4.5999999999999996</v>
      </c>
      <c r="AO1879">
        <v>0.04</v>
      </c>
      <c r="AP1879">
        <v>12.1</v>
      </c>
      <c r="AQ1879">
        <v>770</v>
      </c>
      <c r="AR1879">
        <v>7.0000000000000007E-2</v>
      </c>
      <c r="AS1879">
        <v>1.1000000000000001</v>
      </c>
      <c r="AT1879">
        <v>34</v>
      </c>
      <c r="AU1879">
        <v>0.2</v>
      </c>
      <c r="AV1879">
        <v>94.9</v>
      </c>
    </row>
    <row r="1880" spans="1:48" x14ac:dyDescent="0.3">
      <c r="A1880" t="s">
        <v>7255</v>
      </c>
      <c r="B1880" t="s">
        <v>7256</v>
      </c>
      <c r="C1880" s="1" t="str">
        <f t="shared" si="133"/>
        <v>13:0048</v>
      </c>
      <c r="D1880" s="1" t="str">
        <f t="shared" si="134"/>
        <v>13:0010</v>
      </c>
      <c r="E1880" t="s">
        <v>7257</v>
      </c>
      <c r="F1880" t="s">
        <v>7258</v>
      </c>
      <c r="H1880">
        <v>45.382096599999997</v>
      </c>
      <c r="I1880">
        <v>-67.060213099999999</v>
      </c>
      <c r="J1880" s="1" t="str">
        <f t="shared" si="135"/>
        <v>Basal till</v>
      </c>
      <c r="K1880" s="1" t="str">
        <f t="shared" si="136"/>
        <v>&lt;63 micron</v>
      </c>
      <c r="L1880">
        <v>51</v>
      </c>
      <c r="M1880">
        <v>2.57</v>
      </c>
      <c r="N1880">
        <v>16.8</v>
      </c>
      <c r="O1880">
        <v>1.3</v>
      </c>
      <c r="P1880">
        <v>1</v>
      </c>
      <c r="Q1880">
        <v>57.1</v>
      </c>
      <c r="R1880">
        <v>0.37</v>
      </c>
      <c r="S1880">
        <v>0.05</v>
      </c>
      <c r="T1880">
        <v>0.11</v>
      </c>
      <c r="U1880">
        <v>14</v>
      </c>
      <c r="V1880">
        <v>35.4</v>
      </c>
      <c r="W1880">
        <v>27.5</v>
      </c>
      <c r="X1880">
        <v>3.53</v>
      </c>
      <c r="Y1880">
        <v>6.5</v>
      </c>
      <c r="Z1880">
        <v>36</v>
      </c>
      <c r="AA1880">
        <v>0.13</v>
      </c>
      <c r="AB1880">
        <v>36.1</v>
      </c>
      <c r="AC1880">
        <v>0.7</v>
      </c>
      <c r="AD1880">
        <v>549</v>
      </c>
      <c r="AE1880">
        <v>0.62</v>
      </c>
      <c r="AF1880">
        <v>5.0000000000000001E-3</v>
      </c>
      <c r="AG1880">
        <v>37.799999999999997</v>
      </c>
      <c r="AH1880">
        <v>3.7999999999999999E-2</v>
      </c>
      <c r="AI1880">
        <v>24.34</v>
      </c>
      <c r="AJ1880">
        <v>0.01</v>
      </c>
      <c r="AK1880">
        <v>0.45</v>
      </c>
      <c r="AL1880">
        <v>2.2999999999999998</v>
      </c>
      <c r="AM1880">
        <v>0.5</v>
      </c>
      <c r="AN1880">
        <v>5.2</v>
      </c>
      <c r="AO1880">
        <v>0.02</v>
      </c>
      <c r="AP1880">
        <v>10.8</v>
      </c>
      <c r="AQ1880">
        <v>750</v>
      </c>
      <c r="AR1880">
        <v>0.09</v>
      </c>
      <c r="AS1880">
        <v>1.2</v>
      </c>
      <c r="AT1880">
        <v>36</v>
      </c>
      <c r="AU1880">
        <v>0.2</v>
      </c>
      <c r="AV1880">
        <v>88.1</v>
      </c>
    </row>
    <row r="1881" spans="1:48" x14ac:dyDescent="0.3">
      <c r="A1881" t="s">
        <v>7259</v>
      </c>
      <c r="B1881" t="s">
        <v>7260</v>
      </c>
      <c r="C1881" s="1" t="str">
        <f t="shared" si="133"/>
        <v>13:0048</v>
      </c>
      <c r="D1881" s="1" t="str">
        <f t="shared" si="134"/>
        <v>13:0010</v>
      </c>
      <c r="E1881" t="s">
        <v>7261</v>
      </c>
      <c r="F1881" t="s">
        <v>7262</v>
      </c>
      <c r="H1881">
        <v>45.363716500000002</v>
      </c>
      <c r="I1881">
        <v>-67.057598200000001</v>
      </c>
      <c r="J1881" s="1" t="str">
        <f t="shared" si="135"/>
        <v>Basal till</v>
      </c>
      <c r="K1881" s="1" t="str">
        <f t="shared" si="136"/>
        <v>&lt;63 micron</v>
      </c>
      <c r="L1881">
        <v>13</v>
      </c>
      <c r="M1881">
        <v>1.94</v>
      </c>
      <c r="N1881">
        <v>175.7</v>
      </c>
      <c r="O1881">
        <v>0.5</v>
      </c>
      <c r="P1881">
        <v>0.5</v>
      </c>
      <c r="Q1881">
        <v>29.9</v>
      </c>
      <c r="R1881">
        <v>3.84</v>
      </c>
      <c r="S1881">
        <v>0.08</v>
      </c>
      <c r="T1881">
        <v>0.32</v>
      </c>
      <c r="U1881">
        <v>23.9</v>
      </c>
      <c r="V1881">
        <v>30.1</v>
      </c>
      <c r="W1881">
        <v>68.8</v>
      </c>
      <c r="X1881">
        <v>3.17</v>
      </c>
      <c r="Y1881">
        <v>5.2</v>
      </c>
      <c r="Z1881">
        <v>18</v>
      </c>
      <c r="AA1881">
        <v>0.05</v>
      </c>
      <c r="AB1881">
        <v>43.4</v>
      </c>
      <c r="AC1881">
        <v>0.64</v>
      </c>
      <c r="AD1881">
        <v>542</v>
      </c>
      <c r="AE1881">
        <v>1.53</v>
      </c>
      <c r="AF1881">
        <v>4.0000000000000001E-3</v>
      </c>
      <c r="AG1881">
        <v>42.9</v>
      </c>
      <c r="AH1881">
        <v>6.8000000000000005E-2</v>
      </c>
      <c r="AI1881">
        <v>34.96</v>
      </c>
      <c r="AJ1881">
        <v>5.0000000000000001E-3</v>
      </c>
      <c r="AK1881">
        <v>0.68</v>
      </c>
      <c r="AL1881">
        <v>2.2000000000000002</v>
      </c>
      <c r="AM1881">
        <v>0.6</v>
      </c>
      <c r="AN1881">
        <v>5.6</v>
      </c>
      <c r="AO1881">
        <v>0.04</v>
      </c>
      <c r="AP1881">
        <v>12.4</v>
      </c>
      <c r="AQ1881">
        <v>610</v>
      </c>
      <c r="AR1881">
        <v>0.08</v>
      </c>
      <c r="AS1881">
        <v>1.7</v>
      </c>
      <c r="AT1881">
        <v>30</v>
      </c>
      <c r="AU1881">
        <v>0.3</v>
      </c>
      <c r="AV1881">
        <v>135.6</v>
      </c>
    </row>
    <row r="1882" spans="1:48" x14ac:dyDescent="0.3">
      <c r="A1882" t="s">
        <v>7263</v>
      </c>
      <c r="B1882" t="s">
        <v>7264</v>
      </c>
      <c r="C1882" s="1" t="str">
        <f t="shared" si="133"/>
        <v>13:0048</v>
      </c>
      <c r="D1882" s="1" t="str">
        <f t="shared" si="134"/>
        <v>13:0010</v>
      </c>
      <c r="E1882" t="s">
        <v>7265</v>
      </c>
      <c r="F1882" t="s">
        <v>7266</v>
      </c>
      <c r="H1882">
        <v>45.3448572</v>
      </c>
      <c r="I1882">
        <v>-67.058039300000004</v>
      </c>
      <c r="J1882" s="1" t="str">
        <f t="shared" si="135"/>
        <v>Basal till</v>
      </c>
      <c r="K1882" s="1" t="str">
        <f t="shared" si="136"/>
        <v>&lt;63 micron</v>
      </c>
      <c r="L1882">
        <v>141</v>
      </c>
      <c r="M1882">
        <v>2.69</v>
      </c>
      <c r="N1882">
        <v>75.900000000000006</v>
      </c>
      <c r="O1882">
        <v>1.4</v>
      </c>
      <c r="P1882">
        <v>1</v>
      </c>
      <c r="Q1882">
        <v>20.8</v>
      </c>
      <c r="R1882">
        <v>7.6</v>
      </c>
      <c r="S1882">
        <v>0.02</v>
      </c>
      <c r="T1882">
        <v>0.15</v>
      </c>
      <c r="U1882">
        <v>7.2</v>
      </c>
      <c r="V1882">
        <v>36.4</v>
      </c>
      <c r="W1882">
        <v>58.82</v>
      </c>
      <c r="X1882">
        <v>4.33</v>
      </c>
      <c r="Y1882">
        <v>5.9</v>
      </c>
      <c r="Z1882">
        <v>164</v>
      </c>
      <c r="AA1882">
        <v>0.03</v>
      </c>
      <c r="AB1882">
        <v>22.6</v>
      </c>
      <c r="AC1882">
        <v>0.4</v>
      </c>
      <c r="AD1882">
        <v>287</v>
      </c>
      <c r="AE1882">
        <v>3.62</v>
      </c>
      <c r="AF1882">
        <v>3.0000000000000001E-3</v>
      </c>
      <c r="AG1882">
        <v>26.2</v>
      </c>
      <c r="AH1882">
        <v>7.4999999999999997E-2</v>
      </c>
      <c r="AI1882">
        <v>19.690000000000001</v>
      </c>
      <c r="AJ1882">
        <v>0.03</v>
      </c>
      <c r="AK1882">
        <v>0.76</v>
      </c>
      <c r="AL1882">
        <v>1.9</v>
      </c>
      <c r="AM1882">
        <v>2.2000000000000002</v>
      </c>
      <c r="AN1882">
        <v>2.8</v>
      </c>
      <c r="AO1882">
        <v>0.06</v>
      </c>
      <c r="AP1882">
        <v>8.4</v>
      </c>
      <c r="AQ1882">
        <v>220</v>
      </c>
      <c r="AR1882">
        <v>0.14000000000000001</v>
      </c>
      <c r="AS1882">
        <v>1.5</v>
      </c>
      <c r="AT1882">
        <v>35</v>
      </c>
      <c r="AU1882">
        <v>4.9000000000000004</v>
      </c>
      <c r="AV1882">
        <v>65.400000000000006</v>
      </c>
    </row>
    <row r="1883" spans="1:48" x14ac:dyDescent="0.3">
      <c r="A1883" t="s">
        <v>7267</v>
      </c>
      <c r="B1883" t="s">
        <v>7268</v>
      </c>
      <c r="C1883" s="1" t="str">
        <f t="shared" si="133"/>
        <v>13:0048</v>
      </c>
      <c r="D1883" s="1" t="str">
        <f t="shared" si="134"/>
        <v>13:0010</v>
      </c>
      <c r="E1883" t="s">
        <v>7269</v>
      </c>
      <c r="F1883" t="s">
        <v>7270</v>
      </c>
      <c r="H1883">
        <v>45.328281799999999</v>
      </c>
      <c r="I1883">
        <v>-67.058337800000004</v>
      </c>
      <c r="J1883" s="1" t="str">
        <f t="shared" si="135"/>
        <v>Basal till</v>
      </c>
      <c r="K1883" s="1" t="str">
        <f t="shared" si="136"/>
        <v>&lt;63 micron</v>
      </c>
      <c r="L1883">
        <v>127</v>
      </c>
      <c r="M1883">
        <v>2.29</v>
      </c>
      <c r="N1883">
        <v>19.7</v>
      </c>
      <c r="O1883">
        <v>0.6</v>
      </c>
      <c r="P1883">
        <v>1</v>
      </c>
      <c r="Q1883">
        <v>40.6</v>
      </c>
      <c r="R1883">
        <v>0.28999999999999998</v>
      </c>
      <c r="S1883">
        <v>0.04</v>
      </c>
      <c r="T1883">
        <v>0.12</v>
      </c>
      <c r="U1883">
        <v>9.1</v>
      </c>
      <c r="V1883">
        <v>30.5</v>
      </c>
      <c r="W1883">
        <v>16.89</v>
      </c>
      <c r="X1883">
        <v>2.59</v>
      </c>
      <c r="Y1883">
        <v>5.8</v>
      </c>
      <c r="Z1883">
        <v>79</v>
      </c>
      <c r="AA1883">
        <v>0.08</v>
      </c>
      <c r="AB1883">
        <v>25.4</v>
      </c>
      <c r="AC1883">
        <v>0.46</v>
      </c>
      <c r="AD1883">
        <v>353</v>
      </c>
      <c r="AE1883">
        <v>0.78</v>
      </c>
      <c r="AF1883">
        <v>3.0000000000000001E-3</v>
      </c>
      <c r="AG1883">
        <v>28.3</v>
      </c>
      <c r="AH1883">
        <v>6.9000000000000006E-2</v>
      </c>
      <c r="AI1883">
        <v>14.86</v>
      </c>
      <c r="AJ1883">
        <v>0.01</v>
      </c>
      <c r="AK1883">
        <v>0.34</v>
      </c>
      <c r="AL1883">
        <v>2</v>
      </c>
      <c r="AM1883">
        <v>1</v>
      </c>
      <c r="AN1883">
        <v>3.5</v>
      </c>
      <c r="AO1883">
        <v>0.02</v>
      </c>
      <c r="AP1883">
        <v>3.7</v>
      </c>
      <c r="AQ1883">
        <v>340</v>
      </c>
      <c r="AR1883">
        <v>0.11</v>
      </c>
      <c r="AS1883">
        <v>1.1000000000000001</v>
      </c>
      <c r="AT1883">
        <v>32</v>
      </c>
      <c r="AU1883">
        <v>0.3</v>
      </c>
      <c r="AV1883">
        <v>66.400000000000006</v>
      </c>
    </row>
    <row r="1884" spans="1:48" x14ac:dyDescent="0.3">
      <c r="A1884" t="s">
        <v>7271</v>
      </c>
      <c r="B1884" t="s">
        <v>7272</v>
      </c>
      <c r="C1884" s="1" t="str">
        <f t="shared" si="133"/>
        <v>13:0048</v>
      </c>
      <c r="D1884" s="1" t="str">
        <f t="shared" si="134"/>
        <v>13:0010</v>
      </c>
      <c r="E1884" t="s">
        <v>7273</v>
      </c>
      <c r="F1884" t="s">
        <v>7274</v>
      </c>
      <c r="H1884">
        <v>45.310588000000003</v>
      </c>
      <c r="I1884">
        <v>-67.058494999999994</v>
      </c>
      <c r="J1884" s="1" t="str">
        <f t="shared" si="135"/>
        <v>Basal till</v>
      </c>
      <c r="K1884" s="1" t="str">
        <f t="shared" si="136"/>
        <v>&lt;63 micron</v>
      </c>
      <c r="L1884">
        <v>160</v>
      </c>
      <c r="M1884">
        <v>1.98</v>
      </c>
      <c r="N1884">
        <v>33.5</v>
      </c>
      <c r="O1884">
        <v>95</v>
      </c>
      <c r="P1884">
        <v>1</v>
      </c>
      <c r="Q1884">
        <v>33.4</v>
      </c>
      <c r="R1884">
        <v>0.23</v>
      </c>
      <c r="S1884">
        <v>0.15</v>
      </c>
      <c r="T1884">
        <v>0.09</v>
      </c>
      <c r="U1884">
        <v>8.4</v>
      </c>
      <c r="V1884">
        <v>27.3</v>
      </c>
      <c r="W1884">
        <v>13.66</v>
      </c>
      <c r="X1884">
        <v>2.09</v>
      </c>
      <c r="Y1884">
        <v>5</v>
      </c>
      <c r="Z1884">
        <v>55</v>
      </c>
      <c r="AA1884">
        <v>0.06</v>
      </c>
      <c r="AB1884">
        <v>28.5</v>
      </c>
      <c r="AC1884">
        <v>0.53</v>
      </c>
      <c r="AD1884">
        <v>276</v>
      </c>
      <c r="AE1884">
        <v>1.1200000000000001</v>
      </c>
      <c r="AF1884">
        <v>5.0000000000000001E-3</v>
      </c>
      <c r="AG1884">
        <v>30.1</v>
      </c>
      <c r="AH1884">
        <v>7.0999999999999994E-2</v>
      </c>
      <c r="AI1884">
        <v>8.9600000000000009</v>
      </c>
      <c r="AJ1884">
        <v>5.0000000000000001E-3</v>
      </c>
      <c r="AK1884">
        <v>0.75</v>
      </c>
      <c r="AL1884">
        <v>2</v>
      </c>
      <c r="AM1884">
        <v>0.5</v>
      </c>
      <c r="AN1884">
        <v>6.5</v>
      </c>
      <c r="AO1884">
        <v>0.02</v>
      </c>
      <c r="AP1884">
        <v>5.6</v>
      </c>
      <c r="AQ1884">
        <v>660</v>
      </c>
      <c r="AR1884">
        <v>0.08</v>
      </c>
      <c r="AS1884">
        <v>1</v>
      </c>
      <c r="AT1884">
        <v>25</v>
      </c>
      <c r="AU1884">
        <v>0.4</v>
      </c>
      <c r="AV1884">
        <v>62.4</v>
      </c>
    </row>
    <row r="1885" spans="1:48" x14ac:dyDescent="0.3">
      <c r="A1885" t="s">
        <v>7275</v>
      </c>
      <c r="B1885" t="s">
        <v>7276</v>
      </c>
      <c r="C1885" s="1" t="str">
        <f t="shared" si="133"/>
        <v>13:0048</v>
      </c>
      <c r="D1885" s="1" t="str">
        <f t="shared" si="134"/>
        <v>13:0010</v>
      </c>
      <c r="E1885" t="s">
        <v>7277</v>
      </c>
      <c r="F1885" t="s">
        <v>7278</v>
      </c>
      <c r="H1885">
        <v>45.287565999999998</v>
      </c>
      <c r="I1885">
        <v>-67.062926899999994</v>
      </c>
      <c r="J1885" s="1" t="str">
        <f t="shared" si="135"/>
        <v>Basal till</v>
      </c>
      <c r="K1885" s="1" t="str">
        <f t="shared" si="136"/>
        <v>&lt;63 micron</v>
      </c>
      <c r="L1885">
        <v>11</v>
      </c>
      <c r="M1885">
        <v>1.76</v>
      </c>
      <c r="N1885">
        <v>31.6</v>
      </c>
      <c r="O1885">
        <v>0.1</v>
      </c>
      <c r="P1885">
        <v>1</v>
      </c>
      <c r="Q1885">
        <v>49.4</v>
      </c>
      <c r="R1885">
        <v>3.7</v>
      </c>
      <c r="S1885">
        <v>0.09</v>
      </c>
      <c r="T1885">
        <v>0.08</v>
      </c>
      <c r="U1885">
        <v>12.6</v>
      </c>
      <c r="V1885">
        <v>25.1</v>
      </c>
      <c r="W1885">
        <v>42.53</v>
      </c>
      <c r="X1885">
        <v>2.41</v>
      </c>
      <c r="Y1885">
        <v>4.5999999999999996</v>
      </c>
      <c r="Z1885">
        <v>12</v>
      </c>
      <c r="AA1885">
        <v>0.13</v>
      </c>
      <c r="AB1885">
        <v>30.4</v>
      </c>
      <c r="AC1885">
        <v>0.55000000000000004</v>
      </c>
      <c r="AD1885">
        <v>530</v>
      </c>
      <c r="AE1885">
        <v>0.67</v>
      </c>
      <c r="AF1885">
        <v>8.0000000000000002E-3</v>
      </c>
      <c r="AG1885">
        <v>30.4</v>
      </c>
      <c r="AH1885">
        <v>5.7000000000000002E-2</v>
      </c>
      <c r="AI1885">
        <v>11.23</v>
      </c>
      <c r="AJ1885">
        <v>5.0000000000000001E-3</v>
      </c>
      <c r="AK1885">
        <v>0.61</v>
      </c>
      <c r="AL1885">
        <v>3.3</v>
      </c>
      <c r="AM1885">
        <v>0.3</v>
      </c>
      <c r="AN1885">
        <v>6.7</v>
      </c>
      <c r="AO1885">
        <v>0.05</v>
      </c>
      <c r="AP1885">
        <v>7.9</v>
      </c>
      <c r="AQ1885">
        <v>1080</v>
      </c>
      <c r="AR1885">
        <v>0.16</v>
      </c>
      <c r="AS1885">
        <v>0.8</v>
      </c>
      <c r="AT1885">
        <v>35</v>
      </c>
      <c r="AU1885">
        <v>0.8</v>
      </c>
      <c r="AV1885">
        <v>48.5</v>
      </c>
    </row>
    <row r="1886" spans="1:48" x14ac:dyDescent="0.3">
      <c r="A1886" t="s">
        <v>7279</v>
      </c>
      <c r="B1886" t="s">
        <v>7280</v>
      </c>
      <c r="C1886" s="1" t="str">
        <f t="shared" si="133"/>
        <v>13:0048</v>
      </c>
      <c r="D1886" s="1" t="str">
        <f t="shared" si="134"/>
        <v>13:0010</v>
      </c>
      <c r="E1886" t="s">
        <v>7281</v>
      </c>
      <c r="F1886" t="s">
        <v>7282</v>
      </c>
      <c r="H1886">
        <v>45.272910199999998</v>
      </c>
      <c r="I1886">
        <v>-67.060174200000006</v>
      </c>
      <c r="J1886" s="1" t="str">
        <f t="shared" si="135"/>
        <v>Basal till</v>
      </c>
      <c r="K1886" s="1" t="str">
        <f t="shared" si="136"/>
        <v>&lt;63 micron</v>
      </c>
      <c r="L1886">
        <v>30</v>
      </c>
      <c r="M1886">
        <v>2.84</v>
      </c>
      <c r="N1886">
        <v>18.899999999999999</v>
      </c>
      <c r="O1886">
        <v>1.1000000000000001</v>
      </c>
      <c r="P1886">
        <v>1</v>
      </c>
      <c r="Q1886">
        <v>53.6</v>
      </c>
      <c r="R1886">
        <v>0.26</v>
      </c>
      <c r="S1886">
        <v>0.03</v>
      </c>
      <c r="T1886">
        <v>7.0000000000000007E-2</v>
      </c>
      <c r="U1886">
        <v>9.5</v>
      </c>
      <c r="V1886">
        <v>43.5</v>
      </c>
      <c r="W1886">
        <v>21.67</v>
      </c>
      <c r="X1886">
        <v>3.31</v>
      </c>
      <c r="Y1886">
        <v>6.6</v>
      </c>
      <c r="Z1886">
        <v>102</v>
      </c>
      <c r="AA1886">
        <v>0.08</v>
      </c>
      <c r="AB1886">
        <v>23.7</v>
      </c>
      <c r="AC1886">
        <v>0.64</v>
      </c>
      <c r="AD1886">
        <v>341</v>
      </c>
      <c r="AE1886">
        <v>0.76</v>
      </c>
      <c r="AF1886">
        <v>4.0000000000000001E-3</v>
      </c>
      <c r="AG1886">
        <v>34.9</v>
      </c>
      <c r="AH1886">
        <v>0.03</v>
      </c>
      <c r="AI1886">
        <v>14.27</v>
      </c>
      <c r="AJ1886">
        <v>0.01</v>
      </c>
      <c r="AK1886">
        <v>0.48</v>
      </c>
      <c r="AL1886">
        <v>2.8</v>
      </c>
      <c r="AM1886">
        <v>1.1000000000000001</v>
      </c>
      <c r="AN1886">
        <v>3.5</v>
      </c>
      <c r="AO1886">
        <v>0.02</v>
      </c>
      <c r="AP1886">
        <v>7</v>
      </c>
      <c r="AQ1886">
        <v>480</v>
      </c>
      <c r="AR1886">
        <v>0.14000000000000001</v>
      </c>
      <c r="AS1886">
        <v>0.9</v>
      </c>
      <c r="AT1886">
        <v>43</v>
      </c>
      <c r="AU1886">
        <v>0.4</v>
      </c>
      <c r="AV1886">
        <v>56.5</v>
      </c>
    </row>
    <row r="1887" spans="1:48" x14ac:dyDescent="0.3">
      <c r="A1887" t="s">
        <v>7283</v>
      </c>
      <c r="B1887" t="s">
        <v>7284</v>
      </c>
      <c r="C1887" s="1" t="str">
        <f t="shared" si="133"/>
        <v>13:0048</v>
      </c>
      <c r="D1887" s="1" t="str">
        <f t="shared" si="134"/>
        <v>13:0010</v>
      </c>
      <c r="E1887" t="s">
        <v>7285</v>
      </c>
      <c r="F1887" t="s">
        <v>7286</v>
      </c>
      <c r="H1887">
        <v>45.2569394</v>
      </c>
      <c r="I1887">
        <v>-67.064273400000005</v>
      </c>
      <c r="J1887" s="1" t="str">
        <f t="shared" si="135"/>
        <v>Basal till</v>
      </c>
      <c r="K1887" s="1" t="str">
        <f t="shared" si="136"/>
        <v>&lt;63 micron</v>
      </c>
      <c r="L1887">
        <v>6</v>
      </c>
      <c r="M1887">
        <v>1.88</v>
      </c>
      <c r="N1887">
        <v>13.5</v>
      </c>
      <c r="O1887">
        <v>1.3</v>
      </c>
      <c r="P1887">
        <v>1</v>
      </c>
      <c r="Q1887">
        <v>27</v>
      </c>
      <c r="R1887">
        <v>0.2</v>
      </c>
      <c r="S1887">
        <v>0.06</v>
      </c>
      <c r="T1887">
        <v>0.03</v>
      </c>
      <c r="U1887">
        <v>8.3000000000000007</v>
      </c>
      <c r="V1887">
        <v>29.4</v>
      </c>
      <c r="W1887">
        <v>19.13</v>
      </c>
      <c r="X1887">
        <v>2.2599999999999998</v>
      </c>
      <c r="Y1887">
        <v>4.4000000000000004</v>
      </c>
      <c r="Z1887">
        <v>56</v>
      </c>
      <c r="AA1887">
        <v>0.06</v>
      </c>
      <c r="AB1887">
        <v>30.3</v>
      </c>
      <c r="AC1887">
        <v>0.54</v>
      </c>
      <c r="AD1887">
        <v>313</v>
      </c>
      <c r="AE1887">
        <v>0.51</v>
      </c>
      <c r="AF1887">
        <v>4.0000000000000001E-3</v>
      </c>
      <c r="AG1887">
        <v>28.6</v>
      </c>
      <c r="AH1887">
        <v>3.5000000000000003E-2</v>
      </c>
      <c r="AI1887">
        <v>11.56</v>
      </c>
      <c r="AJ1887">
        <v>5.0000000000000001E-3</v>
      </c>
      <c r="AK1887">
        <v>0.44</v>
      </c>
      <c r="AL1887">
        <v>2.2000000000000002</v>
      </c>
      <c r="AM1887">
        <v>0.6</v>
      </c>
      <c r="AN1887">
        <v>3.8</v>
      </c>
      <c r="AO1887">
        <v>0.01</v>
      </c>
      <c r="AP1887">
        <v>8</v>
      </c>
      <c r="AQ1887">
        <v>660</v>
      </c>
      <c r="AR1887">
        <v>0.1</v>
      </c>
      <c r="AS1887">
        <v>1.6</v>
      </c>
      <c r="AT1887">
        <v>28</v>
      </c>
      <c r="AU1887">
        <v>0.3</v>
      </c>
      <c r="AV1887">
        <v>38.9</v>
      </c>
    </row>
    <row r="1888" spans="1:48" x14ac:dyDescent="0.3">
      <c r="A1888" t="s">
        <v>7287</v>
      </c>
      <c r="B1888" t="s">
        <v>7288</v>
      </c>
      <c r="C1888" s="1" t="str">
        <f t="shared" si="133"/>
        <v>13:0048</v>
      </c>
      <c r="D1888" s="1" t="str">
        <f t="shared" si="134"/>
        <v>13:0010</v>
      </c>
      <c r="E1888" t="s">
        <v>7289</v>
      </c>
      <c r="F1888" t="s">
        <v>7290</v>
      </c>
      <c r="H1888">
        <v>45.492269299999997</v>
      </c>
      <c r="I1888">
        <v>-67.025450199999995</v>
      </c>
      <c r="J1888" s="1" t="str">
        <f t="shared" si="135"/>
        <v>Basal till</v>
      </c>
      <c r="K1888" s="1" t="str">
        <f t="shared" si="136"/>
        <v>&lt;63 micron</v>
      </c>
      <c r="L1888">
        <v>14</v>
      </c>
      <c r="M1888">
        <v>2.12</v>
      </c>
      <c r="N1888">
        <v>7.3</v>
      </c>
      <c r="O1888">
        <v>1</v>
      </c>
      <c r="P1888">
        <v>1</v>
      </c>
      <c r="Q1888">
        <v>54.9</v>
      </c>
      <c r="R1888">
        <v>0.23</v>
      </c>
      <c r="S1888">
        <v>0.06</v>
      </c>
      <c r="T1888">
        <v>0.02</v>
      </c>
      <c r="U1888">
        <v>11.7</v>
      </c>
      <c r="V1888">
        <v>37.6</v>
      </c>
      <c r="W1888">
        <v>16.68</v>
      </c>
      <c r="X1888">
        <v>2.4500000000000002</v>
      </c>
      <c r="Y1888">
        <v>5.6</v>
      </c>
      <c r="Z1888">
        <v>20</v>
      </c>
      <c r="AA1888">
        <v>0.11</v>
      </c>
      <c r="AB1888">
        <v>30.5</v>
      </c>
      <c r="AC1888">
        <v>0.74</v>
      </c>
      <c r="AD1888">
        <v>488</v>
      </c>
      <c r="AE1888">
        <v>0.31</v>
      </c>
      <c r="AF1888">
        <v>4.0000000000000001E-3</v>
      </c>
      <c r="AG1888">
        <v>34.1</v>
      </c>
      <c r="AH1888">
        <v>3.4000000000000002E-2</v>
      </c>
      <c r="AI1888">
        <v>10.26</v>
      </c>
      <c r="AJ1888">
        <v>5.0000000000000001E-3</v>
      </c>
      <c r="AK1888">
        <v>0.44</v>
      </c>
      <c r="AL1888">
        <v>3.1</v>
      </c>
      <c r="AM1888">
        <v>0.8</v>
      </c>
      <c r="AN1888">
        <v>5.2</v>
      </c>
      <c r="AO1888">
        <v>0.01</v>
      </c>
      <c r="AP1888">
        <v>9.5</v>
      </c>
      <c r="AQ1888">
        <v>1080</v>
      </c>
      <c r="AR1888">
        <v>0.09</v>
      </c>
      <c r="AS1888">
        <v>1</v>
      </c>
      <c r="AT1888">
        <v>37</v>
      </c>
      <c r="AU1888">
        <v>0.4</v>
      </c>
      <c r="AV1888">
        <v>45</v>
      </c>
    </row>
    <row r="1889" spans="1:48" x14ac:dyDescent="0.3">
      <c r="A1889" t="s">
        <v>7291</v>
      </c>
      <c r="B1889" t="s">
        <v>7292</v>
      </c>
      <c r="C1889" s="1" t="str">
        <f t="shared" si="133"/>
        <v>13:0048</v>
      </c>
      <c r="D1889" s="1" t="str">
        <f t="shared" si="134"/>
        <v>13:0010</v>
      </c>
      <c r="E1889" t="s">
        <v>7293</v>
      </c>
      <c r="F1889" t="s">
        <v>7294</v>
      </c>
      <c r="H1889">
        <v>45.474565599999998</v>
      </c>
      <c r="I1889">
        <v>-67.031787399999999</v>
      </c>
      <c r="J1889" s="1" t="str">
        <f t="shared" si="135"/>
        <v>Basal till</v>
      </c>
      <c r="K1889" s="1" t="str">
        <f t="shared" si="136"/>
        <v>&lt;63 micron</v>
      </c>
      <c r="L1889">
        <v>192</v>
      </c>
      <c r="M1889">
        <v>1.41</v>
      </c>
      <c r="N1889">
        <v>165.1</v>
      </c>
      <c r="O1889">
        <v>0.4</v>
      </c>
      <c r="P1889">
        <v>1</v>
      </c>
      <c r="Q1889">
        <v>32.9</v>
      </c>
      <c r="R1889">
        <v>0.3</v>
      </c>
      <c r="S1889">
        <v>0.23</v>
      </c>
      <c r="T1889">
        <v>0.09</v>
      </c>
      <c r="U1889">
        <v>14.6</v>
      </c>
      <c r="V1889">
        <v>30</v>
      </c>
      <c r="W1889">
        <v>21.54</v>
      </c>
      <c r="X1889">
        <v>2.81</v>
      </c>
      <c r="Y1889">
        <v>3.7</v>
      </c>
      <c r="Z1889">
        <v>33</v>
      </c>
      <c r="AA1889">
        <v>7.0000000000000007E-2</v>
      </c>
      <c r="AB1889">
        <v>33.9</v>
      </c>
      <c r="AC1889">
        <v>0.57999999999999996</v>
      </c>
      <c r="AD1889">
        <v>460</v>
      </c>
      <c r="AE1889">
        <v>0.34</v>
      </c>
      <c r="AF1889">
        <v>3.0000000000000001E-3</v>
      </c>
      <c r="AG1889">
        <v>50.1</v>
      </c>
      <c r="AH1889">
        <v>8.6999999999999994E-2</v>
      </c>
      <c r="AI1889">
        <v>15.02</v>
      </c>
      <c r="AJ1889">
        <v>5.0000000000000001E-3</v>
      </c>
      <c r="AK1889">
        <v>0.93</v>
      </c>
      <c r="AL1889">
        <v>2.2000000000000002</v>
      </c>
      <c r="AM1889">
        <v>0.9</v>
      </c>
      <c r="AN1889">
        <v>9.6999999999999993</v>
      </c>
      <c r="AO1889">
        <v>0.01</v>
      </c>
      <c r="AP1889">
        <v>8</v>
      </c>
      <c r="AQ1889">
        <v>490</v>
      </c>
      <c r="AR1889">
        <v>0.05</v>
      </c>
      <c r="AS1889">
        <v>1</v>
      </c>
      <c r="AT1889">
        <v>26</v>
      </c>
      <c r="AU1889">
        <v>0.9</v>
      </c>
      <c r="AV1889">
        <v>56</v>
      </c>
    </row>
    <row r="1890" spans="1:48" x14ac:dyDescent="0.3">
      <c r="A1890" t="s">
        <v>7295</v>
      </c>
      <c r="B1890" t="s">
        <v>7296</v>
      </c>
      <c r="C1890" s="1" t="str">
        <f t="shared" si="133"/>
        <v>13:0048</v>
      </c>
      <c r="D1890" s="1" t="str">
        <f t="shared" si="134"/>
        <v>13:0010</v>
      </c>
      <c r="E1890" t="s">
        <v>7297</v>
      </c>
      <c r="F1890" t="s">
        <v>7298</v>
      </c>
      <c r="H1890">
        <v>45.455986500000002</v>
      </c>
      <c r="I1890">
        <v>-67.027023200000002</v>
      </c>
      <c r="J1890" s="1" t="str">
        <f t="shared" si="135"/>
        <v>Basal till</v>
      </c>
      <c r="K1890" s="1" t="str">
        <f t="shared" si="136"/>
        <v>&lt;63 micron</v>
      </c>
      <c r="L1890">
        <v>60</v>
      </c>
      <c r="M1890">
        <v>1.4</v>
      </c>
      <c r="N1890">
        <v>192</v>
      </c>
      <c r="O1890">
        <v>0.1</v>
      </c>
      <c r="P1890">
        <v>0.5</v>
      </c>
      <c r="Q1890">
        <v>29.4</v>
      </c>
      <c r="R1890">
        <v>0.31</v>
      </c>
      <c r="S1890">
        <v>0.18</v>
      </c>
      <c r="T1890">
        <v>0.08</v>
      </c>
      <c r="U1890">
        <v>15.1</v>
      </c>
      <c r="V1890">
        <v>31</v>
      </c>
      <c r="W1890">
        <v>23.35</v>
      </c>
      <c r="X1890">
        <v>3.18</v>
      </c>
      <c r="Y1890">
        <v>3.7</v>
      </c>
      <c r="Z1890">
        <v>45</v>
      </c>
      <c r="AA1890">
        <v>0.06</v>
      </c>
      <c r="AB1890">
        <v>36.299999999999997</v>
      </c>
      <c r="AC1890">
        <v>0.65</v>
      </c>
      <c r="AD1890">
        <v>527</v>
      </c>
      <c r="AE1890">
        <v>0.2</v>
      </c>
      <c r="AF1890">
        <v>0.01</v>
      </c>
      <c r="AG1890">
        <v>53.6</v>
      </c>
      <c r="AH1890">
        <v>6.9000000000000006E-2</v>
      </c>
      <c r="AI1890">
        <v>14.84</v>
      </c>
      <c r="AJ1890">
        <v>5.0000000000000001E-3</v>
      </c>
      <c r="AK1890">
        <v>0.56000000000000005</v>
      </c>
      <c r="AL1890">
        <v>3.5</v>
      </c>
      <c r="AM1890">
        <v>0.7</v>
      </c>
      <c r="AN1890">
        <v>8.8000000000000007</v>
      </c>
      <c r="AO1890">
        <v>0.04</v>
      </c>
      <c r="AP1890">
        <v>7.7</v>
      </c>
      <c r="AQ1890">
        <v>360</v>
      </c>
      <c r="AR1890">
        <v>0.05</v>
      </c>
      <c r="AS1890">
        <v>1.2</v>
      </c>
      <c r="AT1890">
        <v>22</v>
      </c>
      <c r="AU1890">
        <v>0.7</v>
      </c>
      <c r="AV1890">
        <v>59.4</v>
      </c>
    </row>
    <row r="1891" spans="1:48" x14ac:dyDescent="0.3">
      <c r="A1891" t="s">
        <v>7299</v>
      </c>
      <c r="B1891" t="s">
        <v>7300</v>
      </c>
      <c r="C1891" s="1" t="str">
        <f t="shared" si="133"/>
        <v>13:0048</v>
      </c>
      <c r="D1891" s="1" t="str">
        <f t="shared" si="134"/>
        <v>13:0010</v>
      </c>
      <c r="E1891" t="s">
        <v>7301</v>
      </c>
      <c r="F1891" t="s">
        <v>7302</v>
      </c>
      <c r="H1891">
        <v>45.430724900000001</v>
      </c>
      <c r="I1891">
        <v>-67.032492700000006</v>
      </c>
      <c r="J1891" s="1" t="str">
        <f t="shared" si="135"/>
        <v>Basal till</v>
      </c>
      <c r="K1891" s="1" t="str">
        <f t="shared" si="136"/>
        <v>&lt;63 micron</v>
      </c>
      <c r="L1891">
        <v>39</v>
      </c>
      <c r="M1891">
        <v>2.1</v>
      </c>
      <c r="N1891">
        <v>27.9</v>
      </c>
      <c r="O1891">
        <v>1.3</v>
      </c>
      <c r="P1891">
        <v>1</v>
      </c>
      <c r="Q1891">
        <v>23.9</v>
      </c>
      <c r="R1891">
        <v>0.37</v>
      </c>
      <c r="S1891">
        <v>0.04</v>
      </c>
      <c r="T1891">
        <v>0.06</v>
      </c>
      <c r="U1891">
        <v>9</v>
      </c>
      <c r="V1891">
        <v>28.8</v>
      </c>
      <c r="W1891">
        <v>21.43</v>
      </c>
      <c r="X1891">
        <v>2.31</v>
      </c>
      <c r="Y1891">
        <v>5</v>
      </c>
      <c r="Z1891">
        <v>75</v>
      </c>
      <c r="AA1891">
        <v>0.05</v>
      </c>
      <c r="AB1891">
        <v>25.7</v>
      </c>
      <c r="AC1891">
        <v>0.44</v>
      </c>
      <c r="AD1891">
        <v>252</v>
      </c>
      <c r="AE1891">
        <v>0.48</v>
      </c>
      <c r="AF1891">
        <v>4.0000000000000001E-3</v>
      </c>
      <c r="AG1891">
        <v>22.5</v>
      </c>
      <c r="AH1891">
        <v>4.4999999999999998E-2</v>
      </c>
      <c r="AI1891">
        <v>20.51</v>
      </c>
      <c r="AJ1891">
        <v>0.02</v>
      </c>
      <c r="AK1891">
        <v>0.4</v>
      </c>
      <c r="AL1891">
        <v>1.9</v>
      </c>
      <c r="AM1891">
        <v>0.3</v>
      </c>
      <c r="AN1891">
        <v>3</v>
      </c>
      <c r="AO1891">
        <v>0.02</v>
      </c>
      <c r="AP1891">
        <v>8.3000000000000007</v>
      </c>
      <c r="AQ1891">
        <v>390</v>
      </c>
      <c r="AR1891">
        <v>0.1</v>
      </c>
      <c r="AS1891">
        <v>1.1000000000000001</v>
      </c>
      <c r="AT1891">
        <v>26</v>
      </c>
      <c r="AU1891">
        <v>1.3</v>
      </c>
      <c r="AV1891">
        <v>56.4</v>
      </c>
    </row>
    <row r="1892" spans="1:48" x14ac:dyDescent="0.3">
      <c r="A1892" t="s">
        <v>7303</v>
      </c>
      <c r="B1892" t="s">
        <v>7304</v>
      </c>
      <c r="C1892" s="1" t="str">
        <f t="shared" si="133"/>
        <v>13:0048</v>
      </c>
      <c r="D1892" s="1" t="str">
        <f t="shared" si="134"/>
        <v>13:0010</v>
      </c>
      <c r="E1892" t="s">
        <v>7305</v>
      </c>
      <c r="F1892" t="s">
        <v>7306</v>
      </c>
      <c r="H1892">
        <v>45.4180049</v>
      </c>
      <c r="I1892">
        <v>-67.030314099999998</v>
      </c>
      <c r="J1892" s="1" t="str">
        <f t="shared" si="135"/>
        <v>Basal till</v>
      </c>
      <c r="K1892" s="1" t="str">
        <f t="shared" si="136"/>
        <v>&lt;63 micron</v>
      </c>
      <c r="L1892">
        <v>15</v>
      </c>
      <c r="M1892">
        <v>2.37</v>
      </c>
      <c r="N1892">
        <v>20.6</v>
      </c>
      <c r="O1892">
        <v>0.6</v>
      </c>
      <c r="P1892">
        <v>1</v>
      </c>
      <c r="Q1892">
        <v>70.400000000000006</v>
      </c>
      <c r="R1892">
        <v>0.38</v>
      </c>
      <c r="S1892">
        <v>0.06</v>
      </c>
      <c r="T1892">
        <v>0.06</v>
      </c>
      <c r="U1892">
        <v>21.2</v>
      </c>
      <c r="V1892">
        <v>37.299999999999997</v>
      </c>
      <c r="W1892">
        <v>28.61</v>
      </c>
      <c r="X1892">
        <v>3.12</v>
      </c>
      <c r="Y1892">
        <v>7</v>
      </c>
      <c r="Z1892">
        <v>15</v>
      </c>
      <c r="AA1892">
        <v>0.19</v>
      </c>
      <c r="AB1892">
        <v>34.700000000000003</v>
      </c>
      <c r="AC1892">
        <v>0.79</v>
      </c>
      <c r="AD1892">
        <v>805</v>
      </c>
      <c r="AE1892">
        <v>0.47</v>
      </c>
      <c r="AF1892">
        <v>7.0000000000000001E-3</v>
      </c>
      <c r="AG1892">
        <v>36.5</v>
      </c>
      <c r="AH1892">
        <v>4.4999999999999998E-2</v>
      </c>
      <c r="AI1892">
        <v>20.05</v>
      </c>
      <c r="AJ1892">
        <v>5.0000000000000001E-3</v>
      </c>
      <c r="AK1892">
        <v>0.59</v>
      </c>
      <c r="AL1892">
        <v>4.2</v>
      </c>
      <c r="AM1892">
        <v>0.05</v>
      </c>
      <c r="AN1892">
        <v>6</v>
      </c>
      <c r="AO1892">
        <v>0.02</v>
      </c>
      <c r="AP1892">
        <v>12.6</v>
      </c>
      <c r="AQ1892">
        <v>1230</v>
      </c>
      <c r="AR1892">
        <v>0.14000000000000001</v>
      </c>
      <c r="AS1892">
        <v>1.1000000000000001</v>
      </c>
      <c r="AT1892">
        <v>45</v>
      </c>
      <c r="AU1892">
        <v>0.6</v>
      </c>
      <c r="AV1892">
        <v>63.8</v>
      </c>
    </row>
    <row r="1893" spans="1:48" x14ac:dyDescent="0.3">
      <c r="A1893" t="s">
        <v>7307</v>
      </c>
      <c r="B1893" t="s">
        <v>7308</v>
      </c>
      <c r="C1893" s="1" t="str">
        <f t="shared" si="133"/>
        <v>13:0048</v>
      </c>
      <c r="D1893" s="1" t="str">
        <f t="shared" si="134"/>
        <v>13:0010</v>
      </c>
      <c r="E1893" t="s">
        <v>7309</v>
      </c>
      <c r="F1893" t="s">
        <v>7310</v>
      </c>
      <c r="H1893">
        <v>45.400554800000002</v>
      </c>
      <c r="I1893">
        <v>-67.031559700000003</v>
      </c>
      <c r="J1893" s="1" t="str">
        <f t="shared" si="135"/>
        <v>Basal till</v>
      </c>
      <c r="K1893" s="1" t="str">
        <f t="shared" si="136"/>
        <v>&lt;63 micron</v>
      </c>
      <c r="L1893">
        <v>92</v>
      </c>
      <c r="M1893">
        <v>2.48</v>
      </c>
      <c r="N1893">
        <v>55.8</v>
      </c>
      <c r="O1893">
        <v>1.3</v>
      </c>
      <c r="P1893">
        <v>1</v>
      </c>
      <c r="Q1893">
        <v>29.5</v>
      </c>
      <c r="R1893">
        <v>0.59</v>
      </c>
      <c r="S1893">
        <v>0.03</v>
      </c>
      <c r="T1893">
        <v>0.13</v>
      </c>
      <c r="U1893">
        <v>11.6</v>
      </c>
      <c r="V1893">
        <v>32.9</v>
      </c>
      <c r="W1893">
        <v>34.56</v>
      </c>
      <c r="X1893">
        <v>2.8</v>
      </c>
      <c r="Y1893">
        <v>4.9000000000000004</v>
      </c>
      <c r="Z1893">
        <v>107</v>
      </c>
      <c r="AA1893">
        <v>0.04</v>
      </c>
      <c r="AB1893">
        <v>31.8</v>
      </c>
      <c r="AC1893">
        <v>0.45</v>
      </c>
      <c r="AD1893">
        <v>320</v>
      </c>
      <c r="AE1893">
        <v>0.7</v>
      </c>
      <c r="AF1893">
        <v>3.0000000000000001E-3</v>
      </c>
      <c r="AG1893">
        <v>28.8</v>
      </c>
      <c r="AH1893">
        <v>3.9E-2</v>
      </c>
      <c r="AI1893">
        <v>34.15</v>
      </c>
      <c r="AJ1893">
        <v>0.03</v>
      </c>
      <c r="AK1893">
        <v>0.56999999999999995</v>
      </c>
      <c r="AL1893">
        <v>2.2999999999999998</v>
      </c>
      <c r="AM1893">
        <v>0.6</v>
      </c>
      <c r="AN1893">
        <v>2.8</v>
      </c>
      <c r="AO1893">
        <v>0.02</v>
      </c>
      <c r="AP1893">
        <v>14.2</v>
      </c>
      <c r="AQ1893">
        <v>390</v>
      </c>
      <c r="AR1893">
        <v>7.0000000000000007E-2</v>
      </c>
      <c r="AS1893">
        <v>1.3</v>
      </c>
      <c r="AT1893">
        <v>27</v>
      </c>
      <c r="AU1893">
        <v>1.2</v>
      </c>
      <c r="AV1893">
        <v>87.9</v>
      </c>
    </row>
    <row r="1894" spans="1:48" x14ac:dyDescent="0.3">
      <c r="A1894" t="s">
        <v>7311</v>
      </c>
      <c r="B1894" t="s">
        <v>7312</v>
      </c>
      <c r="C1894" s="1" t="str">
        <f t="shared" si="133"/>
        <v>13:0048</v>
      </c>
      <c r="D1894" s="1" t="str">
        <f t="shared" si="134"/>
        <v>13:0010</v>
      </c>
      <c r="E1894" t="s">
        <v>7313</v>
      </c>
      <c r="F1894" t="s">
        <v>7314</v>
      </c>
      <c r="H1894">
        <v>45.385909699999999</v>
      </c>
      <c r="I1894">
        <v>-67.032081099999999</v>
      </c>
      <c r="J1894" s="1" t="str">
        <f t="shared" si="135"/>
        <v>Basal till</v>
      </c>
      <c r="K1894" s="1" t="str">
        <f t="shared" si="136"/>
        <v>&lt;63 micron</v>
      </c>
      <c r="L1894">
        <v>11</v>
      </c>
      <c r="M1894">
        <v>2.29</v>
      </c>
      <c r="N1894">
        <v>62.1</v>
      </c>
      <c r="O1894">
        <v>2.2999999999999998</v>
      </c>
      <c r="P1894">
        <v>0.5</v>
      </c>
      <c r="Q1894">
        <v>61.5</v>
      </c>
      <c r="R1894">
        <v>1.35</v>
      </c>
      <c r="S1894">
        <v>0.1</v>
      </c>
      <c r="T1894">
        <v>0.1</v>
      </c>
      <c r="U1894">
        <v>18.8</v>
      </c>
      <c r="V1894">
        <v>32.5</v>
      </c>
      <c r="W1894">
        <v>36.36</v>
      </c>
      <c r="X1894">
        <v>3.38</v>
      </c>
      <c r="Y1894">
        <v>6.3</v>
      </c>
      <c r="Z1894">
        <v>10</v>
      </c>
      <c r="AA1894">
        <v>0.14000000000000001</v>
      </c>
      <c r="AB1894">
        <v>43.8</v>
      </c>
      <c r="AC1894">
        <v>0.75</v>
      </c>
      <c r="AD1894">
        <v>811</v>
      </c>
      <c r="AE1894">
        <v>0.75</v>
      </c>
      <c r="AF1894">
        <v>6.0000000000000001E-3</v>
      </c>
      <c r="AG1894">
        <v>36.200000000000003</v>
      </c>
      <c r="AH1894">
        <v>7.1999999999999995E-2</v>
      </c>
      <c r="AI1894">
        <v>24.45</v>
      </c>
      <c r="AJ1894">
        <v>5.0000000000000001E-3</v>
      </c>
      <c r="AK1894">
        <v>0.83</v>
      </c>
      <c r="AL1894">
        <v>3.8</v>
      </c>
      <c r="AM1894">
        <v>0.1</v>
      </c>
      <c r="AN1894">
        <v>9.6</v>
      </c>
      <c r="AO1894">
        <v>0.04</v>
      </c>
      <c r="AP1894">
        <v>13.1</v>
      </c>
      <c r="AQ1894">
        <v>860</v>
      </c>
      <c r="AR1894">
        <v>0.11</v>
      </c>
      <c r="AS1894">
        <v>1.3</v>
      </c>
      <c r="AT1894">
        <v>38</v>
      </c>
      <c r="AU1894">
        <v>0.3</v>
      </c>
      <c r="AV1894">
        <v>70.3</v>
      </c>
    </row>
    <row r="1895" spans="1:48" x14ac:dyDescent="0.3">
      <c r="A1895" t="s">
        <v>7315</v>
      </c>
      <c r="B1895" t="s">
        <v>7316</v>
      </c>
      <c r="C1895" s="1" t="str">
        <f t="shared" si="133"/>
        <v>13:0048</v>
      </c>
      <c r="D1895" s="1" t="str">
        <f t="shared" si="134"/>
        <v>13:0010</v>
      </c>
      <c r="E1895" t="s">
        <v>7317</v>
      </c>
      <c r="F1895" t="s">
        <v>7318</v>
      </c>
      <c r="H1895">
        <v>45.363837699999998</v>
      </c>
      <c r="I1895">
        <v>-67.035183700000005</v>
      </c>
      <c r="J1895" s="1" t="str">
        <f t="shared" si="135"/>
        <v>Basal till</v>
      </c>
      <c r="K1895" s="1" t="str">
        <f t="shared" si="136"/>
        <v>&lt;63 micron</v>
      </c>
      <c r="L1895">
        <v>30</v>
      </c>
      <c r="M1895">
        <v>2.35</v>
      </c>
      <c r="N1895">
        <v>28.1</v>
      </c>
      <c r="O1895">
        <v>1</v>
      </c>
      <c r="P1895">
        <v>1</v>
      </c>
      <c r="Q1895">
        <v>51.2</v>
      </c>
      <c r="R1895">
        <v>2.0499999999999998</v>
      </c>
      <c r="S1895">
        <v>0.02</v>
      </c>
      <c r="T1895">
        <v>0.18</v>
      </c>
      <c r="U1895">
        <v>12.6</v>
      </c>
      <c r="V1895">
        <v>35.799999999999997</v>
      </c>
      <c r="W1895">
        <v>29.68</v>
      </c>
      <c r="X1895">
        <v>3.09</v>
      </c>
      <c r="Y1895">
        <v>5.9</v>
      </c>
      <c r="Z1895">
        <v>44</v>
      </c>
      <c r="AA1895">
        <v>0.08</v>
      </c>
      <c r="AB1895">
        <v>29.4</v>
      </c>
      <c r="AC1895">
        <v>0.53</v>
      </c>
      <c r="AD1895">
        <v>407</v>
      </c>
      <c r="AE1895">
        <v>1.1399999999999999</v>
      </c>
      <c r="AF1895">
        <v>4.0000000000000001E-3</v>
      </c>
      <c r="AG1895">
        <v>33.1</v>
      </c>
      <c r="AH1895">
        <v>3.1E-2</v>
      </c>
      <c r="AI1895">
        <v>18.09</v>
      </c>
      <c r="AJ1895">
        <v>0.01</v>
      </c>
      <c r="AK1895">
        <v>0.33</v>
      </c>
      <c r="AL1895">
        <v>2.2999999999999998</v>
      </c>
      <c r="AM1895">
        <v>0.8</v>
      </c>
      <c r="AN1895">
        <v>2.9</v>
      </c>
      <c r="AO1895">
        <v>0.03</v>
      </c>
      <c r="AP1895">
        <v>9.1</v>
      </c>
      <c r="AQ1895">
        <v>340</v>
      </c>
      <c r="AR1895">
        <v>0.18</v>
      </c>
      <c r="AS1895">
        <v>1.3</v>
      </c>
      <c r="AT1895">
        <v>35</v>
      </c>
      <c r="AU1895">
        <v>0.6</v>
      </c>
      <c r="AV1895">
        <v>73</v>
      </c>
    </row>
    <row r="1896" spans="1:48" x14ac:dyDescent="0.3">
      <c r="A1896" t="s">
        <v>7319</v>
      </c>
      <c r="B1896" t="s">
        <v>7320</v>
      </c>
      <c r="C1896" s="1" t="str">
        <f t="shared" si="133"/>
        <v>13:0048</v>
      </c>
      <c r="D1896" s="1" t="str">
        <f t="shared" si="134"/>
        <v>13:0010</v>
      </c>
      <c r="E1896" t="s">
        <v>7321</v>
      </c>
      <c r="F1896" t="s">
        <v>7322</v>
      </c>
      <c r="H1896">
        <v>45.348051499999997</v>
      </c>
      <c r="I1896">
        <v>-67.035308999999998</v>
      </c>
      <c r="J1896" s="1" t="str">
        <f t="shared" si="135"/>
        <v>Basal till</v>
      </c>
      <c r="K1896" s="1" t="str">
        <f t="shared" si="136"/>
        <v>&lt;63 micron</v>
      </c>
      <c r="L1896">
        <v>108</v>
      </c>
      <c r="M1896">
        <v>2.3199999999999998</v>
      </c>
      <c r="N1896">
        <v>22.8</v>
      </c>
      <c r="O1896">
        <v>1.4</v>
      </c>
      <c r="P1896">
        <v>0.5</v>
      </c>
      <c r="Q1896">
        <v>26.9</v>
      </c>
      <c r="R1896">
        <v>2.44</v>
      </c>
      <c r="S1896">
        <v>0.03</v>
      </c>
      <c r="T1896">
        <v>0.11</v>
      </c>
      <c r="U1896">
        <v>7.1</v>
      </c>
      <c r="V1896">
        <v>28.3</v>
      </c>
      <c r="W1896">
        <v>26.45</v>
      </c>
      <c r="X1896">
        <v>2.87</v>
      </c>
      <c r="Y1896">
        <v>6.4</v>
      </c>
      <c r="Z1896">
        <v>115</v>
      </c>
      <c r="AA1896">
        <v>0.04</v>
      </c>
      <c r="AB1896">
        <v>23.5</v>
      </c>
      <c r="AC1896">
        <v>0.33</v>
      </c>
      <c r="AD1896">
        <v>240</v>
      </c>
      <c r="AE1896">
        <v>2.14</v>
      </c>
      <c r="AF1896">
        <v>3.0000000000000001E-3</v>
      </c>
      <c r="AG1896">
        <v>18.899999999999999</v>
      </c>
      <c r="AH1896">
        <v>4.8000000000000001E-2</v>
      </c>
      <c r="AI1896">
        <v>26.28</v>
      </c>
      <c r="AJ1896">
        <v>0.03</v>
      </c>
      <c r="AK1896">
        <v>0.25</v>
      </c>
      <c r="AL1896">
        <v>1.6</v>
      </c>
      <c r="AM1896">
        <v>1.8</v>
      </c>
      <c r="AN1896">
        <v>2.6</v>
      </c>
      <c r="AO1896">
        <v>0.03</v>
      </c>
      <c r="AP1896">
        <v>5.9</v>
      </c>
      <c r="AQ1896">
        <v>160</v>
      </c>
      <c r="AR1896">
        <v>0.17</v>
      </c>
      <c r="AS1896">
        <v>3.1</v>
      </c>
      <c r="AT1896">
        <v>30</v>
      </c>
      <c r="AU1896">
        <v>0.6</v>
      </c>
      <c r="AV1896">
        <v>60.7</v>
      </c>
    </row>
    <row r="1897" spans="1:48" x14ac:dyDescent="0.3">
      <c r="A1897" t="s">
        <v>7323</v>
      </c>
      <c r="B1897" t="s">
        <v>7324</v>
      </c>
      <c r="C1897" s="1" t="str">
        <f t="shared" si="133"/>
        <v>13:0048</v>
      </c>
      <c r="D1897" s="1" t="str">
        <f t="shared" si="134"/>
        <v>13:0010</v>
      </c>
      <c r="E1897" t="s">
        <v>7325</v>
      </c>
      <c r="F1897" t="s">
        <v>7326</v>
      </c>
      <c r="H1897">
        <v>45.327393399999998</v>
      </c>
      <c r="I1897">
        <v>-67.040030400000006</v>
      </c>
      <c r="J1897" s="1" t="str">
        <f t="shared" si="135"/>
        <v>Basal till</v>
      </c>
      <c r="K1897" s="1" t="str">
        <f t="shared" si="136"/>
        <v>&lt;63 micron</v>
      </c>
      <c r="L1897">
        <v>12</v>
      </c>
      <c r="M1897">
        <v>1.97</v>
      </c>
      <c r="N1897">
        <v>35.299999999999997</v>
      </c>
      <c r="O1897">
        <v>2.2999999999999998</v>
      </c>
      <c r="P1897">
        <v>0.5</v>
      </c>
      <c r="Q1897">
        <v>55.4</v>
      </c>
      <c r="R1897">
        <v>0.68</v>
      </c>
      <c r="S1897">
        <v>0.11</v>
      </c>
      <c r="T1897">
        <v>0.12</v>
      </c>
      <c r="U1897">
        <v>18.2</v>
      </c>
      <c r="V1897">
        <v>32.9</v>
      </c>
      <c r="W1897">
        <v>33.200000000000003</v>
      </c>
      <c r="X1897">
        <v>3.2</v>
      </c>
      <c r="Y1897">
        <v>5.9</v>
      </c>
      <c r="Z1897">
        <v>13</v>
      </c>
      <c r="AA1897">
        <v>0.1</v>
      </c>
      <c r="AB1897">
        <v>41.4</v>
      </c>
      <c r="AC1897">
        <v>0.72</v>
      </c>
      <c r="AD1897">
        <v>848</v>
      </c>
      <c r="AE1897">
        <v>1.24</v>
      </c>
      <c r="AF1897">
        <v>6.0000000000000001E-3</v>
      </c>
      <c r="AG1897">
        <v>38.4</v>
      </c>
      <c r="AH1897">
        <v>5.1999999999999998E-2</v>
      </c>
      <c r="AI1897">
        <v>20.22</v>
      </c>
      <c r="AJ1897">
        <v>5.0000000000000001E-3</v>
      </c>
      <c r="AK1897">
        <v>1.0900000000000001</v>
      </c>
      <c r="AL1897">
        <v>3.2</v>
      </c>
      <c r="AM1897">
        <v>0.6</v>
      </c>
      <c r="AN1897">
        <v>10.4</v>
      </c>
      <c r="AO1897">
        <v>0.02</v>
      </c>
      <c r="AP1897">
        <v>11.3</v>
      </c>
      <c r="AQ1897">
        <v>760</v>
      </c>
      <c r="AR1897">
        <v>0.11</v>
      </c>
      <c r="AS1897">
        <v>2</v>
      </c>
      <c r="AT1897">
        <v>39</v>
      </c>
      <c r="AU1897">
        <v>0.5</v>
      </c>
      <c r="AV1897">
        <v>77.5</v>
      </c>
    </row>
    <row r="1898" spans="1:48" x14ac:dyDescent="0.3">
      <c r="A1898" t="s">
        <v>7327</v>
      </c>
      <c r="B1898" t="s">
        <v>7328</v>
      </c>
      <c r="C1898" s="1" t="str">
        <f t="shared" si="133"/>
        <v>13:0048</v>
      </c>
      <c r="D1898" s="1" t="str">
        <f t="shared" si="134"/>
        <v>13:0010</v>
      </c>
      <c r="E1898" t="s">
        <v>7329</v>
      </c>
      <c r="F1898" t="s">
        <v>7330</v>
      </c>
      <c r="H1898">
        <v>45.309637100000003</v>
      </c>
      <c r="I1898">
        <v>-67.035500999999996</v>
      </c>
      <c r="J1898" s="1" t="str">
        <f t="shared" si="135"/>
        <v>Basal till</v>
      </c>
      <c r="K1898" s="1" t="str">
        <f t="shared" si="136"/>
        <v>&lt;63 micron</v>
      </c>
      <c r="L1898">
        <v>99</v>
      </c>
      <c r="M1898">
        <v>2.21</v>
      </c>
      <c r="N1898">
        <v>43.7</v>
      </c>
      <c r="O1898">
        <v>2.1</v>
      </c>
      <c r="P1898">
        <v>0.5</v>
      </c>
      <c r="Q1898">
        <v>57.9</v>
      </c>
      <c r="R1898">
        <v>0.34</v>
      </c>
      <c r="S1898">
        <v>0.04</v>
      </c>
      <c r="T1898">
        <v>0.11</v>
      </c>
      <c r="U1898">
        <v>12.8</v>
      </c>
      <c r="V1898">
        <v>35.299999999999997</v>
      </c>
      <c r="W1898">
        <v>23.74</v>
      </c>
      <c r="X1898">
        <v>2.57</v>
      </c>
      <c r="Y1898">
        <v>6.1</v>
      </c>
      <c r="Z1898">
        <v>65</v>
      </c>
      <c r="AA1898">
        <v>0.09</v>
      </c>
      <c r="AB1898">
        <v>24.5</v>
      </c>
      <c r="AC1898">
        <v>0.6</v>
      </c>
      <c r="AD1898">
        <v>384</v>
      </c>
      <c r="AE1898">
        <v>0.78</v>
      </c>
      <c r="AF1898">
        <v>5.0000000000000001E-3</v>
      </c>
      <c r="AG1898">
        <v>33</v>
      </c>
      <c r="AH1898">
        <v>3.2000000000000001E-2</v>
      </c>
      <c r="AI1898">
        <v>18.850000000000001</v>
      </c>
      <c r="AJ1898">
        <v>5.0000000000000001E-3</v>
      </c>
      <c r="AK1898">
        <v>0.77</v>
      </c>
      <c r="AL1898">
        <v>3.2</v>
      </c>
      <c r="AM1898">
        <v>1</v>
      </c>
      <c r="AN1898">
        <v>4</v>
      </c>
      <c r="AO1898">
        <v>0.02</v>
      </c>
      <c r="AP1898">
        <v>7.9</v>
      </c>
      <c r="AQ1898">
        <v>690</v>
      </c>
      <c r="AR1898">
        <v>0.14000000000000001</v>
      </c>
      <c r="AS1898">
        <v>1.2</v>
      </c>
      <c r="AT1898">
        <v>37</v>
      </c>
      <c r="AU1898">
        <v>0.4</v>
      </c>
      <c r="AV1898">
        <v>54</v>
      </c>
    </row>
    <row r="1899" spans="1:48" x14ac:dyDescent="0.3">
      <c r="A1899" t="s">
        <v>7331</v>
      </c>
      <c r="B1899" t="s">
        <v>7332</v>
      </c>
      <c r="C1899" s="1" t="str">
        <f t="shared" si="133"/>
        <v>13:0048</v>
      </c>
      <c r="D1899" s="1" t="str">
        <f t="shared" si="134"/>
        <v>13:0010</v>
      </c>
      <c r="E1899" t="s">
        <v>7333</v>
      </c>
      <c r="F1899" t="s">
        <v>7334</v>
      </c>
      <c r="H1899">
        <v>45.290250499999999</v>
      </c>
      <c r="I1899">
        <v>-67.036157299999999</v>
      </c>
      <c r="J1899" s="1" t="str">
        <f t="shared" si="135"/>
        <v>Basal till</v>
      </c>
      <c r="K1899" s="1" t="str">
        <f t="shared" si="136"/>
        <v>&lt;63 micron</v>
      </c>
      <c r="L1899">
        <v>45</v>
      </c>
      <c r="M1899">
        <v>2.34</v>
      </c>
      <c r="N1899">
        <v>21.8</v>
      </c>
      <c r="O1899">
        <v>1.3</v>
      </c>
      <c r="P1899">
        <v>0.5</v>
      </c>
      <c r="Q1899">
        <v>40.700000000000003</v>
      </c>
      <c r="R1899">
        <v>0.27</v>
      </c>
      <c r="S1899">
        <v>0.04</v>
      </c>
      <c r="T1899">
        <v>0.15</v>
      </c>
      <c r="U1899">
        <v>12.8</v>
      </c>
      <c r="V1899">
        <v>36.700000000000003</v>
      </c>
      <c r="W1899">
        <v>21.6</v>
      </c>
      <c r="X1899">
        <v>2.83</v>
      </c>
      <c r="Y1899">
        <v>5.7</v>
      </c>
      <c r="Z1899">
        <v>60</v>
      </c>
      <c r="AA1899">
        <v>0.08</v>
      </c>
      <c r="AB1899">
        <v>26.2</v>
      </c>
      <c r="AC1899">
        <v>0.68</v>
      </c>
      <c r="AD1899">
        <v>383</v>
      </c>
      <c r="AE1899">
        <v>0.84</v>
      </c>
      <c r="AF1899">
        <v>4.0000000000000001E-3</v>
      </c>
      <c r="AG1899">
        <v>37.9</v>
      </c>
      <c r="AH1899">
        <v>3.5000000000000003E-2</v>
      </c>
      <c r="AI1899">
        <v>14.43</v>
      </c>
      <c r="AJ1899">
        <v>0.01</v>
      </c>
      <c r="AK1899">
        <v>0.43</v>
      </c>
      <c r="AL1899">
        <v>2.2000000000000002</v>
      </c>
      <c r="AM1899">
        <v>0.9</v>
      </c>
      <c r="AN1899">
        <v>3.9</v>
      </c>
      <c r="AO1899">
        <v>0.02</v>
      </c>
      <c r="AP1899">
        <v>6.6</v>
      </c>
      <c r="AQ1899">
        <v>500</v>
      </c>
      <c r="AR1899">
        <v>0.1</v>
      </c>
      <c r="AS1899">
        <v>0.9</v>
      </c>
      <c r="AT1899">
        <v>34</v>
      </c>
      <c r="AU1899">
        <v>0.3</v>
      </c>
      <c r="AV1899">
        <v>61.2</v>
      </c>
    </row>
    <row r="1900" spans="1:48" x14ac:dyDescent="0.3">
      <c r="A1900" t="s">
        <v>7335</v>
      </c>
      <c r="B1900" t="s">
        <v>7336</v>
      </c>
      <c r="C1900" s="1" t="str">
        <f t="shared" si="133"/>
        <v>13:0048</v>
      </c>
      <c r="D1900" s="1" t="str">
        <f t="shared" si="134"/>
        <v>13:0010</v>
      </c>
      <c r="E1900" t="s">
        <v>7337</v>
      </c>
      <c r="F1900" t="s">
        <v>7338</v>
      </c>
      <c r="H1900">
        <v>45.267691800000001</v>
      </c>
      <c r="I1900">
        <v>-67.047107299999993</v>
      </c>
      <c r="J1900" s="1" t="str">
        <f t="shared" si="135"/>
        <v>Basal till</v>
      </c>
      <c r="K1900" s="1" t="str">
        <f t="shared" si="136"/>
        <v>&lt;63 micron</v>
      </c>
      <c r="L1900">
        <v>46</v>
      </c>
      <c r="M1900">
        <v>2.38</v>
      </c>
      <c r="N1900">
        <v>16</v>
      </c>
      <c r="O1900">
        <v>3.9</v>
      </c>
      <c r="P1900">
        <v>1</v>
      </c>
      <c r="Q1900">
        <v>43.8</v>
      </c>
      <c r="R1900">
        <v>0.28999999999999998</v>
      </c>
      <c r="S1900">
        <v>0.04</v>
      </c>
      <c r="T1900">
        <v>0.11</v>
      </c>
      <c r="U1900">
        <v>10.8</v>
      </c>
      <c r="V1900">
        <v>37.4</v>
      </c>
      <c r="W1900">
        <v>20.57</v>
      </c>
      <c r="X1900">
        <v>2.67</v>
      </c>
      <c r="Y1900">
        <v>6.1</v>
      </c>
      <c r="Z1900">
        <v>61</v>
      </c>
      <c r="AA1900">
        <v>7.0000000000000007E-2</v>
      </c>
      <c r="AB1900">
        <v>21.2</v>
      </c>
      <c r="AC1900">
        <v>0.57999999999999996</v>
      </c>
      <c r="AD1900">
        <v>348</v>
      </c>
      <c r="AE1900">
        <v>0.53</v>
      </c>
      <c r="AF1900">
        <v>4.0000000000000001E-3</v>
      </c>
      <c r="AG1900">
        <v>28.5</v>
      </c>
      <c r="AH1900">
        <v>5.8000000000000003E-2</v>
      </c>
      <c r="AI1900">
        <v>12.07</v>
      </c>
      <c r="AJ1900">
        <v>0.01</v>
      </c>
      <c r="AK1900">
        <v>0.35</v>
      </c>
      <c r="AL1900">
        <v>2.7</v>
      </c>
      <c r="AM1900">
        <v>0.7</v>
      </c>
      <c r="AN1900">
        <v>3.6</v>
      </c>
      <c r="AO1900">
        <v>0.01</v>
      </c>
      <c r="AP1900">
        <v>4.8</v>
      </c>
      <c r="AQ1900">
        <v>470</v>
      </c>
      <c r="AR1900">
        <v>0.11</v>
      </c>
      <c r="AS1900">
        <v>1</v>
      </c>
      <c r="AT1900">
        <v>38</v>
      </c>
      <c r="AU1900">
        <v>0.5</v>
      </c>
      <c r="AV1900">
        <v>45</v>
      </c>
    </row>
    <row r="1901" spans="1:48" x14ac:dyDescent="0.3">
      <c r="A1901" t="s">
        <v>7339</v>
      </c>
      <c r="B1901" t="s">
        <v>7340</v>
      </c>
      <c r="C1901" s="1" t="str">
        <f t="shared" si="133"/>
        <v>13:0048</v>
      </c>
      <c r="D1901" s="1" t="str">
        <f t="shared" si="134"/>
        <v>13:0010</v>
      </c>
      <c r="E1901" t="s">
        <v>7341</v>
      </c>
      <c r="F1901" t="s">
        <v>7342</v>
      </c>
      <c r="H1901">
        <v>45.257304400000002</v>
      </c>
      <c r="I1901">
        <v>-67.030346600000001</v>
      </c>
      <c r="J1901" s="1" t="str">
        <f t="shared" si="135"/>
        <v>Basal till</v>
      </c>
      <c r="K1901" s="1" t="str">
        <f t="shared" si="136"/>
        <v>&lt;63 micron</v>
      </c>
      <c r="L1901">
        <v>41</v>
      </c>
      <c r="M1901">
        <v>1.83</v>
      </c>
      <c r="N1901">
        <v>10.1</v>
      </c>
      <c r="O1901">
        <v>0.5</v>
      </c>
      <c r="P1901">
        <v>0.5</v>
      </c>
      <c r="Q1901">
        <v>33.4</v>
      </c>
      <c r="R1901">
        <v>0.23</v>
      </c>
      <c r="S1901">
        <v>0.11</v>
      </c>
      <c r="T1901">
        <v>0.08</v>
      </c>
      <c r="U1901">
        <v>12.5</v>
      </c>
      <c r="V1901">
        <v>33</v>
      </c>
      <c r="W1901">
        <v>14.94</v>
      </c>
      <c r="X1901">
        <v>2.35</v>
      </c>
      <c r="Y1901">
        <v>5.0999999999999996</v>
      </c>
      <c r="Z1901">
        <v>10</v>
      </c>
      <c r="AA1901">
        <v>0.06</v>
      </c>
      <c r="AB1901">
        <v>35.299999999999997</v>
      </c>
      <c r="AC1901">
        <v>0.69</v>
      </c>
      <c r="AD1901">
        <v>406</v>
      </c>
      <c r="AE1901">
        <v>0.37</v>
      </c>
      <c r="AF1901">
        <v>5.0000000000000001E-3</v>
      </c>
      <c r="AG1901">
        <v>30</v>
      </c>
      <c r="AH1901">
        <v>2.5999999999999999E-2</v>
      </c>
      <c r="AI1901">
        <v>10.9</v>
      </c>
      <c r="AJ1901">
        <v>5.0000000000000001E-3</v>
      </c>
      <c r="AK1901">
        <v>0.28999999999999998</v>
      </c>
      <c r="AL1901">
        <v>3</v>
      </c>
      <c r="AM1901">
        <v>0.05</v>
      </c>
      <c r="AN1901">
        <v>10</v>
      </c>
      <c r="AO1901">
        <v>0.01</v>
      </c>
      <c r="AP1901">
        <v>8.6999999999999993</v>
      </c>
      <c r="AQ1901">
        <v>820</v>
      </c>
      <c r="AR1901">
        <v>7.0000000000000007E-2</v>
      </c>
      <c r="AS1901">
        <v>0.9</v>
      </c>
      <c r="AT1901">
        <v>37</v>
      </c>
      <c r="AU1901">
        <v>0.3</v>
      </c>
      <c r="AV1901">
        <v>42.9</v>
      </c>
    </row>
    <row r="1902" spans="1:48" x14ac:dyDescent="0.3">
      <c r="A1902" t="s">
        <v>7343</v>
      </c>
      <c r="B1902" t="s">
        <v>7344</v>
      </c>
      <c r="C1902" s="1" t="str">
        <f t="shared" ref="C1902:C1965" si="137">HYPERLINK("http://geochem.nrcan.gc.ca/cdogs/content/bdl/bdl130048_e.htm", "13:0048")</f>
        <v>13:0048</v>
      </c>
      <c r="D1902" s="1" t="str">
        <f t="shared" ref="D1902:D1965" si="138">HYPERLINK("http://geochem.nrcan.gc.ca/cdogs/content/svy/svy130010_e.htm", "13:0010")</f>
        <v>13:0010</v>
      </c>
      <c r="E1902" t="s">
        <v>7345</v>
      </c>
      <c r="F1902" t="s">
        <v>7346</v>
      </c>
      <c r="H1902">
        <v>45.489684500000003</v>
      </c>
      <c r="I1902">
        <v>-67.005140800000007</v>
      </c>
      <c r="J1902" s="1" t="str">
        <f t="shared" ref="J1902:J1965" si="139">HYPERLINK("http://geochem.nrcan.gc.ca/cdogs/content/kwd/kwd020045_e.htm", "Basal till")</f>
        <v>Basal till</v>
      </c>
      <c r="K1902" s="1" t="str">
        <f t="shared" ref="K1902:K1965" si="140">HYPERLINK("http://geochem.nrcan.gc.ca/cdogs/content/kwd/kwd080004_e.htm", "&lt;63 micron")</f>
        <v>&lt;63 micron</v>
      </c>
      <c r="L1902">
        <v>31</v>
      </c>
      <c r="M1902">
        <v>1.55</v>
      </c>
      <c r="N1902">
        <v>10.1</v>
      </c>
      <c r="O1902">
        <v>0.6</v>
      </c>
      <c r="P1902">
        <v>1</v>
      </c>
      <c r="Q1902">
        <v>42.7</v>
      </c>
      <c r="R1902">
        <v>0.28999999999999998</v>
      </c>
      <c r="S1902">
        <v>0.09</v>
      </c>
      <c r="T1902">
        <v>0.05</v>
      </c>
      <c r="U1902">
        <v>7.5</v>
      </c>
      <c r="V1902">
        <v>27.5</v>
      </c>
      <c r="W1902">
        <v>9.17</v>
      </c>
      <c r="X1902">
        <v>1.93</v>
      </c>
      <c r="Y1902">
        <v>4.5999999999999996</v>
      </c>
      <c r="Z1902">
        <v>34</v>
      </c>
      <c r="AA1902">
        <v>0.08</v>
      </c>
      <c r="AB1902">
        <v>26.9</v>
      </c>
      <c r="AC1902">
        <v>0.47</v>
      </c>
      <c r="AD1902">
        <v>358</v>
      </c>
      <c r="AE1902">
        <v>0.32</v>
      </c>
      <c r="AF1902">
        <v>4.0000000000000001E-3</v>
      </c>
      <c r="AG1902">
        <v>23.1</v>
      </c>
      <c r="AH1902">
        <v>0.04</v>
      </c>
      <c r="AI1902">
        <v>11.84</v>
      </c>
      <c r="AJ1902">
        <v>0.01</v>
      </c>
      <c r="AK1902">
        <v>0.47</v>
      </c>
      <c r="AL1902">
        <v>2.2000000000000002</v>
      </c>
      <c r="AM1902">
        <v>0.1</v>
      </c>
      <c r="AN1902">
        <v>4.8</v>
      </c>
      <c r="AO1902">
        <v>0.01</v>
      </c>
      <c r="AP1902">
        <v>7.1</v>
      </c>
      <c r="AQ1902">
        <v>550</v>
      </c>
      <c r="AR1902">
        <v>0.09</v>
      </c>
      <c r="AS1902">
        <v>1.1000000000000001</v>
      </c>
      <c r="AT1902">
        <v>26</v>
      </c>
      <c r="AU1902">
        <v>1.3</v>
      </c>
      <c r="AV1902">
        <v>34.6</v>
      </c>
    </row>
    <row r="1903" spans="1:48" x14ac:dyDescent="0.3">
      <c r="A1903" t="s">
        <v>7347</v>
      </c>
      <c r="B1903" t="s">
        <v>7348</v>
      </c>
      <c r="C1903" s="1" t="str">
        <f t="shared" si="137"/>
        <v>13:0048</v>
      </c>
      <c r="D1903" s="1" t="str">
        <f t="shared" si="138"/>
        <v>13:0010</v>
      </c>
      <c r="E1903" t="s">
        <v>7349</v>
      </c>
      <c r="F1903" t="s">
        <v>7350</v>
      </c>
      <c r="H1903">
        <v>45.472072500000003</v>
      </c>
      <c r="I1903">
        <v>-67.007885700000003</v>
      </c>
      <c r="J1903" s="1" t="str">
        <f t="shared" si="139"/>
        <v>Basal till</v>
      </c>
      <c r="K1903" s="1" t="str">
        <f t="shared" si="140"/>
        <v>&lt;63 micron</v>
      </c>
      <c r="L1903">
        <v>9</v>
      </c>
      <c r="M1903">
        <v>1.86</v>
      </c>
      <c r="N1903">
        <v>47</v>
      </c>
      <c r="O1903">
        <v>1</v>
      </c>
      <c r="P1903">
        <v>1</v>
      </c>
      <c r="Q1903">
        <v>58.5</v>
      </c>
      <c r="R1903">
        <v>0.27</v>
      </c>
      <c r="S1903">
        <v>0.08</v>
      </c>
      <c r="T1903">
        <v>0.06</v>
      </c>
      <c r="U1903">
        <v>12.8</v>
      </c>
      <c r="V1903">
        <v>29.5</v>
      </c>
      <c r="W1903">
        <v>19.940000000000001</v>
      </c>
      <c r="X1903">
        <v>2.46</v>
      </c>
      <c r="Y1903">
        <v>5.3</v>
      </c>
      <c r="Z1903">
        <v>17</v>
      </c>
      <c r="AA1903">
        <v>0.13</v>
      </c>
      <c r="AB1903">
        <v>32.6</v>
      </c>
      <c r="AC1903">
        <v>0.66</v>
      </c>
      <c r="AD1903">
        <v>662</v>
      </c>
      <c r="AE1903">
        <v>0.41</v>
      </c>
      <c r="AF1903">
        <v>5.0000000000000001E-3</v>
      </c>
      <c r="AG1903">
        <v>34.4</v>
      </c>
      <c r="AH1903">
        <v>5.3999999999999999E-2</v>
      </c>
      <c r="AI1903">
        <v>13.7</v>
      </c>
      <c r="AJ1903">
        <v>5.0000000000000001E-3</v>
      </c>
      <c r="AK1903">
        <v>0.64</v>
      </c>
      <c r="AL1903">
        <v>3.7</v>
      </c>
      <c r="AM1903">
        <v>0.3</v>
      </c>
      <c r="AN1903">
        <v>5.2</v>
      </c>
      <c r="AO1903">
        <v>0.01</v>
      </c>
      <c r="AP1903">
        <v>10.8</v>
      </c>
      <c r="AQ1903">
        <v>990</v>
      </c>
      <c r="AR1903">
        <v>0.09</v>
      </c>
      <c r="AS1903">
        <v>0.9</v>
      </c>
      <c r="AT1903">
        <v>33</v>
      </c>
      <c r="AU1903">
        <v>0.7</v>
      </c>
      <c r="AV1903">
        <v>45.2</v>
      </c>
    </row>
    <row r="1904" spans="1:48" x14ac:dyDescent="0.3">
      <c r="A1904" t="s">
        <v>7351</v>
      </c>
      <c r="B1904" t="s">
        <v>7352</v>
      </c>
      <c r="C1904" s="1" t="str">
        <f t="shared" si="137"/>
        <v>13:0048</v>
      </c>
      <c r="D1904" s="1" t="str">
        <f t="shared" si="138"/>
        <v>13:0010</v>
      </c>
      <c r="E1904" t="s">
        <v>7353</v>
      </c>
      <c r="F1904" t="s">
        <v>7354</v>
      </c>
      <c r="H1904">
        <v>45.4520202</v>
      </c>
      <c r="I1904">
        <v>-67.003859300000002</v>
      </c>
      <c r="J1904" s="1" t="str">
        <f t="shared" si="139"/>
        <v>Basal till</v>
      </c>
      <c r="K1904" s="1" t="str">
        <f t="shared" si="140"/>
        <v>&lt;63 micron</v>
      </c>
      <c r="L1904">
        <v>72</v>
      </c>
      <c r="M1904">
        <v>2.56</v>
      </c>
      <c r="N1904">
        <v>152.5</v>
      </c>
      <c r="O1904">
        <v>1.1000000000000001</v>
      </c>
      <c r="P1904">
        <v>1</v>
      </c>
      <c r="Q1904">
        <v>53.8</v>
      </c>
      <c r="R1904">
        <v>0.28000000000000003</v>
      </c>
      <c r="S1904">
        <v>7.0000000000000007E-2</v>
      </c>
      <c r="T1904">
        <v>0.1</v>
      </c>
      <c r="U1904">
        <v>14.3</v>
      </c>
      <c r="V1904">
        <v>44.4</v>
      </c>
      <c r="W1904">
        <v>23.5</v>
      </c>
      <c r="X1904">
        <v>3.11</v>
      </c>
      <c r="Y1904">
        <v>6.2</v>
      </c>
      <c r="Z1904">
        <v>106</v>
      </c>
      <c r="AA1904">
        <v>0.08</v>
      </c>
      <c r="AB1904">
        <v>24.8</v>
      </c>
      <c r="AC1904">
        <v>0.85</v>
      </c>
      <c r="AD1904">
        <v>443</v>
      </c>
      <c r="AE1904">
        <v>0.36</v>
      </c>
      <c r="AF1904">
        <v>6.0000000000000001E-3</v>
      </c>
      <c r="AG1904">
        <v>48.8</v>
      </c>
      <c r="AH1904">
        <v>4.7E-2</v>
      </c>
      <c r="AI1904">
        <v>15.06</v>
      </c>
      <c r="AJ1904">
        <v>5.0000000000000001E-3</v>
      </c>
      <c r="AK1904">
        <v>0.91</v>
      </c>
      <c r="AL1904">
        <v>3.8</v>
      </c>
      <c r="AM1904">
        <v>0.8</v>
      </c>
      <c r="AN1904">
        <v>4.8</v>
      </c>
      <c r="AO1904">
        <v>0.02</v>
      </c>
      <c r="AP1904">
        <v>8.9</v>
      </c>
      <c r="AQ1904">
        <v>640</v>
      </c>
      <c r="AR1904">
        <v>0.13</v>
      </c>
      <c r="AS1904">
        <v>1.1000000000000001</v>
      </c>
      <c r="AT1904">
        <v>36</v>
      </c>
      <c r="AU1904">
        <v>2.2999999999999998</v>
      </c>
      <c r="AV1904">
        <v>57.4</v>
      </c>
    </row>
    <row r="1905" spans="1:48" x14ac:dyDescent="0.3">
      <c r="A1905" t="s">
        <v>7355</v>
      </c>
      <c r="B1905" t="s">
        <v>7356</v>
      </c>
      <c r="C1905" s="1" t="str">
        <f t="shared" si="137"/>
        <v>13:0048</v>
      </c>
      <c r="D1905" s="1" t="str">
        <f t="shared" si="138"/>
        <v>13:0010</v>
      </c>
      <c r="E1905" t="s">
        <v>7357</v>
      </c>
      <c r="F1905" t="s">
        <v>7358</v>
      </c>
      <c r="H1905">
        <v>45.436448499999997</v>
      </c>
      <c r="I1905">
        <v>-67.007476600000004</v>
      </c>
      <c r="J1905" s="1" t="str">
        <f t="shared" si="139"/>
        <v>Basal till</v>
      </c>
      <c r="K1905" s="1" t="str">
        <f t="shared" si="140"/>
        <v>&lt;63 micron</v>
      </c>
      <c r="L1905">
        <v>14</v>
      </c>
      <c r="M1905">
        <v>1.87</v>
      </c>
      <c r="N1905">
        <v>17</v>
      </c>
      <c r="O1905">
        <v>0.1</v>
      </c>
      <c r="P1905">
        <v>1</v>
      </c>
      <c r="Q1905">
        <v>48</v>
      </c>
      <c r="R1905">
        <v>0.28999999999999998</v>
      </c>
      <c r="S1905">
        <v>0.05</v>
      </c>
      <c r="T1905">
        <v>0.06</v>
      </c>
      <c r="U1905">
        <v>13.9</v>
      </c>
      <c r="V1905">
        <v>31.1</v>
      </c>
      <c r="W1905">
        <v>18.309999999999999</v>
      </c>
      <c r="X1905">
        <v>2.46</v>
      </c>
      <c r="Y1905">
        <v>5.8</v>
      </c>
      <c r="Z1905">
        <v>28</v>
      </c>
      <c r="AA1905">
        <v>0.14000000000000001</v>
      </c>
      <c r="AB1905">
        <v>31.9</v>
      </c>
      <c r="AC1905">
        <v>0.7</v>
      </c>
      <c r="AD1905">
        <v>646</v>
      </c>
      <c r="AE1905">
        <v>0.33</v>
      </c>
      <c r="AF1905">
        <v>6.0000000000000001E-3</v>
      </c>
      <c r="AG1905">
        <v>30.3</v>
      </c>
      <c r="AH1905">
        <v>3.1E-2</v>
      </c>
      <c r="AI1905">
        <v>13.88</v>
      </c>
      <c r="AJ1905">
        <v>5.0000000000000001E-3</v>
      </c>
      <c r="AK1905">
        <v>0.5</v>
      </c>
      <c r="AL1905">
        <v>3.3</v>
      </c>
      <c r="AM1905">
        <v>0.7</v>
      </c>
      <c r="AN1905">
        <v>4.3</v>
      </c>
      <c r="AO1905">
        <v>0.01</v>
      </c>
      <c r="AP1905">
        <v>10.6</v>
      </c>
      <c r="AQ1905">
        <v>1070</v>
      </c>
      <c r="AR1905">
        <v>0.13</v>
      </c>
      <c r="AS1905">
        <v>1</v>
      </c>
      <c r="AT1905">
        <v>37</v>
      </c>
      <c r="AU1905">
        <v>0.5</v>
      </c>
      <c r="AV1905">
        <v>47.3</v>
      </c>
    </row>
    <row r="1906" spans="1:48" x14ac:dyDescent="0.3">
      <c r="A1906" t="s">
        <v>7359</v>
      </c>
      <c r="B1906" t="s">
        <v>7360</v>
      </c>
      <c r="C1906" s="1" t="str">
        <f t="shared" si="137"/>
        <v>13:0048</v>
      </c>
      <c r="D1906" s="1" t="str">
        <f t="shared" si="138"/>
        <v>13:0010</v>
      </c>
      <c r="E1906" t="s">
        <v>7361</v>
      </c>
      <c r="F1906" t="s">
        <v>7362</v>
      </c>
      <c r="H1906">
        <v>45.416037799999998</v>
      </c>
      <c r="I1906">
        <v>-67.003554600000001</v>
      </c>
      <c r="J1906" s="1" t="str">
        <f t="shared" si="139"/>
        <v>Basal till</v>
      </c>
      <c r="K1906" s="1" t="str">
        <f t="shared" si="140"/>
        <v>&lt;63 micron</v>
      </c>
      <c r="L1906">
        <v>14</v>
      </c>
      <c r="M1906">
        <v>1.84</v>
      </c>
      <c r="N1906">
        <v>55.1</v>
      </c>
      <c r="O1906">
        <v>0.9</v>
      </c>
      <c r="P1906">
        <v>1</v>
      </c>
      <c r="Q1906">
        <v>46.5</v>
      </c>
      <c r="R1906">
        <v>0.47</v>
      </c>
      <c r="S1906">
        <v>0.12</v>
      </c>
      <c r="T1906">
        <v>0.08</v>
      </c>
      <c r="U1906">
        <v>24.7</v>
      </c>
      <c r="V1906">
        <v>26.8</v>
      </c>
      <c r="W1906">
        <v>49.01</v>
      </c>
      <c r="X1906">
        <v>2.84</v>
      </c>
      <c r="Y1906">
        <v>5.3</v>
      </c>
      <c r="Z1906">
        <v>16</v>
      </c>
      <c r="AA1906">
        <v>0.11</v>
      </c>
      <c r="AB1906">
        <v>38.200000000000003</v>
      </c>
      <c r="AC1906">
        <v>0.57999999999999996</v>
      </c>
      <c r="AD1906">
        <v>783</v>
      </c>
      <c r="AE1906">
        <v>0.91</v>
      </c>
      <c r="AF1906">
        <v>5.0000000000000001E-3</v>
      </c>
      <c r="AG1906">
        <v>33.4</v>
      </c>
      <c r="AH1906">
        <v>7.1999999999999995E-2</v>
      </c>
      <c r="AI1906">
        <v>30.87</v>
      </c>
      <c r="AJ1906">
        <v>5.0000000000000001E-3</v>
      </c>
      <c r="AK1906">
        <v>0.84</v>
      </c>
      <c r="AL1906">
        <v>2.8</v>
      </c>
      <c r="AM1906">
        <v>0.7</v>
      </c>
      <c r="AN1906">
        <v>7.3</v>
      </c>
      <c r="AO1906">
        <v>0.03</v>
      </c>
      <c r="AP1906">
        <v>12.4</v>
      </c>
      <c r="AQ1906">
        <v>980</v>
      </c>
      <c r="AR1906">
        <v>0.11</v>
      </c>
      <c r="AS1906">
        <v>1.4</v>
      </c>
      <c r="AT1906">
        <v>34</v>
      </c>
      <c r="AU1906">
        <v>1.1000000000000001</v>
      </c>
      <c r="AV1906">
        <v>84.3</v>
      </c>
    </row>
    <row r="1907" spans="1:48" x14ac:dyDescent="0.3">
      <c r="A1907" t="s">
        <v>7363</v>
      </c>
      <c r="B1907" t="s">
        <v>7364</v>
      </c>
      <c r="C1907" s="1" t="str">
        <f t="shared" si="137"/>
        <v>13:0048</v>
      </c>
      <c r="D1907" s="1" t="str">
        <f t="shared" si="138"/>
        <v>13:0010</v>
      </c>
      <c r="E1907" t="s">
        <v>7365</v>
      </c>
      <c r="F1907" t="s">
        <v>7366</v>
      </c>
      <c r="H1907">
        <v>45.400080099999997</v>
      </c>
      <c r="I1907">
        <v>-67.003133199999994</v>
      </c>
      <c r="J1907" s="1" t="str">
        <f t="shared" si="139"/>
        <v>Basal till</v>
      </c>
      <c r="K1907" s="1" t="str">
        <f t="shared" si="140"/>
        <v>&lt;63 micron</v>
      </c>
      <c r="L1907">
        <v>62</v>
      </c>
      <c r="M1907">
        <v>2.21</v>
      </c>
      <c r="N1907">
        <v>19.5</v>
      </c>
      <c r="O1907">
        <v>0.4</v>
      </c>
      <c r="P1907">
        <v>1</v>
      </c>
      <c r="Q1907">
        <v>55.8</v>
      </c>
      <c r="R1907">
        <v>0.37</v>
      </c>
      <c r="S1907">
        <v>0.06</v>
      </c>
      <c r="T1907">
        <v>0.05</v>
      </c>
      <c r="U1907">
        <v>12.4</v>
      </c>
      <c r="V1907">
        <v>32.700000000000003</v>
      </c>
      <c r="W1907">
        <v>16.95</v>
      </c>
      <c r="X1907">
        <v>3.14</v>
      </c>
      <c r="Y1907">
        <v>7.7</v>
      </c>
      <c r="Z1907">
        <v>48</v>
      </c>
      <c r="AA1907">
        <v>0.17</v>
      </c>
      <c r="AB1907">
        <v>28.9</v>
      </c>
      <c r="AC1907">
        <v>0.67</v>
      </c>
      <c r="AD1907">
        <v>570</v>
      </c>
      <c r="AE1907">
        <v>0.73</v>
      </c>
      <c r="AF1907">
        <v>4.0000000000000001E-3</v>
      </c>
      <c r="AG1907">
        <v>32</v>
      </c>
      <c r="AH1907">
        <v>4.2999999999999997E-2</v>
      </c>
      <c r="AI1907">
        <v>19.079999999999998</v>
      </c>
      <c r="AJ1907">
        <v>0.01</v>
      </c>
      <c r="AK1907">
        <v>0.28000000000000003</v>
      </c>
      <c r="AL1907">
        <v>2.2999999999999998</v>
      </c>
      <c r="AM1907">
        <v>1</v>
      </c>
      <c r="AN1907">
        <v>4.7</v>
      </c>
      <c r="AO1907">
        <v>0.02</v>
      </c>
      <c r="AP1907">
        <v>6.4</v>
      </c>
      <c r="AQ1907">
        <v>760</v>
      </c>
      <c r="AR1907">
        <v>0.13</v>
      </c>
      <c r="AS1907">
        <v>1.1000000000000001</v>
      </c>
      <c r="AT1907">
        <v>34</v>
      </c>
      <c r="AU1907">
        <v>0.5</v>
      </c>
      <c r="AV1907">
        <v>71</v>
      </c>
    </row>
    <row r="1908" spans="1:48" x14ac:dyDescent="0.3">
      <c r="A1908" t="s">
        <v>7367</v>
      </c>
      <c r="B1908" t="s">
        <v>7368</v>
      </c>
      <c r="C1908" s="1" t="str">
        <f t="shared" si="137"/>
        <v>13:0048</v>
      </c>
      <c r="D1908" s="1" t="str">
        <f t="shared" si="138"/>
        <v>13:0010</v>
      </c>
      <c r="E1908" t="s">
        <v>7369</v>
      </c>
      <c r="F1908" t="s">
        <v>7370</v>
      </c>
      <c r="H1908">
        <v>45.385485099999997</v>
      </c>
      <c r="I1908">
        <v>-67.000338900000003</v>
      </c>
      <c r="J1908" s="1" t="str">
        <f t="shared" si="139"/>
        <v>Basal till</v>
      </c>
      <c r="K1908" s="1" t="str">
        <f t="shared" si="140"/>
        <v>&lt;63 micron</v>
      </c>
      <c r="L1908">
        <v>16</v>
      </c>
      <c r="M1908">
        <v>2.16</v>
      </c>
      <c r="N1908">
        <v>34.1</v>
      </c>
      <c r="O1908">
        <v>2.5</v>
      </c>
      <c r="P1908">
        <v>1</v>
      </c>
      <c r="Q1908">
        <v>68.7</v>
      </c>
      <c r="R1908">
        <v>0.49</v>
      </c>
      <c r="S1908">
        <v>0.11</v>
      </c>
      <c r="T1908">
        <v>0.13</v>
      </c>
      <c r="U1908">
        <v>15.3</v>
      </c>
      <c r="V1908">
        <v>33.799999999999997</v>
      </c>
      <c r="W1908">
        <v>22.93</v>
      </c>
      <c r="X1908">
        <v>3.11</v>
      </c>
      <c r="Y1908">
        <v>6</v>
      </c>
      <c r="Z1908">
        <v>17</v>
      </c>
      <c r="AA1908">
        <v>0.19</v>
      </c>
      <c r="AB1908">
        <v>33.299999999999997</v>
      </c>
      <c r="AC1908">
        <v>0.69</v>
      </c>
      <c r="AD1908">
        <v>660</v>
      </c>
      <c r="AE1908">
        <v>3.57</v>
      </c>
      <c r="AF1908">
        <v>6.0000000000000001E-3</v>
      </c>
      <c r="AG1908">
        <v>38</v>
      </c>
      <c r="AH1908">
        <v>5.5E-2</v>
      </c>
      <c r="AI1908">
        <v>20.37</v>
      </c>
      <c r="AJ1908">
        <v>5.0000000000000001E-3</v>
      </c>
      <c r="AK1908">
        <v>0.65</v>
      </c>
      <c r="AL1908">
        <v>3.6</v>
      </c>
      <c r="AM1908">
        <v>0.5</v>
      </c>
      <c r="AN1908">
        <v>9.6999999999999993</v>
      </c>
      <c r="AO1908">
        <v>0.02</v>
      </c>
      <c r="AP1908">
        <v>11.2</v>
      </c>
      <c r="AQ1908">
        <v>950</v>
      </c>
      <c r="AR1908">
        <v>0.13</v>
      </c>
      <c r="AS1908">
        <v>16</v>
      </c>
      <c r="AT1908">
        <v>40</v>
      </c>
      <c r="AU1908">
        <v>0.4</v>
      </c>
      <c r="AV1908">
        <v>72.5</v>
      </c>
    </row>
    <row r="1909" spans="1:48" x14ac:dyDescent="0.3">
      <c r="A1909" t="s">
        <v>7371</v>
      </c>
      <c r="B1909" t="s">
        <v>7372</v>
      </c>
      <c r="C1909" s="1" t="str">
        <f t="shared" si="137"/>
        <v>13:0048</v>
      </c>
      <c r="D1909" s="1" t="str">
        <f t="shared" si="138"/>
        <v>13:0010</v>
      </c>
      <c r="E1909" t="s">
        <v>7373</v>
      </c>
      <c r="F1909" t="s">
        <v>7374</v>
      </c>
      <c r="H1909">
        <v>45.369135800000002</v>
      </c>
      <c r="I1909">
        <v>-67.000174700000002</v>
      </c>
      <c r="J1909" s="1" t="str">
        <f t="shared" si="139"/>
        <v>Basal till</v>
      </c>
      <c r="K1909" s="1" t="str">
        <f t="shared" si="140"/>
        <v>&lt;63 micron</v>
      </c>
      <c r="L1909">
        <v>2369</v>
      </c>
      <c r="M1909">
        <v>2.44</v>
      </c>
      <c r="N1909">
        <v>71.599999999999994</v>
      </c>
      <c r="O1909">
        <v>3.8</v>
      </c>
      <c r="P1909">
        <v>1</v>
      </c>
      <c r="Q1909">
        <v>30.2</v>
      </c>
      <c r="R1909">
        <v>1.29</v>
      </c>
      <c r="S1909">
        <v>0.06</v>
      </c>
      <c r="T1909">
        <v>0.72</v>
      </c>
      <c r="U1909">
        <v>15.5</v>
      </c>
      <c r="V1909">
        <v>35.6</v>
      </c>
      <c r="W1909">
        <v>57.73</v>
      </c>
      <c r="X1909">
        <v>3.7</v>
      </c>
      <c r="Y1909">
        <v>5.8</v>
      </c>
      <c r="Z1909">
        <v>117</v>
      </c>
      <c r="AA1909">
        <v>0.08</v>
      </c>
      <c r="AB1909">
        <v>41.8</v>
      </c>
      <c r="AC1909">
        <v>0.61</v>
      </c>
      <c r="AD1909">
        <v>438</v>
      </c>
      <c r="AE1909">
        <v>2.37</v>
      </c>
      <c r="AF1909">
        <v>4.0000000000000001E-3</v>
      </c>
      <c r="AG1909">
        <v>41.4</v>
      </c>
      <c r="AH1909">
        <v>6.7000000000000004E-2</v>
      </c>
      <c r="AI1909">
        <v>87.55</v>
      </c>
      <c r="AJ1909">
        <v>0.01</v>
      </c>
      <c r="AK1909">
        <v>8.6199999999999992</v>
      </c>
      <c r="AL1909">
        <v>1.7</v>
      </c>
      <c r="AM1909">
        <v>1.2</v>
      </c>
      <c r="AN1909">
        <v>4.4000000000000004</v>
      </c>
      <c r="AO1909">
        <v>0.05</v>
      </c>
      <c r="AP1909">
        <v>7.2</v>
      </c>
      <c r="AQ1909">
        <v>190</v>
      </c>
      <c r="AR1909">
        <v>0.1</v>
      </c>
      <c r="AS1909">
        <v>1.4</v>
      </c>
      <c r="AT1909">
        <v>28</v>
      </c>
      <c r="AU1909">
        <v>0.3</v>
      </c>
      <c r="AV1909">
        <v>208.3</v>
      </c>
    </row>
    <row r="1910" spans="1:48" x14ac:dyDescent="0.3">
      <c r="A1910" t="s">
        <v>7375</v>
      </c>
      <c r="B1910" t="s">
        <v>7376</v>
      </c>
      <c r="C1910" s="1" t="str">
        <f t="shared" si="137"/>
        <v>13:0048</v>
      </c>
      <c r="D1910" s="1" t="str">
        <f t="shared" si="138"/>
        <v>13:0010</v>
      </c>
      <c r="E1910" t="s">
        <v>7377</v>
      </c>
      <c r="F1910" t="s">
        <v>7378</v>
      </c>
      <c r="H1910">
        <v>45.343900400000003</v>
      </c>
      <c r="I1910">
        <v>-67.008684700000003</v>
      </c>
      <c r="J1910" s="1" t="str">
        <f t="shared" si="139"/>
        <v>Basal till</v>
      </c>
      <c r="K1910" s="1" t="str">
        <f t="shared" si="140"/>
        <v>&lt;63 micron</v>
      </c>
      <c r="L1910">
        <v>21</v>
      </c>
      <c r="M1910">
        <v>1.46</v>
      </c>
      <c r="N1910">
        <v>80.400000000000006</v>
      </c>
      <c r="O1910">
        <v>8.9</v>
      </c>
      <c r="P1910">
        <v>0.5</v>
      </c>
      <c r="Q1910">
        <v>15.8</v>
      </c>
      <c r="R1910">
        <v>1.1599999999999999</v>
      </c>
      <c r="S1910">
        <v>0.11</v>
      </c>
      <c r="T1910">
        <v>0.24</v>
      </c>
      <c r="U1910">
        <v>26.1</v>
      </c>
      <c r="V1910">
        <v>22.6</v>
      </c>
      <c r="W1910">
        <v>41.33</v>
      </c>
      <c r="X1910">
        <v>2.71</v>
      </c>
      <c r="Y1910">
        <v>3.6</v>
      </c>
      <c r="Z1910">
        <v>27</v>
      </c>
      <c r="AA1910">
        <v>0.04</v>
      </c>
      <c r="AB1910">
        <v>27.5</v>
      </c>
      <c r="AC1910">
        <v>0.42</v>
      </c>
      <c r="AD1910">
        <v>692</v>
      </c>
      <c r="AE1910">
        <v>1.39</v>
      </c>
      <c r="AF1910">
        <v>3.0000000000000001E-3</v>
      </c>
      <c r="AG1910">
        <v>35.299999999999997</v>
      </c>
      <c r="AH1910">
        <v>6.6000000000000003E-2</v>
      </c>
      <c r="AI1910">
        <v>38.229999999999997</v>
      </c>
      <c r="AJ1910">
        <v>5.0000000000000001E-3</v>
      </c>
      <c r="AK1910">
        <v>3.71</v>
      </c>
      <c r="AL1910">
        <v>1.9</v>
      </c>
      <c r="AM1910">
        <v>1</v>
      </c>
      <c r="AN1910">
        <v>5.0999999999999996</v>
      </c>
      <c r="AO1910">
        <v>0.04</v>
      </c>
      <c r="AP1910">
        <v>9.3000000000000007</v>
      </c>
      <c r="AQ1910">
        <v>560</v>
      </c>
      <c r="AR1910">
        <v>0.06</v>
      </c>
      <c r="AS1910">
        <v>1.4</v>
      </c>
      <c r="AT1910">
        <v>27</v>
      </c>
      <c r="AU1910">
        <v>0.6</v>
      </c>
      <c r="AV1910">
        <v>81.3</v>
      </c>
    </row>
    <row r="1911" spans="1:48" x14ac:dyDescent="0.3">
      <c r="A1911" t="s">
        <v>7379</v>
      </c>
      <c r="B1911" t="s">
        <v>7380</v>
      </c>
      <c r="C1911" s="1" t="str">
        <f t="shared" si="137"/>
        <v>13:0048</v>
      </c>
      <c r="D1911" s="1" t="str">
        <f t="shared" si="138"/>
        <v>13:0010</v>
      </c>
      <c r="E1911" t="s">
        <v>7381</v>
      </c>
      <c r="F1911" t="s">
        <v>7382</v>
      </c>
      <c r="H1911">
        <v>45.343822099999997</v>
      </c>
      <c r="I1911">
        <v>-67.012465800000001</v>
      </c>
      <c r="J1911" s="1" t="str">
        <f t="shared" si="139"/>
        <v>Basal till</v>
      </c>
      <c r="K1911" s="1" t="str">
        <f t="shared" si="140"/>
        <v>&lt;63 micron</v>
      </c>
      <c r="L1911">
        <v>10</v>
      </c>
      <c r="M1911">
        <v>1.74</v>
      </c>
      <c r="N1911">
        <v>50.3</v>
      </c>
      <c r="O1911">
        <v>2.8</v>
      </c>
      <c r="P1911">
        <v>0.5</v>
      </c>
      <c r="Q1911">
        <v>34.200000000000003</v>
      </c>
      <c r="R1911">
        <v>0.94</v>
      </c>
      <c r="S1911">
        <v>7.0000000000000007E-2</v>
      </c>
      <c r="T1911">
        <v>0.18</v>
      </c>
      <c r="U1911">
        <v>22.1</v>
      </c>
      <c r="V1911">
        <v>26.7</v>
      </c>
      <c r="W1911">
        <v>43.28</v>
      </c>
      <c r="X1911">
        <v>3.13</v>
      </c>
      <c r="Y1911">
        <v>5.0999999999999996</v>
      </c>
      <c r="Z1911">
        <v>10</v>
      </c>
      <c r="AA1911">
        <v>0.06</v>
      </c>
      <c r="AB1911">
        <v>37</v>
      </c>
      <c r="AC1911">
        <v>0.56999999999999995</v>
      </c>
      <c r="AD1911">
        <v>731</v>
      </c>
      <c r="AE1911">
        <v>1.7</v>
      </c>
      <c r="AF1911">
        <v>4.0000000000000001E-3</v>
      </c>
      <c r="AG1911">
        <v>34.299999999999997</v>
      </c>
      <c r="AH1911">
        <v>7.4999999999999997E-2</v>
      </c>
      <c r="AI1911">
        <v>30.45</v>
      </c>
      <c r="AJ1911">
        <v>5.0000000000000001E-3</v>
      </c>
      <c r="AK1911">
        <v>2.83</v>
      </c>
      <c r="AL1911">
        <v>3</v>
      </c>
      <c r="AM1911">
        <v>0.05</v>
      </c>
      <c r="AN1911">
        <v>6.8</v>
      </c>
      <c r="AO1911">
        <v>0.04</v>
      </c>
      <c r="AP1911">
        <v>11.6</v>
      </c>
      <c r="AQ1911">
        <v>780</v>
      </c>
      <c r="AR1911">
        <v>0.08</v>
      </c>
      <c r="AS1911">
        <v>1.9</v>
      </c>
      <c r="AT1911">
        <v>36</v>
      </c>
      <c r="AU1911">
        <v>0.4</v>
      </c>
      <c r="AV1911">
        <v>95.8</v>
      </c>
    </row>
    <row r="1912" spans="1:48" x14ac:dyDescent="0.3">
      <c r="A1912" t="s">
        <v>7383</v>
      </c>
      <c r="B1912" t="s">
        <v>7384</v>
      </c>
      <c r="C1912" s="1" t="str">
        <f t="shared" si="137"/>
        <v>13:0048</v>
      </c>
      <c r="D1912" s="1" t="str">
        <f t="shared" si="138"/>
        <v>13:0010</v>
      </c>
      <c r="E1912" t="s">
        <v>7385</v>
      </c>
      <c r="F1912" t="s">
        <v>7386</v>
      </c>
      <c r="H1912">
        <v>45.324340999999997</v>
      </c>
      <c r="I1912">
        <v>-67.007685899999998</v>
      </c>
      <c r="J1912" s="1" t="str">
        <f t="shared" si="139"/>
        <v>Basal till</v>
      </c>
      <c r="K1912" s="1" t="str">
        <f t="shared" si="140"/>
        <v>&lt;63 micron</v>
      </c>
      <c r="L1912">
        <v>20</v>
      </c>
      <c r="M1912">
        <v>2.39</v>
      </c>
      <c r="N1912">
        <v>74</v>
      </c>
      <c r="O1912">
        <v>4.5999999999999996</v>
      </c>
      <c r="P1912">
        <v>0.5</v>
      </c>
      <c r="Q1912">
        <v>48</v>
      </c>
      <c r="R1912">
        <v>3.06</v>
      </c>
      <c r="S1912">
        <v>0.04</v>
      </c>
      <c r="T1912">
        <v>0.3</v>
      </c>
      <c r="U1912">
        <v>21</v>
      </c>
      <c r="V1912">
        <v>34.4</v>
      </c>
      <c r="W1912">
        <v>52.85</v>
      </c>
      <c r="X1912">
        <v>3.68</v>
      </c>
      <c r="Y1912">
        <v>6.5</v>
      </c>
      <c r="Z1912">
        <v>11</v>
      </c>
      <c r="AA1912">
        <v>0.11</v>
      </c>
      <c r="AB1912">
        <v>32</v>
      </c>
      <c r="AC1912">
        <v>0.74</v>
      </c>
      <c r="AD1912">
        <v>668</v>
      </c>
      <c r="AE1912">
        <v>2.8</v>
      </c>
      <c r="AF1912">
        <v>1.0999999999999999E-2</v>
      </c>
      <c r="AG1912">
        <v>49.8</v>
      </c>
      <c r="AH1912">
        <v>5.7000000000000002E-2</v>
      </c>
      <c r="AI1912">
        <v>27.17</v>
      </c>
      <c r="AJ1912">
        <v>5.0000000000000001E-3</v>
      </c>
      <c r="AK1912">
        <v>2.15</v>
      </c>
      <c r="AL1912">
        <v>3.3</v>
      </c>
      <c r="AM1912">
        <v>1</v>
      </c>
      <c r="AN1912">
        <v>4.8</v>
      </c>
      <c r="AO1912">
        <v>0.04</v>
      </c>
      <c r="AP1912">
        <v>12.5</v>
      </c>
      <c r="AQ1912">
        <v>810</v>
      </c>
      <c r="AR1912">
        <v>0.15</v>
      </c>
      <c r="AS1912">
        <v>3.2</v>
      </c>
      <c r="AT1912">
        <v>46</v>
      </c>
      <c r="AU1912">
        <v>1.5</v>
      </c>
      <c r="AV1912">
        <v>114.2</v>
      </c>
    </row>
    <row r="1913" spans="1:48" x14ac:dyDescent="0.3">
      <c r="A1913" t="s">
        <v>7387</v>
      </c>
      <c r="B1913" t="s">
        <v>7388</v>
      </c>
      <c r="C1913" s="1" t="str">
        <f t="shared" si="137"/>
        <v>13:0048</v>
      </c>
      <c r="D1913" s="1" t="str">
        <f t="shared" si="138"/>
        <v>13:0010</v>
      </c>
      <c r="E1913" t="s">
        <v>7389</v>
      </c>
      <c r="F1913" t="s">
        <v>7390</v>
      </c>
      <c r="H1913">
        <v>45.305550799999999</v>
      </c>
      <c r="I1913">
        <v>-67.011061100000006</v>
      </c>
      <c r="J1913" s="1" t="str">
        <f t="shared" si="139"/>
        <v>Basal till</v>
      </c>
      <c r="K1913" s="1" t="str">
        <f t="shared" si="140"/>
        <v>&lt;63 micron</v>
      </c>
      <c r="L1913">
        <v>43</v>
      </c>
      <c r="M1913">
        <v>3.42</v>
      </c>
      <c r="N1913">
        <v>178.9</v>
      </c>
      <c r="O1913">
        <v>9.6</v>
      </c>
      <c r="P1913">
        <v>1</v>
      </c>
      <c r="Q1913">
        <v>23.7</v>
      </c>
      <c r="R1913">
        <v>1.3</v>
      </c>
      <c r="S1913">
        <v>0.03</v>
      </c>
      <c r="T1913">
        <v>7.0000000000000007E-2</v>
      </c>
      <c r="U1913">
        <v>8.6999999999999993</v>
      </c>
      <c r="V1913">
        <v>35.299999999999997</v>
      </c>
      <c r="W1913">
        <v>16.670000000000002</v>
      </c>
      <c r="X1913">
        <v>4.1100000000000003</v>
      </c>
      <c r="Y1913">
        <v>8.1999999999999993</v>
      </c>
      <c r="Z1913">
        <v>94</v>
      </c>
      <c r="AA1913">
        <v>0.04</v>
      </c>
      <c r="AB1913">
        <v>16.399999999999999</v>
      </c>
      <c r="AC1913">
        <v>0.42</v>
      </c>
      <c r="AD1913">
        <v>347</v>
      </c>
      <c r="AE1913">
        <v>2.17</v>
      </c>
      <c r="AF1913">
        <v>3.0000000000000001E-3</v>
      </c>
      <c r="AG1913">
        <v>21.5</v>
      </c>
      <c r="AH1913">
        <v>6.6000000000000003E-2</v>
      </c>
      <c r="AI1913">
        <v>16.440000000000001</v>
      </c>
      <c r="AJ1913">
        <v>0.04</v>
      </c>
      <c r="AK1913">
        <v>0.59</v>
      </c>
      <c r="AL1913">
        <v>2.4</v>
      </c>
      <c r="AM1913">
        <v>2</v>
      </c>
      <c r="AN1913">
        <v>3.4</v>
      </c>
      <c r="AO1913">
        <v>0.05</v>
      </c>
      <c r="AP1913">
        <v>5.5</v>
      </c>
      <c r="AQ1913">
        <v>580</v>
      </c>
      <c r="AR1913">
        <v>0.14000000000000001</v>
      </c>
      <c r="AS1913">
        <v>1.4</v>
      </c>
      <c r="AT1913">
        <v>56</v>
      </c>
      <c r="AU1913">
        <v>0.5</v>
      </c>
      <c r="AV1913">
        <v>40.5</v>
      </c>
    </row>
    <row r="1914" spans="1:48" x14ac:dyDescent="0.3">
      <c r="A1914" t="s">
        <v>7391</v>
      </c>
      <c r="B1914" t="s">
        <v>7392</v>
      </c>
      <c r="C1914" s="1" t="str">
        <f t="shared" si="137"/>
        <v>13:0048</v>
      </c>
      <c r="D1914" s="1" t="str">
        <f t="shared" si="138"/>
        <v>13:0010</v>
      </c>
      <c r="E1914" t="s">
        <v>7389</v>
      </c>
      <c r="F1914" t="s">
        <v>7393</v>
      </c>
      <c r="H1914">
        <v>45.305550799999999</v>
      </c>
      <c r="I1914">
        <v>-67.011061100000006</v>
      </c>
      <c r="J1914" s="1" t="str">
        <f t="shared" si="139"/>
        <v>Basal till</v>
      </c>
      <c r="K1914" s="1" t="str">
        <f t="shared" si="140"/>
        <v>&lt;63 micron</v>
      </c>
      <c r="L1914">
        <v>94</v>
      </c>
      <c r="M1914">
        <v>3.29</v>
      </c>
      <c r="N1914">
        <v>110.5</v>
      </c>
      <c r="O1914">
        <v>5.6</v>
      </c>
      <c r="P1914">
        <v>0.5</v>
      </c>
      <c r="Q1914">
        <v>34.299999999999997</v>
      </c>
      <c r="R1914">
        <v>0.65</v>
      </c>
      <c r="S1914">
        <v>0.03</v>
      </c>
      <c r="T1914">
        <v>0.15</v>
      </c>
      <c r="U1914">
        <v>10.199999999999999</v>
      </c>
      <c r="V1914">
        <v>36.1</v>
      </c>
      <c r="W1914">
        <v>21.95</v>
      </c>
      <c r="X1914">
        <v>3.52</v>
      </c>
      <c r="Y1914">
        <v>6.3</v>
      </c>
      <c r="Z1914">
        <v>165</v>
      </c>
      <c r="AA1914">
        <v>0.04</v>
      </c>
      <c r="AB1914">
        <v>16.100000000000001</v>
      </c>
      <c r="AC1914">
        <v>0.45</v>
      </c>
      <c r="AD1914">
        <v>358</v>
      </c>
      <c r="AE1914">
        <v>3.84</v>
      </c>
      <c r="AF1914">
        <v>3.0000000000000001E-3</v>
      </c>
      <c r="AG1914">
        <v>28.3</v>
      </c>
      <c r="AH1914">
        <v>4.5999999999999999E-2</v>
      </c>
      <c r="AI1914">
        <v>19.61</v>
      </c>
      <c r="AJ1914">
        <v>0.02</v>
      </c>
      <c r="AK1914">
        <v>0.74</v>
      </c>
      <c r="AL1914">
        <v>2.2999999999999998</v>
      </c>
      <c r="AM1914">
        <v>2.2000000000000002</v>
      </c>
      <c r="AN1914">
        <v>3</v>
      </c>
      <c r="AO1914">
        <v>0.05</v>
      </c>
      <c r="AP1914">
        <v>7.2</v>
      </c>
      <c r="AQ1914">
        <v>590</v>
      </c>
      <c r="AR1914">
        <v>0.13</v>
      </c>
      <c r="AS1914">
        <v>1.2</v>
      </c>
      <c r="AT1914">
        <v>42</v>
      </c>
      <c r="AU1914">
        <v>0.6</v>
      </c>
      <c r="AV1914">
        <v>83.8</v>
      </c>
    </row>
    <row r="1915" spans="1:48" x14ac:dyDescent="0.3">
      <c r="A1915" t="s">
        <v>7394</v>
      </c>
      <c r="B1915" t="s">
        <v>7395</v>
      </c>
      <c r="C1915" s="1" t="str">
        <f t="shared" si="137"/>
        <v>13:0048</v>
      </c>
      <c r="D1915" s="1" t="str">
        <f t="shared" si="138"/>
        <v>13:0010</v>
      </c>
      <c r="E1915" t="s">
        <v>7396</v>
      </c>
      <c r="F1915" t="s">
        <v>7397</v>
      </c>
      <c r="H1915">
        <v>45.290857199999998</v>
      </c>
      <c r="I1915">
        <v>-67.010350399999993</v>
      </c>
      <c r="J1915" s="1" t="str">
        <f t="shared" si="139"/>
        <v>Basal till</v>
      </c>
      <c r="K1915" s="1" t="str">
        <f t="shared" si="140"/>
        <v>&lt;63 micron</v>
      </c>
      <c r="L1915">
        <v>155</v>
      </c>
      <c r="M1915">
        <v>2.5499999999999998</v>
      </c>
      <c r="N1915">
        <v>216.1</v>
      </c>
      <c r="O1915">
        <v>2.8</v>
      </c>
      <c r="P1915">
        <v>1</v>
      </c>
      <c r="Q1915">
        <v>49.3</v>
      </c>
      <c r="R1915">
        <v>0.63</v>
      </c>
      <c r="S1915">
        <v>0.03</v>
      </c>
      <c r="T1915">
        <v>0.17</v>
      </c>
      <c r="U1915">
        <v>10.3</v>
      </c>
      <c r="V1915">
        <v>29.7</v>
      </c>
      <c r="W1915">
        <v>21</v>
      </c>
      <c r="X1915">
        <v>2.78</v>
      </c>
      <c r="Y1915">
        <v>6.4</v>
      </c>
      <c r="Z1915">
        <v>60</v>
      </c>
      <c r="AA1915">
        <v>0.06</v>
      </c>
      <c r="AB1915">
        <v>20.3</v>
      </c>
      <c r="AC1915">
        <v>0.56000000000000005</v>
      </c>
      <c r="AD1915">
        <v>378</v>
      </c>
      <c r="AE1915">
        <v>1.54</v>
      </c>
      <c r="AF1915">
        <v>4.0000000000000001E-3</v>
      </c>
      <c r="AG1915">
        <v>29.3</v>
      </c>
      <c r="AH1915">
        <v>3.3000000000000002E-2</v>
      </c>
      <c r="AI1915">
        <v>13.82</v>
      </c>
      <c r="AJ1915">
        <v>5.0000000000000001E-3</v>
      </c>
      <c r="AK1915">
        <v>0.7</v>
      </c>
      <c r="AL1915">
        <v>3.2</v>
      </c>
      <c r="AM1915">
        <v>1.3</v>
      </c>
      <c r="AN1915">
        <v>3.5</v>
      </c>
      <c r="AO1915">
        <v>0.04</v>
      </c>
      <c r="AP1915">
        <v>7</v>
      </c>
      <c r="AQ1915">
        <v>810</v>
      </c>
      <c r="AR1915">
        <v>0.16</v>
      </c>
      <c r="AS1915">
        <v>0.8</v>
      </c>
      <c r="AT1915">
        <v>40</v>
      </c>
      <c r="AU1915">
        <v>1</v>
      </c>
      <c r="AV1915">
        <v>76.900000000000006</v>
      </c>
    </row>
    <row r="1916" spans="1:48" x14ac:dyDescent="0.3">
      <c r="A1916" t="s">
        <v>7398</v>
      </c>
      <c r="B1916" t="s">
        <v>7399</v>
      </c>
      <c r="C1916" s="1" t="str">
        <f t="shared" si="137"/>
        <v>13:0048</v>
      </c>
      <c r="D1916" s="1" t="str">
        <f t="shared" si="138"/>
        <v>13:0010</v>
      </c>
      <c r="E1916" t="s">
        <v>7400</v>
      </c>
      <c r="F1916" t="s">
        <v>7401</v>
      </c>
      <c r="H1916">
        <v>45.273602199999999</v>
      </c>
      <c r="I1916">
        <v>-67.003686599999995</v>
      </c>
      <c r="J1916" s="1" t="str">
        <f t="shared" si="139"/>
        <v>Basal till</v>
      </c>
      <c r="K1916" s="1" t="str">
        <f t="shared" si="140"/>
        <v>&lt;63 micron</v>
      </c>
      <c r="L1916">
        <v>24</v>
      </c>
      <c r="M1916">
        <v>2.4300000000000002</v>
      </c>
      <c r="N1916">
        <v>53.2</v>
      </c>
      <c r="O1916">
        <v>1.3</v>
      </c>
      <c r="P1916">
        <v>1</v>
      </c>
      <c r="Q1916">
        <v>50.9</v>
      </c>
      <c r="R1916">
        <v>0.31</v>
      </c>
      <c r="S1916">
        <v>0.04</v>
      </c>
      <c r="T1916">
        <v>0.14000000000000001</v>
      </c>
      <c r="U1916">
        <v>13.5</v>
      </c>
      <c r="V1916">
        <v>34.799999999999997</v>
      </c>
      <c r="W1916">
        <v>29.22</v>
      </c>
      <c r="X1916">
        <v>2.72</v>
      </c>
      <c r="Y1916">
        <v>5.8</v>
      </c>
      <c r="Z1916">
        <v>63</v>
      </c>
      <c r="AA1916">
        <v>0.11</v>
      </c>
      <c r="AB1916">
        <v>21.7</v>
      </c>
      <c r="AC1916">
        <v>0.66</v>
      </c>
      <c r="AD1916">
        <v>432</v>
      </c>
      <c r="AE1916">
        <v>0.83</v>
      </c>
      <c r="AF1916">
        <v>4.0000000000000001E-3</v>
      </c>
      <c r="AG1916">
        <v>36.299999999999997</v>
      </c>
      <c r="AH1916">
        <v>3.3000000000000002E-2</v>
      </c>
      <c r="AI1916">
        <v>16.7</v>
      </c>
      <c r="AJ1916">
        <v>5.0000000000000001E-3</v>
      </c>
      <c r="AK1916">
        <v>0.55000000000000004</v>
      </c>
      <c r="AL1916">
        <v>3</v>
      </c>
      <c r="AM1916">
        <v>1.1000000000000001</v>
      </c>
      <c r="AN1916">
        <v>3.8</v>
      </c>
      <c r="AO1916">
        <v>0.02</v>
      </c>
      <c r="AP1916">
        <v>7.3</v>
      </c>
      <c r="AQ1916">
        <v>930</v>
      </c>
      <c r="AR1916">
        <v>0.13</v>
      </c>
      <c r="AS1916">
        <v>0.9</v>
      </c>
      <c r="AT1916">
        <v>40</v>
      </c>
      <c r="AU1916">
        <v>0.3</v>
      </c>
      <c r="AV1916">
        <v>63.6</v>
      </c>
    </row>
    <row r="1917" spans="1:48" x14ac:dyDescent="0.3">
      <c r="A1917" t="s">
        <v>7402</v>
      </c>
      <c r="B1917" t="s">
        <v>7403</v>
      </c>
      <c r="C1917" s="1" t="str">
        <f t="shared" si="137"/>
        <v>13:0048</v>
      </c>
      <c r="D1917" s="1" t="str">
        <f t="shared" si="138"/>
        <v>13:0010</v>
      </c>
      <c r="E1917" t="s">
        <v>7404</v>
      </c>
      <c r="F1917" t="s">
        <v>7405</v>
      </c>
      <c r="H1917">
        <v>45.2532535</v>
      </c>
      <c r="I1917">
        <v>-67.009051099999994</v>
      </c>
      <c r="J1917" s="1" t="str">
        <f t="shared" si="139"/>
        <v>Basal till</v>
      </c>
      <c r="K1917" s="1" t="str">
        <f t="shared" si="140"/>
        <v>&lt;63 micron</v>
      </c>
      <c r="L1917">
        <v>14</v>
      </c>
      <c r="M1917">
        <v>1.81</v>
      </c>
      <c r="N1917">
        <v>23.5</v>
      </c>
      <c r="O1917">
        <v>18.3</v>
      </c>
      <c r="P1917">
        <v>1</v>
      </c>
      <c r="Q1917">
        <v>29.5</v>
      </c>
      <c r="R1917">
        <v>0.32</v>
      </c>
      <c r="S1917">
        <v>0.08</v>
      </c>
      <c r="T1917">
        <v>0.08</v>
      </c>
      <c r="U1917">
        <v>11.3</v>
      </c>
      <c r="V1917">
        <v>28.9</v>
      </c>
      <c r="W1917">
        <v>30.87</v>
      </c>
      <c r="X1917">
        <v>2.2200000000000002</v>
      </c>
      <c r="Y1917">
        <v>4.3</v>
      </c>
      <c r="Z1917">
        <v>39</v>
      </c>
      <c r="AA1917">
        <v>0.05</v>
      </c>
      <c r="AB1917">
        <v>19.600000000000001</v>
      </c>
      <c r="AC1917">
        <v>0.54</v>
      </c>
      <c r="AD1917">
        <v>375</v>
      </c>
      <c r="AE1917">
        <v>0.42</v>
      </c>
      <c r="AF1917">
        <v>5.0000000000000001E-3</v>
      </c>
      <c r="AG1917">
        <v>27.3</v>
      </c>
      <c r="AH1917">
        <v>4.7E-2</v>
      </c>
      <c r="AI1917">
        <v>10.11</v>
      </c>
      <c r="AJ1917">
        <v>5.0000000000000001E-3</v>
      </c>
      <c r="AK1917">
        <v>0.41</v>
      </c>
      <c r="AL1917">
        <v>2.8</v>
      </c>
      <c r="AM1917">
        <v>0.9</v>
      </c>
      <c r="AN1917">
        <v>4.2</v>
      </c>
      <c r="AO1917">
        <v>0.01</v>
      </c>
      <c r="AP1917">
        <v>6.7</v>
      </c>
      <c r="AQ1917">
        <v>870</v>
      </c>
      <c r="AR1917">
        <v>7.0000000000000007E-2</v>
      </c>
      <c r="AS1917">
        <v>1.1000000000000001</v>
      </c>
      <c r="AT1917">
        <v>38</v>
      </c>
      <c r="AU1917">
        <v>0.5</v>
      </c>
      <c r="AV1917">
        <v>40.200000000000003</v>
      </c>
    </row>
    <row r="1918" spans="1:48" x14ac:dyDescent="0.3">
      <c r="A1918" t="s">
        <v>7406</v>
      </c>
      <c r="B1918" t="s">
        <v>7407</v>
      </c>
      <c r="C1918" s="1" t="str">
        <f t="shared" si="137"/>
        <v>13:0048</v>
      </c>
      <c r="D1918" s="1" t="str">
        <f t="shared" si="138"/>
        <v>13:0010</v>
      </c>
      <c r="E1918" t="s">
        <v>7408</v>
      </c>
      <c r="F1918" t="s">
        <v>7409</v>
      </c>
      <c r="H1918">
        <v>45.4875349</v>
      </c>
      <c r="I1918">
        <v>-66.976551000000001</v>
      </c>
      <c r="J1918" s="1" t="str">
        <f t="shared" si="139"/>
        <v>Basal till</v>
      </c>
      <c r="K1918" s="1" t="str">
        <f t="shared" si="140"/>
        <v>&lt;63 micron</v>
      </c>
      <c r="L1918">
        <v>23</v>
      </c>
      <c r="M1918">
        <v>1.73</v>
      </c>
      <c r="N1918">
        <v>10.6</v>
      </c>
      <c r="O1918">
        <v>1.6</v>
      </c>
      <c r="P1918">
        <v>1</v>
      </c>
      <c r="Q1918">
        <v>65.099999999999994</v>
      </c>
      <c r="R1918">
        <v>0.28000000000000003</v>
      </c>
      <c r="S1918">
        <v>0.13</v>
      </c>
      <c r="T1918">
        <v>7.0000000000000007E-2</v>
      </c>
      <c r="U1918">
        <v>11.1</v>
      </c>
      <c r="V1918">
        <v>33.700000000000003</v>
      </c>
      <c r="W1918">
        <v>20.04</v>
      </c>
      <c r="X1918">
        <v>2.41</v>
      </c>
      <c r="Y1918">
        <v>5.2</v>
      </c>
      <c r="Z1918">
        <v>32</v>
      </c>
      <c r="AA1918">
        <v>0.1</v>
      </c>
      <c r="AB1918">
        <v>27.6</v>
      </c>
      <c r="AC1918">
        <v>0.63</v>
      </c>
      <c r="AD1918">
        <v>603</v>
      </c>
      <c r="AE1918">
        <v>0.43</v>
      </c>
      <c r="AF1918">
        <v>6.0000000000000001E-3</v>
      </c>
      <c r="AG1918">
        <v>33.5</v>
      </c>
      <c r="AH1918">
        <v>6.9000000000000006E-2</v>
      </c>
      <c r="AI1918">
        <v>14.15</v>
      </c>
      <c r="AJ1918">
        <v>5.0000000000000001E-3</v>
      </c>
      <c r="AK1918">
        <v>0.7</v>
      </c>
      <c r="AL1918">
        <v>3.5</v>
      </c>
      <c r="AM1918">
        <v>0.2</v>
      </c>
      <c r="AN1918">
        <v>8.6</v>
      </c>
      <c r="AO1918">
        <v>0.04</v>
      </c>
      <c r="AP1918">
        <v>8.6</v>
      </c>
      <c r="AQ1918">
        <v>760</v>
      </c>
      <c r="AR1918">
        <v>0.09</v>
      </c>
      <c r="AS1918">
        <v>0.9</v>
      </c>
      <c r="AT1918">
        <v>34</v>
      </c>
      <c r="AU1918">
        <v>0.3</v>
      </c>
      <c r="AV1918">
        <v>45.1</v>
      </c>
    </row>
    <row r="1919" spans="1:48" x14ac:dyDescent="0.3">
      <c r="A1919" t="s">
        <v>7410</v>
      </c>
      <c r="B1919" t="s">
        <v>7411</v>
      </c>
      <c r="C1919" s="1" t="str">
        <f t="shared" si="137"/>
        <v>13:0048</v>
      </c>
      <c r="D1919" s="1" t="str">
        <f t="shared" si="138"/>
        <v>13:0010</v>
      </c>
      <c r="E1919" t="s">
        <v>7412</v>
      </c>
      <c r="F1919" t="s">
        <v>7413</v>
      </c>
      <c r="H1919">
        <v>45.471262500000002</v>
      </c>
      <c r="I1919">
        <v>-66.975098900000006</v>
      </c>
      <c r="J1919" s="1" t="str">
        <f t="shared" si="139"/>
        <v>Basal till</v>
      </c>
      <c r="K1919" s="1" t="str">
        <f t="shared" si="140"/>
        <v>&lt;63 micron</v>
      </c>
      <c r="L1919">
        <v>88</v>
      </c>
      <c r="M1919">
        <v>2.09</v>
      </c>
      <c r="N1919">
        <v>12.7</v>
      </c>
      <c r="O1919">
        <v>0.7</v>
      </c>
      <c r="P1919">
        <v>1</v>
      </c>
      <c r="Q1919">
        <v>40.799999999999997</v>
      </c>
      <c r="R1919">
        <v>0.22</v>
      </c>
      <c r="S1919">
        <v>0.04</v>
      </c>
      <c r="T1919">
        <v>0.08</v>
      </c>
      <c r="U1919">
        <v>7.8</v>
      </c>
      <c r="V1919">
        <v>35.6</v>
      </c>
      <c r="W1919">
        <v>12.54</v>
      </c>
      <c r="X1919">
        <v>2.15</v>
      </c>
      <c r="Y1919">
        <v>4.9000000000000004</v>
      </c>
      <c r="Z1919">
        <v>117</v>
      </c>
      <c r="AA1919">
        <v>0.05</v>
      </c>
      <c r="AB1919">
        <v>20.3</v>
      </c>
      <c r="AC1919">
        <v>0.54</v>
      </c>
      <c r="AD1919">
        <v>232</v>
      </c>
      <c r="AE1919">
        <v>0.66</v>
      </c>
      <c r="AF1919">
        <v>3.0000000000000001E-3</v>
      </c>
      <c r="AG1919">
        <v>30.9</v>
      </c>
      <c r="AH1919">
        <v>3.5000000000000003E-2</v>
      </c>
      <c r="AI1919">
        <v>12.92</v>
      </c>
      <c r="AJ1919">
        <v>5.0000000000000001E-3</v>
      </c>
      <c r="AK1919">
        <v>0.32</v>
      </c>
      <c r="AL1919">
        <v>2.2000000000000002</v>
      </c>
      <c r="AM1919">
        <v>0.7</v>
      </c>
      <c r="AN1919">
        <v>3.3</v>
      </c>
      <c r="AO1919">
        <v>0.01</v>
      </c>
      <c r="AP1919">
        <v>6.6</v>
      </c>
      <c r="AQ1919">
        <v>440</v>
      </c>
      <c r="AR1919">
        <v>0.1</v>
      </c>
      <c r="AS1919">
        <v>1</v>
      </c>
      <c r="AT1919">
        <v>31</v>
      </c>
      <c r="AU1919">
        <v>0.4</v>
      </c>
      <c r="AV1919">
        <v>40</v>
      </c>
    </row>
    <row r="1920" spans="1:48" x14ac:dyDescent="0.3">
      <c r="A1920" t="s">
        <v>7414</v>
      </c>
      <c r="B1920" t="s">
        <v>7415</v>
      </c>
      <c r="C1920" s="1" t="str">
        <f t="shared" si="137"/>
        <v>13:0048</v>
      </c>
      <c r="D1920" s="1" t="str">
        <f t="shared" si="138"/>
        <v>13:0010</v>
      </c>
      <c r="E1920" t="s">
        <v>7416</v>
      </c>
      <c r="F1920" t="s">
        <v>7417</v>
      </c>
      <c r="H1920">
        <v>45.4514195</v>
      </c>
      <c r="I1920">
        <v>-66.983993600000005</v>
      </c>
      <c r="J1920" s="1" t="str">
        <f t="shared" si="139"/>
        <v>Basal till</v>
      </c>
      <c r="K1920" s="1" t="str">
        <f t="shared" si="140"/>
        <v>&lt;63 micron</v>
      </c>
      <c r="L1920">
        <v>32</v>
      </c>
      <c r="M1920">
        <v>2</v>
      </c>
      <c r="N1920">
        <v>10.4</v>
      </c>
      <c r="O1920">
        <v>0.5</v>
      </c>
      <c r="P1920">
        <v>1</v>
      </c>
      <c r="Q1920">
        <v>73.599999999999994</v>
      </c>
      <c r="R1920">
        <v>0.3</v>
      </c>
      <c r="S1920">
        <v>0.19</v>
      </c>
      <c r="T1920">
        <v>0.06</v>
      </c>
      <c r="U1920">
        <v>10.1</v>
      </c>
      <c r="V1920">
        <v>36.700000000000003</v>
      </c>
      <c r="W1920">
        <v>18.02</v>
      </c>
      <c r="X1920">
        <v>2.61</v>
      </c>
      <c r="Y1920">
        <v>6.7</v>
      </c>
      <c r="Z1920">
        <v>32</v>
      </c>
      <c r="AA1920">
        <v>0.19</v>
      </c>
      <c r="AB1920">
        <v>28.6</v>
      </c>
      <c r="AC1920">
        <v>0.66</v>
      </c>
      <c r="AD1920">
        <v>616</v>
      </c>
      <c r="AE1920">
        <v>0.71</v>
      </c>
      <c r="AF1920">
        <v>7.0000000000000001E-3</v>
      </c>
      <c r="AG1920">
        <v>33.6</v>
      </c>
      <c r="AH1920">
        <v>5.7000000000000002E-2</v>
      </c>
      <c r="AI1920">
        <v>11.96</v>
      </c>
      <c r="AJ1920">
        <v>5.0000000000000001E-3</v>
      </c>
      <c r="AK1920">
        <v>0.46</v>
      </c>
      <c r="AL1920">
        <v>3.5</v>
      </c>
      <c r="AM1920">
        <v>0.2</v>
      </c>
      <c r="AN1920">
        <v>13</v>
      </c>
      <c r="AO1920">
        <v>0.03</v>
      </c>
      <c r="AP1920">
        <v>9</v>
      </c>
      <c r="AQ1920">
        <v>780</v>
      </c>
      <c r="AR1920">
        <v>0.15</v>
      </c>
      <c r="AS1920">
        <v>1.1000000000000001</v>
      </c>
      <c r="AT1920">
        <v>40</v>
      </c>
      <c r="AU1920">
        <v>0.4</v>
      </c>
      <c r="AV1920">
        <v>49.9</v>
      </c>
    </row>
    <row r="1921" spans="1:48" x14ac:dyDescent="0.3">
      <c r="A1921" t="s">
        <v>7418</v>
      </c>
      <c r="B1921" t="s">
        <v>7419</v>
      </c>
      <c r="C1921" s="1" t="str">
        <f t="shared" si="137"/>
        <v>13:0048</v>
      </c>
      <c r="D1921" s="1" t="str">
        <f t="shared" si="138"/>
        <v>13:0010</v>
      </c>
      <c r="E1921" t="s">
        <v>7420</v>
      </c>
      <c r="F1921" t="s">
        <v>7421</v>
      </c>
      <c r="H1921">
        <v>45.438048000000002</v>
      </c>
      <c r="I1921">
        <v>-66.96593</v>
      </c>
      <c r="J1921" s="1" t="str">
        <f t="shared" si="139"/>
        <v>Basal till</v>
      </c>
      <c r="K1921" s="1" t="str">
        <f t="shared" si="140"/>
        <v>&lt;63 micron</v>
      </c>
      <c r="L1921">
        <v>13</v>
      </c>
      <c r="M1921">
        <v>1.46</v>
      </c>
      <c r="N1921">
        <v>12.6</v>
      </c>
      <c r="O1921">
        <v>1.2</v>
      </c>
      <c r="P1921">
        <v>1</v>
      </c>
      <c r="Q1921">
        <v>63.6</v>
      </c>
      <c r="R1921">
        <v>0.24</v>
      </c>
      <c r="S1921">
        <v>0.26</v>
      </c>
      <c r="T1921">
        <v>0.06</v>
      </c>
      <c r="U1921">
        <v>9.3000000000000007</v>
      </c>
      <c r="V1921">
        <v>27.4</v>
      </c>
      <c r="W1921">
        <v>26.3</v>
      </c>
      <c r="X1921">
        <v>1.98</v>
      </c>
      <c r="Y1921">
        <v>4.5</v>
      </c>
      <c r="Z1921">
        <v>14</v>
      </c>
      <c r="AA1921">
        <v>0.12</v>
      </c>
      <c r="AB1921">
        <v>29.2</v>
      </c>
      <c r="AC1921">
        <v>0.57999999999999996</v>
      </c>
      <c r="AD1921">
        <v>581</v>
      </c>
      <c r="AE1921">
        <v>0.26</v>
      </c>
      <c r="AF1921">
        <v>8.0000000000000002E-3</v>
      </c>
      <c r="AG1921">
        <v>25.6</v>
      </c>
      <c r="AH1921">
        <v>8.8999999999999996E-2</v>
      </c>
      <c r="AI1921">
        <v>11.94</v>
      </c>
      <c r="AJ1921">
        <v>5.0000000000000001E-3</v>
      </c>
      <c r="AK1921">
        <v>0.59</v>
      </c>
      <c r="AL1921">
        <v>3.2</v>
      </c>
      <c r="AM1921">
        <v>0.1</v>
      </c>
      <c r="AN1921">
        <v>13.2</v>
      </c>
      <c r="AO1921">
        <v>0.02</v>
      </c>
      <c r="AP1921">
        <v>11.2</v>
      </c>
      <c r="AQ1921">
        <v>1120</v>
      </c>
      <c r="AR1921">
        <v>0.09</v>
      </c>
      <c r="AS1921">
        <v>1</v>
      </c>
      <c r="AT1921">
        <v>33</v>
      </c>
      <c r="AU1921">
        <v>0.7</v>
      </c>
      <c r="AV1921">
        <v>38.200000000000003</v>
      </c>
    </row>
    <row r="1922" spans="1:48" x14ac:dyDescent="0.3">
      <c r="A1922" t="s">
        <v>7422</v>
      </c>
      <c r="B1922" t="s">
        <v>7423</v>
      </c>
      <c r="C1922" s="1" t="str">
        <f t="shared" si="137"/>
        <v>13:0048</v>
      </c>
      <c r="D1922" s="1" t="str">
        <f t="shared" si="138"/>
        <v>13:0010</v>
      </c>
      <c r="E1922" t="s">
        <v>7424</v>
      </c>
      <c r="F1922" t="s">
        <v>7425</v>
      </c>
      <c r="H1922">
        <v>45.416700800000001</v>
      </c>
      <c r="I1922">
        <v>-66.9777773</v>
      </c>
      <c r="J1922" s="1" t="str">
        <f t="shared" si="139"/>
        <v>Basal till</v>
      </c>
      <c r="K1922" s="1" t="str">
        <f t="shared" si="140"/>
        <v>&lt;63 micron</v>
      </c>
      <c r="L1922">
        <v>88</v>
      </c>
      <c r="M1922">
        <v>4.96</v>
      </c>
      <c r="N1922">
        <v>135.19999999999999</v>
      </c>
      <c r="O1922">
        <v>0.1</v>
      </c>
      <c r="P1922">
        <v>2</v>
      </c>
      <c r="Q1922">
        <v>24.6</v>
      </c>
      <c r="R1922">
        <v>3.63</v>
      </c>
      <c r="S1922">
        <v>0.03</v>
      </c>
      <c r="T1922">
        <v>0.13</v>
      </c>
      <c r="U1922">
        <v>10.3</v>
      </c>
      <c r="V1922">
        <v>38.5</v>
      </c>
      <c r="W1922">
        <v>21.05</v>
      </c>
      <c r="X1922">
        <v>2.56</v>
      </c>
      <c r="Y1922">
        <v>4.8</v>
      </c>
      <c r="Z1922">
        <v>96</v>
      </c>
      <c r="AA1922">
        <v>0.03</v>
      </c>
      <c r="AB1922">
        <v>16.3</v>
      </c>
      <c r="AC1922">
        <v>0.26</v>
      </c>
      <c r="AD1922">
        <v>265</v>
      </c>
      <c r="AE1922">
        <v>0.89</v>
      </c>
      <c r="AF1922">
        <v>4.0000000000000001E-3</v>
      </c>
      <c r="AG1922">
        <v>21.8</v>
      </c>
      <c r="AH1922">
        <v>8.5999999999999993E-2</v>
      </c>
      <c r="AI1922">
        <v>26.36</v>
      </c>
      <c r="AJ1922">
        <v>0.09</v>
      </c>
      <c r="AK1922">
        <v>0.31</v>
      </c>
      <c r="AL1922">
        <v>3</v>
      </c>
      <c r="AM1922">
        <v>1.2</v>
      </c>
      <c r="AN1922">
        <v>2.2000000000000002</v>
      </c>
      <c r="AO1922">
        <v>0.04</v>
      </c>
      <c r="AP1922">
        <v>10.1</v>
      </c>
      <c r="AQ1922">
        <v>530</v>
      </c>
      <c r="AR1922">
        <v>0.13</v>
      </c>
      <c r="AS1922">
        <v>1.1000000000000001</v>
      </c>
      <c r="AT1922">
        <v>26</v>
      </c>
      <c r="AU1922">
        <v>1</v>
      </c>
      <c r="AV1922">
        <v>65.400000000000006</v>
      </c>
    </row>
    <row r="1923" spans="1:48" x14ac:dyDescent="0.3">
      <c r="A1923" t="s">
        <v>7426</v>
      </c>
      <c r="B1923" t="s">
        <v>7427</v>
      </c>
      <c r="C1923" s="1" t="str">
        <f t="shared" si="137"/>
        <v>13:0048</v>
      </c>
      <c r="D1923" s="1" t="str">
        <f t="shared" si="138"/>
        <v>13:0010</v>
      </c>
      <c r="E1923" t="s">
        <v>7428</v>
      </c>
      <c r="F1923" t="s">
        <v>7429</v>
      </c>
      <c r="H1923">
        <v>45.4006878</v>
      </c>
      <c r="I1923">
        <v>-66.978808900000004</v>
      </c>
      <c r="J1923" s="1" t="str">
        <f t="shared" si="139"/>
        <v>Basal till</v>
      </c>
      <c r="K1923" s="1" t="str">
        <f t="shared" si="140"/>
        <v>&lt;63 micron</v>
      </c>
      <c r="L1923">
        <v>135</v>
      </c>
      <c r="M1923">
        <v>3.05</v>
      </c>
      <c r="N1923">
        <v>30.3</v>
      </c>
      <c r="O1923">
        <v>4.5</v>
      </c>
      <c r="P1923">
        <v>2</v>
      </c>
      <c r="Q1923">
        <v>83.1</v>
      </c>
      <c r="R1923">
        <v>0.94</v>
      </c>
      <c r="S1923">
        <v>7.0000000000000007E-2</v>
      </c>
      <c r="T1923">
        <v>0.38</v>
      </c>
      <c r="U1923">
        <v>13.6</v>
      </c>
      <c r="V1923">
        <v>55.2</v>
      </c>
      <c r="W1923">
        <v>27.04</v>
      </c>
      <c r="X1923">
        <v>3.31</v>
      </c>
      <c r="Y1923">
        <v>8.4</v>
      </c>
      <c r="Z1923">
        <v>86</v>
      </c>
      <c r="AA1923">
        <v>0.16</v>
      </c>
      <c r="AB1923">
        <v>33</v>
      </c>
      <c r="AC1923">
        <v>0.56999999999999995</v>
      </c>
      <c r="AD1923">
        <v>587</v>
      </c>
      <c r="AE1923">
        <v>5.5</v>
      </c>
      <c r="AF1923">
        <v>5.0000000000000001E-3</v>
      </c>
      <c r="AG1923">
        <v>44.2</v>
      </c>
      <c r="AH1923">
        <v>6.2E-2</v>
      </c>
      <c r="AI1923">
        <v>119.62</v>
      </c>
      <c r="AJ1923">
        <v>0.03</v>
      </c>
      <c r="AK1923">
        <v>0.48</v>
      </c>
      <c r="AL1923">
        <v>3.8</v>
      </c>
      <c r="AM1923">
        <v>0.9</v>
      </c>
      <c r="AN1923">
        <v>5</v>
      </c>
      <c r="AO1923">
        <v>7.0000000000000007E-2</v>
      </c>
      <c r="AP1923">
        <v>7.6</v>
      </c>
      <c r="AQ1923">
        <v>730</v>
      </c>
      <c r="AR1923">
        <v>0.24</v>
      </c>
      <c r="AS1923">
        <v>15.6</v>
      </c>
      <c r="AT1923">
        <v>44</v>
      </c>
      <c r="AU1923">
        <v>4.5</v>
      </c>
      <c r="AV1923">
        <v>122.3</v>
      </c>
    </row>
    <row r="1924" spans="1:48" x14ac:dyDescent="0.3">
      <c r="A1924" t="s">
        <v>7430</v>
      </c>
      <c r="B1924" t="s">
        <v>7431</v>
      </c>
      <c r="C1924" s="1" t="str">
        <f t="shared" si="137"/>
        <v>13:0048</v>
      </c>
      <c r="D1924" s="1" t="str">
        <f t="shared" si="138"/>
        <v>13:0010</v>
      </c>
      <c r="E1924" t="s">
        <v>7428</v>
      </c>
      <c r="F1924" t="s">
        <v>7432</v>
      </c>
      <c r="H1924">
        <v>45.4006878</v>
      </c>
      <c r="I1924">
        <v>-66.978808900000004</v>
      </c>
      <c r="J1924" s="1" t="str">
        <f t="shared" si="139"/>
        <v>Basal till</v>
      </c>
      <c r="K1924" s="1" t="str">
        <f t="shared" si="140"/>
        <v>&lt;63 micron</v>
      </c>
      <c r="L1924">
        <v>11</v>
      </c>
      <c r="M1924">
        <v>2.66</v>
      </c>
      <c r="N1924">
        <v>26.2</v>
      </c>
      <c r="O1924">
        <v>1.5</v>
      </c>
      <c r="P1924">
        <v>1</v>
      </c>
      <c r="Q1924">
        <v>116.2</v>
      </c>
      <c r="R1924">
        <v>0.4</v>
      </c>
      <c r="S1924">
        <v>0.11</v>
      </c>
      <c r="T1924">
        <v>0.06</v>
      </c>
      <c r="U1924">
        <v>14.3</v>
      </c>
      <c r="V1924">
        <v>39.4</v>
      </c>
      <c r="W1924">
        <v>33.33</v>
      </c>
      <c r="X1924">
        <v>3.11</v>
      </c>
      <c r="Y1924">
        <v>7.6</v>
      </c>
      <c r="Z1924">
        <v>20</v>
      </c>
      <c r="AA1924">
        <v>0.27</v>
      </c>
      <c r="AB1924">
        <v>35.6</v>
      </c>
      <c r="AC1924">
        <v>0.77</v>
      </c>
      <c r="AD1924">
        <v>765</v>
      </c>
      <c r="AE1924">
        <v>0.68</v>
      </c>
      <c r="AF1924">
        <v>8.0000000000000002E-3</v>
      </c>
      <c r="AG1924">
        <v>39.1</v>
      </c>
      <c r="AH1924">
        <v>5.8000000000000003E-2</v>
      </c>
      <c r="AI1924">
        <v>17.010000000000002</v>
      </c>
      <c r="AJ1924">
        <v>5.0000000000000001E-3</v>
      </c>
      <c r="AK1924">
        <v>0.67</v>
      </c>
      <c r="AL1924">
        <v>5.4</v>
      </c>
      <c r="AM1924">
        <v>0.1</v>
      </c>
      <c r="AN1924">
        <v>11.1</v>
      </c>
      <c r="AO1924">
        <v>0.01</v>
      </c>
      <c r="AP1924">
        <v>12.4</v>
      </c>
      <c r="AQ1924">
        <v>1290</v>
      </c>
      <c r="AR1924">
        <v>0.2</v>
      </c>
      <c r="AS1924">
        <v>1.6</v>
      </c>
      <c r="AT1924">
        <v>47</v>
      </c>
      <c r="AU1924">
        <v>0.6</v>
      </c>
      <c r="AV1924">
        <v>67.2</v>
      </c>
    </row>
    <row r="1925" spans="1:48" x14ac:dyDescent="0.3">
      <c r="A1925" t="s">
        <v>7433</v>
      </c>
      <c r="B1925" t="s">
        <v>7434</v>
      </c>
      <c r="C1925" s="1" t="str">
        <f t="shared" si="137"/>
        <v>13:0048</v>
      </c>
      <c r="D1925" s="1" t="str">
        <f t="shared" si="138"/>
        <v>13:0010</v>
      </c>
      <c r="E1925" t="s">
        <v>7435</v>
      </c>
      <c r="F1925" t="s">
        <v>7436</v>
      </c>
      <c r="H1925">
        <v>45.378792599999997</v>
      </c>
      <c r="I1925">
        <v>-66.977060600000002</v>
      </c>
      <c r="J1925" s="1" t="str">
        <f t="shared" si="139"/>
        <v>Basal till</v>
      </c>
      <c r="K1925" s="1" t="str">
        <f t="shared" si="140"/>
        <v>&lt;63 micron</v>
      </c>
      <c r="L1925">
        <v>41</v>
      </c>
      <c r="M1925">
        <v>1.64</v>
      </c>
      <c r="N1925">
        <v>22</v>
      </c>
      <c r="O1925">
        <v>0.9</v>
      </c>
      <c r="P1925">
        <v>0.5</v>
      </c>
      <c r="Q1925">
        <v>20.5</v>
      </c>
      <c r="R1925">
        <v>0.69</v>
      </c>
      <c r="S1925">
        <v>0.11</v>
      </c>
      <c r="T1925">
        <v>0.04</v>
      </c>
      <c r="U1925">
        <v>4.7</v>
      </c>
      <c r="V1925">
        <v>22</v>
      </c>
      <c r="W1925">
        <v>9.57</v>
      </c>
      <c r="X1925">
        <v>1.72</v>
      </c>
      <c r="Y1925">
        <v>4.0999999999999996</v>
      </c>
      <c r="Z1925">
        <v>40</v>
      </c>
      <c r="AA1925">
        <v>0.06</v>
      </c>
      <c r="AB1925">
        <v>26.2</v>
      </c>
      <c r="AC1925">
        <v>0.35</v>
      </c>
      <c r="AD1925">
        <v>222</v>
      </c>
      <c r="AE1925">
        <v>0.85</v>
      </c>
      <c r="AF1925">
        <v>4.0000000000000001E-3</v>
      </c>
      <c r="AG1925">
        <v>16.399999999999999</v>
      </c>
      <c r="AH1925">
        <v>5.1999999999999998E-2</v>
      </c>
      <c r="AI1925">
        <v>10.98</v>
      </c>
      <c r="AJ1925">
        <v>0.01</v>
      </c>
      <c r="AK1925">
        <v>0.23</v>
      </c>
      <c r="AL1925">
        <v>1.7</v>
      </c>
      <c r="AM1925">
        <v>0.7</v>
      </c>
      <c r="AN1925">
        <v>4.3</v>
      </c>
      <c r="AO1925">
        <v>0.03</v>
      </c>
      <c r="AP1925">
        <v>7</v>
      </c>
      <c r="AQ1925">
        <v>530</v>
      </c>
      <c r="AR1925">
        <v>0.12</v>
      </c>
      <c r="AS1925">
        <v>1.5</v>
      </c>
      <c r="AT1925">
        <v>22</v>
      </c>
      <c r="AU1925">
        <v>1</v>
      </c>
      <c r="AV1925">
        <v>30.8</v>
      </c>
    </row>
    <row r="1926" spans="1:48" x14ac:dyDescent="0.3">
      <c r="A1926" t="s">
        <v>7437</v>
      </c>
      <c r="B1926" t="s">
        <v>7438</v>
      </c>
      <c r="C1926" s="1" t="str">
        <f t="shared" si="137"/>
        <v>13:0048</v>
      </c>
      <c r="D1926" s="1" t="str">
        <f t="shared" si="138"/>
        <v>13:0010</v>
      </c>
      <c r="E1926" t="s">
        <v>7439</v>
      </c>
      <c r="F1926" t="s">
        <v>7440</v>
      </c>
      <c r="H1926">
        <v>45.361550200000003</v>
      </c>
      <c r="I1926">
        <v>-66.986473099999998</v>
      </c>
      <c r="J1926" s="1" t="str">
        <f t="shared" si="139"/>
        <v>Basal till</v>
      </c>
      <c r="K1926" s="1" t="str">
        <f t="shared" si="140"/>
        <v>&lt;63 micron</v>
      </c>
      <c r="L1926">
        <v>9</v>
      </c>
      <c r="M1926">
        <v>2.19</v>
      </c>
      <c r="N1926">
        <v>60.5</v>
      </c>
      <c r="O1926">
        <v>2.4</v>
      </c>
      <c r="P1926">
        <v>1</v>
      </c>
      <c r="Q1926">
        <v>98.1</v>
      </c>
      <c r="R1926">
        <v>1.3</v>
      </c>
      <c r="S1926">
        <v>0.18</v>
      </c>
      <c r="T1926">
        <v>0.33</v>
      </c>
      <c r="U1926">
        <v>16.3</v>
      </c>
      <c r="V1926">
        <v>31.1</v>
      </c>
      <c r="W1926">
        <v>48.74</v>
      </c>
      <c r="X1926">
        <v>3.26</v>
      </c>
      <c r="Y1926">
        <v>5.4</v>
      </c>
      <c r="Z1926">
        <v>6</v>
      </c>
      <c r="AA1926">
        <v>0.14000000000000001</v>
      </c>
      <c r="AB1926">
        <v>42.1</v>
      </c>
      <c r="AC1926">
        <v>0.61</v>
      </c>
      <c r="AD1926">
        <v>616</v>
      </c>
      <c r="AE1926">
        <v>1.21</v>
      </c>
      <c r="AF1926">
        <v>5.0000000000000001E-3</v>
      </c>
      <c r="AG1926">
        <v>33.9</v>
      </c>
      <c r="AH1926">
        <v>6.7000000000000004E-2</v>
      </c>
      <c r="AI1926">
        <v>35.39</v>
      </c>
      <c r="AJ1926">
        <v>5.0000000000000001E-3</v>
      </c>
      <c r="AK1926">
        <v>3.86</v>
      </c>
      <c r="AL1926">
        <v>2.6</v>
      </c>
      <c r="AM1926">
        <v>0.2</v>
      </c>
      <c r="AN1926">
        <v>15.5</v>
      </c>
      <c r="AO1926">
        <v>0.04</v>
      </c>
      <c r="AP1926">
        <v>12.3</v>
      </c>
      <c r="AQ1926">
        <v>710</v>
      </c>
      <c r="AR1926">
        <v>0.11</v>
      </c>
      <c r="AS1926">
        <v>1.5</v>
      </c>
      <c r="AT1926">
        <v>34</v>
      </c>
      <c r="AU1926">
        <v>0.4</v>
      </c>
      <c r="AV1926">
        <v>130.5</v>
      </c>
    </row>
    <row r="1927" spans="1:48" x14ac:dyDescent="0.3">
      <c r="A1927" t="s">
        <v>7441</v>
      </c>
      <c r="B1927" t="s">
        <v>7442</v>
      </c>
      <c r="C1927" s="1" t="str">
        <f t="shared" si="137"/>
        <v>13:0048</v>
      </c>
      <c r="D1927" s="1" t="str">
        <f t="shared" si="138"/>
        <v>13:0010</v>
      </c>
      <c r="E1927" t="s">
        <v>7443</v>
      </c>
      <c r="F1927" t="s">
        <v>7444</v>
      </c>
      <c r="H1927">
        <v>45.346440700000002</v>
      </c>
      <c r="I1927">
        <v>-66.982605100000001</v>
      </c>
      <c r="J1927" s="1" t="str">
        <f t="shared" si="139"/>
        <v>Basal till</v>
      </c>
      <c r="K1927" s="1" t="str">
        <f t="shared" si="140"/>
        <v>&lt;63 micron</v>
      </c>
      <c r="L1927">
        <v>19</v>
      </c>
      <c r="M1927">
        <v>1.1000000000000001</v>
      </c>
      <c r="N1927">
        <v>131.9</v>
      </c>
      <c r="O1927">
        <v>24</v>
      </c>
      <c r="P1927">
        <v>0.5</v>
      </c>
      <c r="Q1927">
        <v>26.7</v>
      </c>
      <c r="R1927">
        <v>0.66</v>
      </c>
      <c r="S1927">
        <v>0.22</v>
      </c>
      <c r="T1927">
        <v>0.12</v>
      </c>
      <c r="U1927">
        <v>22.1</v>
      </c>
      <c r="V1927">
        <v>16.399999999999999</v>
      </c>
      <c r="W1927">
        <v>60.07</v>
      </c>
      <c r="X1927">
        <v>2.0699999999999998</v>
      </c>
      <c r="Y1927">
        <v>3.3</v>
      </c>
      <c r="Z1927">
        <v>2.5</v>
      </c>
      <c r="AA1927">
        <v>0.05</v>
      </c>
      <c r="AB1927">
        <v>24.8</v>
      </c>
      <c r="AC1927">
        <v>0.36</v>
      </c>
      <c r="AD1927">
        <v>436</v>
      </c>
      <c r="AE1927">
        <v>0.66</v>
      </c>
      <c r="AF1927">
        <v>5.0000000000000001E-3</v>
      </c>
      <c r="AG1927">
        <v>23.7</v>
      </c>
      <c r="AH1927">
        <v>9.2999999999999999E-2</v>
      </c>
      <c r="AI1927">
        <v>16.53</v>
      </c>
      <c r="AJ1927">
        <v>0.01</v>
      </c>
      <c r="AK1927">
        <v>3.98</v>
      </c>
      <c r="AL1927">
        <v>2.1</v>
      </c>
      <c r="AM1927">
        <v>0.4</v>
      </c>
      <c r="AN1927">
        <v>7.5</v>
      </c>
      <c r="AO1927">
        <v>0.05</v>
      </c>
      <c r="AP1927">
        <v>7.8</v>
      </c>
      <c r="AQ1927">
        <v>660</v>
      </c>
      <c r="AR1927">
        <v>7.0000000000000007E-2</v>
      </c>
      <c r="AS1927">
        <v>0.8</v>
      </c>
      <c r="AT1927">
        <v>28</v>
      </c>
      <c r="AU1927">
        <v>2.2000000000000002</v>
      </c>
      <c r="AV1927">
        <v>51</v>
      </c>
    </row>
    <row r="1928" spans="1:48" x14ac:dyDescent="0.3">
      <c r="A1928" t="s">
        <v>7445</v>
      </c>
      <c r="B1928" t="s">
        <v>7446</v>
      </c>
      <c r="C1928" s="1" t="str">
        <f t="shared" si="137"/>
        <v>13:0048</v>
      </c>
      <c r="D1928" s="1" t="str">
        <f t="shared" si="138"/>
        <v>13:0010</v>
      </c>
      <c r="E1928" t="s">
        <v>7447</v>
      </c>
      <c r="F1928" t="s">
        <v>7448</v>
      </c>
      <c r="H1928">
        <v>45.328367800000002</v>
      </c>
      <c r="I1928">
        <v>-66.975079800000003</v>
      </c>
      <c r="J1928" s="1" t="str">
        <f t="shared" si="139"/>
        <v>Basal till</v>
      </c>
      <c r="K1928" s="1" t="str">
        <f t="shared" si="140"/>
        <v>&lt;63 micron</v>
      </c>
      <c r="L1928">
        <v>14</v>
      </c>
      <c r="M1928">
        <v>1.44</v>
      </c>
      <c r="N1928">
        <v>22.4</v>
      </c>
      <c r="O1928">
        <v>3.2</v>
      </c>
      <c r="P1928">
        <v>1</v>
      </c>
      <c r="Q1928">
        <v>29.6</v>
      </c>
      <c r="R1928">
        <v>0.53</v>
      </c>
      <c r="S1928">
        <v>0.09</v>
      </c>
      <c r="T1928">
        <v>0.08</v>
      </c>
      <c r="U1928">
        <v>6.9</v>
      </c>
      <c r="V1928">
        <v>20.6</v>
      </c>
      <c r="W1928">
        <v>21.16</v>
      </c>
      <c r="X1928">
        <v>1.99</v>
      </c>
      <c r="Y1928">
        <v>4.2</v>
      </c>
      <c r="Z1928">
        <v>13</v>
      </c>
      <c r="AA1928">
        <v>0.05</v>
      </c>
      <c r="AB1928">
        <v>31</v>
      </c>
      <c r="AC1928">
        <v>0.41</v>
      </c>
      <c r="AD1928">
        <v>297</v>
      </c>
      <c r="AE1928">
        <v>1.2</v>
      </c>
      <c r="AF1928">
        <v>4.0000000000000001E-3</v>
      </c>
      <c r="AG1928">
        <v>20.5</v>
      </c>
      <c r="AH1928">
        <v>5.7000000000000002E-2</v>
      </c>
      <c r="AI1928">
        <v>14.34</v>
      </c>
      <c r="AJ1928">
        <v>0.01</v>
      </c>
      <c r="AK1928">
        <v>0.97</v>
      </c>
      <c r="AL1928">
        <v>2.6</v>
      </c>
      <c r="AM1928">
        <v>0.5</v>
      </c>
      <c r="AN1928">
        <v>4.7</v>
      </c>
      <c r="AO1928">
        <v>0.02</v>
      </c>
      <c r="AP1928">
        <v>12.2</v>
      </c>
      <c r="AQ1928">
        <v>850</v>
      </c>
      <c r="AR1928">
        <v>7.0000000000000007E-2</v>
      </c>
      <c r="AS1928">
        <v>1.7</v>
      </c>
      <c r="AT1928">
        <v>29</v>
      </c>
      <c r="AU1928">
        <v>0.6</v>
      </c>
      <c r="AV1928">
        <v>42.4</v>
      </c>
    </row>
    <row r="1929" spans="1:48" x14ac:dyDescent="0.3">
      <c r="A1929" t="s">
        <v>7449</v>
      </c>
      <c r="B1929" t="s">
        <v>7450</v>
      </c>
      <c r="C1929" s="1" t="str">
        <f t="shared" si="137"/>
        <v>13:0048</v>
      </c>
      <c r="D1929" s="1" t="str">
        <f t="shared" si="138"/>
        <v>13:0010</v>
      </c>
      <c r="E1929" t="s">
        <v>7451</v>
      </c>
      <c r="F1929" t="s">
        <v>7452</v>
      </c>
      <c r="H1929">
        <v>45.307704700000002</v>
      </c>
      <c r="I1929">
        <v>-66.980408299999993</v>
      </c>
      <c r="J1929" s="1" t="str">
        <f t="shared" si="139"/>
        <v>Basal till</v>
      </c>
      <c r="K1929" s="1" t="str">
        <f t="shared" si="140"/>
        <v>&lt;63 micron</v>
      </c>
      <c r="L1929">
        <v>35</v>
      </c>
      <c r="M1929">
        <v>2.12</v>
      </c>
      <c r="N1929">
        <v>31.8</v>
      </c>
      <c r="O1929">
        <v>2</v>
      </c>
      <c r="P1929">
        <v>1</v>
      </c>
      <c r="Q1929">
        <v>37.9</v>
      </c>
      <c r="R1929">
        <v>0.75</v>
      </c>
      <c r="S1929">
        <v>0.03</v>
      </c>
      <c r="T1929">
        <v>0.08</v>
      </c>
      <c r="U1929">
        <v>9.3000000000000007</v>
      </c>
      <c r="V1929">
        <v>32.4</v>
      </c>
      <c r="W1929">
        <v>22.02</v>
      </c>
      <c r="X1929">
        <v>2.4</v>
      </c>
      <c r="Y1929">
        <v>4.9000000000000004</v>
      </c>
      <c r="Z1929">
        <v>69</v>
      </c>
      <c r="AA1929">
        <v>0.06</v>
      </c>
      <c r="AB1929">
        <v>25.7</v>
      </c>
      <c r="AC1929">
        <v>0.5</v>
      </c>
      <c r="AD1929">
        <v>318</v>
      </c>
      <c r="AE1929">
        <v>1.24</v>
      </c>
      <c r="AF1929">
        <v>4.0000000000000001E-3</v>
      </c>
      <c r="AG1929">
        <v>31</v>
      </c>
      <c r="AH1929">
        <v>3.5999999999999997E-2</v>
      </c>
      <c r="AI1929">
        <v>18.510000000000002</v>
      </c>
      <c r="AJ1929">
        <v>0.01</v>
      </c>
      <c r="AK1929">
        <v>0.69</v>
      </c>
      <c r="AL1929">
        <v>2.5</v>
      </c>
      <c r="AM1929">
        <v>0.6</v>
      </c>
      <c r="AN1929">
        <v>3.6</v>
      </c>
      <c r="AO1929">
        <v>0.04</v>
      </c>
      <c r="AP1929">
        <v>11.1</v>
      </c>
      <c r="AQ1929">
        <v>790</v>
      </c>
      <c r="AR1929">
        <v>0.11</v>
      </c>
      <c r="AS1929">
        <v>1.3</v>
      </c>
      <c r="AT1929">
        <v>33</v>
      </c>
      <c r="AU1929">
        <v>0.9</v>
      </c>
      <c r="AV1929">
        <v>55</v>
      </c>
    </row>
    <row r="1930" spans="1:48" x14ac:dyDescent="0.3">
      <c r="A1930" t="s">
        <v>7453</v>
      </c>
      <c r="B1930" t="s">
        <v>7454</v>
      </c>
      <c r="C1930" s="1" t="str">
        <f t="shared" si="137"/>
        <v>13:0048</v>
      </c>
      <c r="D1930" s="1" t="str">
        <f t="shared" si="138"/>
        <v>13:0010</v>
      </c>
      <c r="E1930" t="s">
        <v>7455</v>
      </c>
      <c r="F1930" t="s">
        <v>7456</v>
      </c>
      <c r="H1930">
        <v>45.304600899999997</v>
      </c>
      <c r="I1930">
        <v>-66.981016100000005</v>
      </c>
      <c r="J1930" s="1" t="str">
        <f t="shared" si="139"/>
        <v>Basal till</v>
      </c>
      <c r="K1930" s="1" t="str">
        <f t="shared" si="140"/>
        <v>&lt;63 micron</v>
      </c>
      <c r="L1930">
        <v>31</v>
      </c>
      <c r="M1930">
        <v>1.88</v>
      </c>
      <c r="N1930">
        <v>17.600000000000001</v>
      </c>
      <c r="O1930">
        <v>1.2</v>
      </c>
      <c r="P1930">
        <v>0.5</v>
      </c>
      <c r="Q1930">
        <v>16.899999999999999</v>
      </c>
      <c r="R1930">
        <v>0.61</v>
      </c>
      <c r="S1930">
        <v>0.08</v>
      </c>
      <c r="T1930">
        <v>0.09</v>
      </c>
      <c r="U1930">
        <v>5.9</v>
      </c>
      <c r="V1930">
        <v>20.2</v>
      </c>
      <c r="W1930">
        <v>9.93</v>
      </c>
      <c r="X1930">
        <v>2.0099999999999998</v>
      </c>
      <c r="Y1930">
        <v>5.5</v>
      </c>
      <c r="Z1930">
        <v>66</v>
      </c>
      <c r="AA1930">
        <v>0.03</v>
      </c>
      <c r="AB1930">
        <v>25.8</v>
      </c>
      <c r="AC1930">
        <v>0.4</v>
      </c>
      <c r="AD1930">
        <v>287</v>
      </c>
      <c r="AE1930">
        <v>0.95</v>
      </c>
      <c r="AF1930">
        <v>4.0000000000000001E-3</v>
      </c>
      <c r="AG1930">
        <v>14.2</v>
      </c>
      <c r="AH1930">
        <v>0.06</v>
      </c>
      <c r="AI1930">
        <v>19.22</v>
      </c>
      <c r="AJ1930">
        <v>0.01</v>
      </c>
      <c r="AK1930">
        <v>0.5</v>
      </c>
      <c r="AL1930">
        <v>2.2999999999999998</v>
      </c>
      <c r="AM1930">
        <v>0.8</v>
      </c>
      <c r="AN1930">
        <v>3.7</v>
      </c>
      <c r="AO1930">
        <v>0.02</v>
      </c>
      <c r="AP1930">
        <v>17.100000000000001</v>
      </c>
      <c r="AQ1930">
        <v>910</v>
      </c>
      <c r="AR1930">
        <v>7.0000000000000007E-2</v>
      </c>
      <c r="AS1930">
        <v>2.5</v>
      </c>
      <c r="AT1930">
        <v>31</v>
      </c>
      <c r="AU1930">
        <v>0.8</v>
      </c>
      <c r="AV1930">
        <v>41.9</v>
      </c>
    </row>
    <row r="1931" spans="1:48" x14ac:dyDescent="0.3">
      <c r="A1931" t="s">
        <v>7457</v>
      </c>
      <c r="B1931" t="s">
        <v>7458</v>
      </c>
      <c r="C1931" s="1" t="str">
        <f t="shared" si="137"/>
        <v>13:0048</v>
      </c>
      <c r="D1931" s="1" t="str">
        <f t="shared" si="138"/>
        <v>13:0010</v>
      </c>
      <c r="E1931" t="s">
        <v>7459</v>
      </c>
      <c r="F1931" t="s">
        <v>7460</v>
      </c>
      <c r="H1931">
        <v>45.289127700000002</v>
      </c>
      <c r="I1931">
        <v>-66.993807399999994</v>
      </c>
      <c r="J1931" s="1" t="str">
        <f t="shared" si="139"/>
        <v>Basal till</v>
      </c>
      <c r="K1931" s="1" t="str">
        <f t="shared" si="140"/>
        <v>&lt;63 micron</v>
      </c>
      <c r="L1931">
        <v>28</v>
      </c>
      <c r="M1931">
        <v>2.3199999999999998</v>
      </c>
      <c r="N1931">
        <v>20.9</v>
      </c>
      <c r="O1931">
        <v>2.2999999999999998</v>
      </c>
      <c r="P1931">
        <v>1</v>
      </c>
      <c r="Q1931">
        <v>48.8</v>
      </c>
      <c r="R1931">
        <v>0.36</v>
      </c>
      <c r="S1931">
        <v>0.03</v>
      </c>
      <c r="T1931">
        <v>0.09</v>
      </c>
      <c r="U1931">
        <v>8.1999999999999993</v>
      </c>
      <c r="V1931">
        <v>33.200000000000003</v>
      </c>
      <c r="W1931">
        <v>12.47</v>
      </c>
      <c r="X1931">
        <v>2.5099999999999998</v>
      </c>
      <c r="Y1931">
        <v>5.6</v>
      </c>
      <c r="Z1931">
        <v>72</v>
      </c>
      <c r="AA1931">
        <v>0.05</v>
      </c>
      <c r="AB1931">
        <v>25.9</v>
      </c>
      <c r="AC1931">
        <v>0.54</v>
      </c>
      <c r="AD1931">
        <v>271</v>
      </c>
      <c r="AE1931">
        <v>1.1599999999999999</v>
      </c>
      <c r="AF1931">
        <v>4.0000000000000001E-3</v>
      </c>
      <c r="AG1931">
        <v>25.2</v>
      </c>
      <c r="AH1931">
        <v>3.5000000000000003E-2</v>
      </c>
      <c r="AI1931">
        <v>15.98</v>
      </c>
      <c r="AJ1931">
        <v>0.01</v>
      </c>
      <c r="AK1931">
        <v>0.41</v>
      </c>
      <c r="AL1931">
        <v>2.6</v>
      </c>
      <c r="AM1931">
        <v>0.9</v>
      </c>
      <c r="AN1931">
        <v>3.7</v>
      </c>
      <c r="AO1931">
        <v>0.02</v>
      </c>
      <c r="AP1931">
        <v>11</v>
      </c>
      <c r="AQ1931">
        <v>560</v>
      </c>
      <c r="AR1931">
        <v>0.11</v>
      </c>
      <c r="AS1931">
        <v>1.7</v>
      </c>
      <c r="AT1931">
        <v>37</v>
      </c>
      <c r="AU1931">
        <v>0.4</v>
      </c>
      <c r="AV1931">
        <v>43.1</v>
      </c>
    </row>
    <row r="1932" spans="1:48" x14ac:dyDescent="0.3">
      <c r="A1932" t="s">
        <v>7461</v>
      </c>
      <c r="B1932" t="s">
        <v>7462</v>
      </c>
      <c r="C1932" s="1" t="str">
        <f t="shared" si="137"/>
        <v>13:0048</v>
      </c>
      <c r="D1932" s="1" t="str">
        <f t="shared" si="138"/>
        <v>13:0010</v>
      </c>
      <c r="E1932" t="s">
        <v>7463</v>
      </c>
      <c r="F1932" t="s">
        <v>7464</v>
      </c>
      <c r="H1932">
        <v>45.271295299999998</v>
      </c>
      <c r="I1932">
        <v>-66.985601500000001</v>
      </c>
      <c r="J1932" s="1" t="str">
        <f t="shared" si="139"/>
        <v>Basal till</v>
      </c>
      <c r="K1932" s="1" t="str">
        <f t="shared" si="140"/>
        <v>&lt;63 micron</v>
      </c>
      <c r="L1932">
        <v>40</v>
      </c>
      <c r="M1932">
        <v>2.4500000000000002</v>
      </c>
      <c r="N1932">
        <v>61.8</v>
      </c>
      <c r="O1932">
        <v>3.7</v>
      </c>
      <c r="P1932">
        <v>1</v>
      </c>
      <c r="Q1932">
        <v>45.5</v>
      </c>
      <c r="R1932">
        <v>0.48</v>
      </c>
      <c r="S1932">
        <v>0.04</v>
      </c>
      <c r="T1932">
        <v>0.09</v>
      </c>
      <c r="U1932">
        <v>11</v>
      </c>
      <c r="V1932">
        <v>34.9</v>
      </c>
      <c r="W1932">
        <v>31.07</v>
      </c>
      <c r="X1932">
        <v>2.62</v>
      </c>
      <c r="Y1932">
        <v>5.8</v>
      </c>
      <c r="Z1932">
        <v>115</v>
      </c>
      <c r="AA1932">
        <v>0.06</v>
      </c>
      <c r="AB1932">
        <v>27.9</v>
      </c>
      <c r="AC1932">
        <v>0.61</v>
      </c>
      <c r="AD1932">
        <v>326</v>
      </c>
      <c r="AE1932">
        <v>0.94</v>
      </c>
      <c r="AF1932">
        <v>5.0000000000000001E-3</v>
      </c>
      <c r="AG1932">
        <v>32.6</v>
      </c>
      <c r="AH1932">
        <v>4.2999999999999997E-2</v>
      </c>
      <c r="AI1932">
        <v>19.43</v>
      </c>
      <c r="AJ1932">
        <v>0.01</v>
      </c>
      <c r="AK1932">
        <v>0.61</v>
      </c>
      <c r="AL1932">
        <v>3.7</v>
      </c>
      <c r="AM1932">
        <v>0.7</v>
      </c>
      <c r="AN1932">
        <v>3.8</v>
      </c>
      <c r="AO1932">
        <v>0.04</v>
      </c>
      <c r="AP1932">
        <v>8.1</v>
      </c>
      <c r="AQ1932">
        <v>910</v>
      </c>
      <c r="AR1932">
        <v>0.13</v>
      </c>
      <c r="AS1932">
        <v>1.2</v>
      </c>
      <c r="AT1932">
        <v>37</v>
      </c>
      <c r="AU1932">
        <v>0.6</v>
      </c>
      <c r="AV1932">
        <v>52.6</v>
      </c>
    </row>
    <row r="1933" spans="1:48" x14ac:dyDescent="0.3">
      <c r="A1933" t="s">
        <v>7465</v>
      </c>
      <c r="B1933" t="s">
        <v>7466</v>
      </c>
      <c r="C1933" s="1" t="str">
        <f t="shared" si="137"/>
        <v>13:0048</v>
      </c>
      <c r="D1933" s="1" t="str">
        <f t="shared" si="138"/>
        <v>13:0010</v>
      </c>
      <c r="E1933" t="s">
        <v>7467</v>
      </c>
      <c r="F1933" t="s">
        <v>7468</v>
      </c>
      <c r="H1933">
        <v>45.488628900000002</v>
      </c>
      <c r="I1933">
        <v>-66.950046799999996</v>
      </c>
      <c r="J1933" s="1" t="str">
        <f t="shared" si="139"/>
        <v>Basal till</v>
      </c>
      <c r="K1933" s="1" t="str">
        <f t="shared" si="140"/>
        <v>&lt;63 micron</v>
      </c>
      <c r="L1933">
        <v>13</v>
      </c>
      <c r="M1933">
        <v>1.63</v>
      </c>
      <c r="N1933">
        <v>7.5</v>
      </c>
      <c r="O1933">
        <v>0.8</v>
      </c>
      <c r="P1933">
        <v>1</v>
      </c>
      <c r="Q1933">
        <v>38.6</v>
      </c>
      <c r="R1933">
        <v>0.23</v>
      </c>
      <c r="S1933">
        <v>0.09</v>
      </c>
      <c r="T1933">
        <v>0.04</v>
      </c>
      <c r="U1933">
        <v>8</v>
      </c>
      <c r="V1933">
        <v>32.299999999999997</v>
      </c>
      <c r="W1933">
        <v>14.08</v>
      </c>
      <c r="X1933">
        <v>1.96</v>
      </c>
      <c r="Y1933">
        <v>4.3</v>
      </c>
      <c r="Z1933">
        <v>30</v>
      </c>
      <c r="AA1933">
        <v>0.05</v>
      </c>
      <c r="AB1933">
        <v>26.3</v>
      </c>
      <c r="AC1933">
        <v>0.57999999999999996</v>
      </c>
      <c r="AD1933">
        <v>279</v>
      </c>
      <c r="AE1933">
        <v>0.32</v>
      </c>
      <c r="AF1933">
        <v>4.0000000000000001E-3</v>
      </c>
      <c r="AG1933">
        <v>28.3</v>
      </c>
      <c r="AH1933">
        <v>4.2999999999999997E-2</v>
      </c>
      <c r="AI1933">
        <v>13.59</v>
      </c>
      <c r="AJ1933">
        <v>0.01</v>
      </c>
      <c r="AK1933">
        <v>0.71</v>
      </c>
      <c r="AL1933">
        <v>2.2000000000000002</v>
      </c>
      <c r="AM1933">
        <v>0.3</v>
      </c>
      <c r="AN1933">
        <v>4.7</v>
      </c>
      <c r="AO1933">
        <v>0.02</v>
      </c>
      <c r="AP1933">
        <v>7.1</v>
      </c>
      <c r="AQ1933">
        <v>500</v>
      </c>
      <c r="AR1933">
        <v>7.0000000000000007E-2</v>
      </c>
      <c r="AS1933">
        <v>0.8</v>
      </c>
      <c r="AT1933">
        <v>28</v>
      </c>
      <c r="AU1933">
        <v>0.4</v>
      </c>
      <c r="AV1933">
        <v>35.799999999999997</v>
      </c>
    </row>
    <row r="1934" spans="1:48" x14ac:dyDescent="0.3">
      <c r="A1934" t="s">
        <v>7469</v>
      </c>
      <c r="B1934" t="s">
        <v>7470</v>
      </c>
      <c r="C1934" s="1" t="str">
        <f t="shared" si="137"/>
        <v>13:0048</v>
      </c>
      <c r="D1934" s="1" t="str">
        <f t="shared" si="138"/>
        <v>13:0010</v>
      </c>
      <c r="E1934" t="s">
        <v>7471</v>
      </c>
      <c r="F1934" t="s">
        <v>7472</v>
      </c>
      <c r="H1934">
        <v>45.469109500000002</v>
      </c>
      <c r="I1934">
        <v>-66.950754200000006</v>
      </c>
      <c r="J1934" s="1" t="str">
        <f t="shared" si="139"/>
        <v>Basal till</v>
      </c>
      <c r="K1934" s="1" t="str">
        <f t="shared" si="140"/>
        <v>&lt;63 micron</v>
      </c>
      <c r="L1934">
        <v>18</v>
      </c>
      <c r="M1934">
        <v>1.61</v>
      </c>
      <c r="N1934">
        <v>6.1</v>
      </c>
      <c r="O1934">
        <v>0.1</v>
      </c>
      <c r="P1934">
        <v>1</v>
      </c>
      <c r="Q1934">
        <v>28.3</v>
      </c>
      <c r="R1934">
        <v>0.17</v>
      </c>
      <c r="S1934">
        <v>0.11</v>
      </c>
      <c r="T1934">
        <v>0.03</v>
      </c>
      <c r="U1934">
        <v>5.8</v>
      </c>
      <c r="V1934">
        <v>25.5</v>
      </c>
      <c r="W1934">
        <v>9.94</v>
      </c>
      <c r="X1934">
        <v>1.47</v>
      </c>
      <c r="Y1934">
        <v>4.0999999999999996</v>
      </c>
      <c r="Z1934">
        <v>35</v>
      </c>
      <c r="AA1934">
        <v>0.04</v>
      </c>
      <c r="AB1934">
        <v>23.2</v>
      </c>
      <c r="AC1934">
        <v>0.42</v>
      </c>
      <c r="AD1934">
        <v>183</v>
      </c>
      <c r="AE1934">
        <v>0.36</v>
      </c>
      <c r="AF1934">
        <v>4.0000000000000001E-3</v>
      </c>
      <c r="AG1934">
        <v>22.4</v>
      </c>
      <c r="AH1934">
        <v>4.9000000000000002E-2</v>
      </c>
      <c r="AI1934">
        <v>7.23</v>
      </c>
      <c r="AJ1934">
        <v>0.01</v>
      </c>
      <c r="AK1934">
        <v>0.18</v>
      </c>
      <c r="AL1934">
        <v>2</v>
      </c>
      <c r="AM1934">
        <v>0.5</v>
      </c>
      <c r="AN1934">
        <v>4.5</v>
      </c>
      <c r="AO1934">
        <v>0.02</v>
      </c>
      <c r="AP1934">
        <v>6.1</v>
      </c>
      <c r="AQ1934">
        <v>570</v>
      </c>
      <c r="AR1934">
        <v>0.06</v>
      </c>
      <c r="AS1934">
        <v>0.7</v>
      </c>
      <c r="AT1934">
        <v>23</v>
      </c>
      <c r="AU1934">
        <v>0.3</v>
      </c>
      <c r="AV1934">
        <v>28.8</v>
      </c>
    </row>
    <row r="1935" spans="1:48" x14ac:dyDescent="0.3">
      <c r="A1935" t="s">
        <v>7473</v>
      </c>
      <c r="B1935" t="s">
        <v>7474</v>
      </c>
      <c r="C1935" s="1" t="str">
        <f t="shared" si="137"/>
        <v>13:0048</v>
      </c>
      <c r="D1935" s="1" t="str">
        <f t="shared" si="138"/>
        <v>13:0010</v>
      </c>
      <c r="E1935" t="s">
        <v>7475</v>
      </c>
      <c r="F1935" t="s">
        <v>7476</v>
      </c>
      <c r="H1935">
        <v>45.453099199999997</v>
      </c>
      <c r="I1935">
        <v>-66.949888700000002</v>
      </c>
      <c r="J1935" s="1" t="str">
        <f t="shared" si="139"/>
        <v>Basal till</v>
      </c>
      <c r="K1935" s="1" t="str">
        <f t="shared" si="140"/>
        <v>&lt;63 micron</v>
      </c>
      <c r="L1935">
        <v>22</v>
      </c>
      <c r="M1935">
        <v>2.2400000000000002</v>
      </c>
      <c r="N1935">
        <v>11.4</v>
      </c>
      <c r="O1935">
        <v>0.8</v>
      </c>
      <c r="P1935">
        <v>1</v>
      </c>
      <c r="Q1935">
        <v>58.3</v>
      </c>
      <c r="R1935">
        <v>0.26</v>
      </c>
      <c r="S1935">
        <v>0.08</v>
      </c>
      <c r="T1935">
        <v>0.09</v>
      </c>
      <c r="U1935">
        <v>12.9</v>
      </c>
      <c r="V1935">
        <v>43.5</v>
      </c>
      <c r="W1935">
        <v>21.03</v>
      </c>
      <c r="X1935">
        <v>2.48</v>
      </c>
      <c r="Y1935">
        <v>5.7</v>
      </c>
      <c r="Z1935">
        <v>65</v>
      </c>
      <c r="AA1935">
        <v>0.09</v>
      </c>
      <c r="AB1935">
        <v>25.6</v>
      </c>
      <c r="AC1935">
        <v>0.89</v>
      </c>
      <c r="AD1935">
        <v>535</v>
      </c>
      <c r="AE1935">
        <v>0.38</v>
      </c>
      <c r="AF1935">
        <v>4.0000000000000001E-3</v>
      </c>
      <c r="AG1935">
        <v>38.4</v>
      </c>
      <c r="AH1935">
        <v>5.7000000000000002E-2</v>
      </c>
      <c r="AI1935">
        <v>15.54</v>
      </c>
      <c r="AJ1935">
        <v>0.01</v>
      </c>
      <c r="AK1935">
        <v>0.37</v>
      </c>
      <c r="AL1935">
        <v>2.9</v>
      </c>
      <c r="AM1935">
        <v>0.4</v>
      </c>
      <c r="AN1935">
        <v>4.7</v>
      </c>
      <c r="AO1935">
        <v>0.03</v>
      </c>
      <c r="AP1935">
        <v>8.6</v>
      </c>
      <c r="AQ1935">
        <v>900</v>
      </c>
      <c r="AR1935">
        <v>0.09</v>
      </c>
      <c r="AS1935">
        <v>0.9</v>
      </c>
      <c r="AT1935">
        <v>35</v>
      </c>
      <c r="AU1935">
        <v>0.4</v>
      </c>
      <c r="AV1935">
        <v>46</v>
      </c>
    </row>
    <row r="1936" spans="1:48" x14ac:dyDescent="0.3">
      <c r="A1936" t="s">
        <v>7477</v>
      </c>
      <c r="B1936" t="s">
        <v>7478</v>
      </c>
      <c r="C1936" s="1" t="str">
        <f t="shared" si="137"/>
        <v>13:0048</v>
      </c>
      <c r="D1936" s="1" t="str">
        <f t="shared" si="138"/>
        <v>13:0010</v>
      </c>
      <c r="E1936" t="s">
        <v>7479</v>
      </c>
      <c r="F1936" t="s">
        <v>7480</v>
      </c>
      <c r="H1936">
        <v>45.431009299999999</v>
      </c>
      <c r="I1936">
        <v>-66.957860199999999</v>
      </c>
      <c r="J1936" s="1" t="str">
        <f t="shared" si="139"/>
        <v>Basal till</v>
      </c>
      <c r="K1936" s="1" t="str">
        <f t="shared" si="140"/>
        <v>&lt;63 micron</v>
      </c>
      <c r="L1936">
        <v>38</v>
      </c>
      <c r="M1936">
        <v>1.48</v>
      </c>
      <c r="N1936">
        <v>14.9</v>
      </c>
      <c r="O1936">
        <v>1.5</v>
      </c>
      <c r="P1936">
        <v>1</v>
      </c>
      <c r="Q1936">
        <v>57</v>
      </c>
      <c r="R1936">
        <v>0.24</v>
      </c>
      <c r="S1936">
        <v>0.36</v>
      </c>
      <c r="T1936">
        <v>0.06</v>
      </c>
      <c r="U1936">
        <v>9.9</v>
      </c>
      <c r="V1936">
        <v>38.9</v>
      </c>
      <c r="W1936">
        <v>20.04</v>
      </c>
      <c r="X1936">
        <v>2.1</v>
      </c>
      <c r="Y1936">
        <v>4.9000000000000004</v>
      </c>
      <c r="Z1936">
        <v>25</v>
      </c>
      <c r="AA1936">
        <v>0.12</v>
      </c>
      <c r="AB1936">
        <v>30.8</v>
      </c>
      <c r="AC1936">
        <v>0.62</v>
      </c>
      <c r="AD1936">
        <v>597</v>
      </c>
      <c r="AE1936">
        <v>0.92</v>
      </c>
      <c r="AF1936">
        <v>1.2E-2</v>
      </c>
      <c r="AG1936">
        <v>33.1</v>
      </c>
      <c r="AH1936">
        <v>7.2999999999999995E-2</v>
      </c>
      <c r="AI1936">
        <v>13.12</v>
      </c>
      <c r="AJ1936">
        <v>0.01</v>
      </c>
      <c r="AK1936">
        <v>0.46</v>
      </c>
      <c r="AL1936">
        <v>3.1</v>
      </c>
      <c r="AM1936">
        <v>0.2</v>
      </c>
      <c r="AN1936">
        <v>19.399999999999999</v>
      </c>
      <c r="AO1936">
        <v>0.01</v>
      </c>
      <c r="AP1936">
        <v>9.1999999999999993</v>
      </c>
      <c r="AQ1936">
        <v>900</v>
      </c>
      <c r="AR1936">
        <v>0.09</v>
      </c>
      <c r="AS1936">
        <v>1.3</v>
      </c>
      <c r="AT1936">
        <v>33</v>
      </c>
      <c r="AU1936">
        <v>0.5</v>
      </c>
      <c r="AV1936">
        <v>40.799999999999997</v>
      </c>
    </row>
    <row r="1937" spans="1:48" x14ac:dyDescent="0.3">
      <c r="A1937" t="s">
        <v>7481</v>
      </c>
      <c r="B1937" t="s">
        <v>7482</v>
      </c>
      <c r="C1937" s="1" t="str">
        <f t="shared" si="137"/>
        <v>13:0048</v>
      </c>
      <c r="D1937" s="1" t="str">
        <f t="shared" si="138"/>
        <v>13:0010</v>
      </c>
      <c r="E1937" t="s">
        <v>7483</v>
      </c>
      <c r="F1937" t="s">
        <v>7484</v>
      </c>
      <c r="H1937">
        <v>45.422790499999998</v>
      </c>
      <c r="I1937">
        <v>-66.948262799999995</v>
      </c>
      <c r="J1937" s="1" t="str">
        <f t="shared" si="139"/>
        <v>Basal till</v>
      </c>
      <c r="K1937" s="1" t="str">
        <f t="shared" si="140"/>
        <v>&lt;63 micron</v>
      </c>
      <c r="L1937">
        <v>6</v>
      </c>
      <c r="M1937">
        <v>1.9</v>
      </c>
      <c r="N1937">
        <v>11.4</v>
      </c>
      <c r="O1937">
        <v>1.4</v>
      </c>
      <c r="P1937">
        <v>1</v>
      </c>
      <c r="Q1937">
        <v>88.8</v>
      </c>
      <c r="R1937">
        <v>0.31</v>
      </c>
      <c r="S1937">
        <v>0.17</v>
      </c>
      <c r="T1937">
        <v>0.11</v>
      </c>
      <c r="U1937">
        <v>12</v>
      </c>
      <c r="V1937">
        <v>36.4</v>
      </c>
      <c r="W1937">
        <v>22.17</v>
      </c>
      <c r="X1937">
        <v>2.54</v>
      </c>
      <c r="Y1937">
        <v>6</v>
      </c>
      <c r="Z1937">
        <v>20</v>
      </c>
      <c r="AA1937">
        <v>0.21</v>
      </c>
      <c r="AB1937">
        <v>33.200000000000003</v>
      </c>
      <c r="AC1937">
        <v>0.7</v>
      </c>
      <c r="AD1937">
        <v>786</v>
      </c>
      <c r="AE1937">
        <v>0.55000000000000004</v>
      </c>
      <c r="AF1937">
        <v>7.0000000000000001E-3</v>
      </c>
      <c r="AG1937">
        <v>34.4</v>
      </c>
      <c r="AH1937">
        <v>7.5999999999999998E-2</v>
      </c>
      <c r="AI1937">
        <v>13.95</v>
      </c>
      <c r="AJ1937">
        <v>0.02</v>
      </c>
      <c r="AK1937">
        <v>0.52</v>
      </c>
      <c r="AL1937">
        <v>4.7</v>
      </c>
      <c r="AM1937">
        <v>0.2</v>
      </c>
      <c r="AN1937">
        <v>10.9</v>
      </c>
      <c r="AO1937">
        <v>0.04</v>
      </c>
      <c r="AP1937">
        <v>10.5</v>
      </c>
      <c r="AQ1937">
        <v>1060</v>
      </c>
      <c r="AR1937">
        <v>0.11</v>
      </c>
      <c r="AS1937">
        <v>0.9</v>
      </c>
      <c r="AT1937">
        <v>40</v>
      </c>
      <c r="AU1937">
        <v>0.3</v>
      </c>
      <c r="AV1937">
        <v>50.9</v>
      </c>
    </row>
    <row r="1938" spans="1:48" x14ac:dyDescent="0.3">
      <c r="A1938" t="s">
        <v>7485</v>
      </c>
      <c r="B1938" t="s">
        <v>7486</v>
      </c>
      <c r="C1938" s="1" t="str">
        <f t="shared" si="137"/>
        <v>13:0048</v>
      </c>
      <c r="D1938" s="1" t="str">
        <f t="shared" si="138"/>
        <v>13:0010</v>
      </c>
      <c r="E1938" t="s">
        <v>7487</v>
      </c>
      <c r="F1938" t="s">
        <v>7488</v>
      </c>
      <c r="H1938">
        <v>45.397687099999999</v>
      </c>
      <c r="I1938">
        <v>-66.954844499999993</v>
      </c>
      <c r="J1938" s="1" t="str">
        <f t="shared" si="139"/>
        <v>Basal till</v>
      </c>
      <c r="K1938" s="1" t="str">
        <f t="shared" si="140"/>
        <v>&lt;63 micron</v>
      </c>
      <c r="L1938">
        <v>6</v>
      </c>
      <c r="M1938">
        <v>1.68</v>
      </c>
      <c r="N1938">
        <v>59.5</v>
      </c>
      <c r="O1938">
        <v>1.4</v>
      </c>
      <c r="P1938">
        <v>1</v>
      </c>
      <c r="Q1938">
        <v>45.2</v>
      </c>
      <c r="R1938">
        <v>1.74</v>
      </c>
      <c r="S1938">
        <v>0.06</v>
      </c>
      <c r="T1938">
        <v>0.08</v>
      </c>
      <c r="U1938">
        <v>13.9</v>
      </c>
      <c r="V1938">
        <v>24.2</v>
      </c>
      <c r="W1938">
        <v>36.909999999999997</v>
      </c>
      <c r="X1938">
        <v>2.25</v>
      </c>
      <c r="Y1938">
        <v>4.5999999999999996</v>
      </c>
      <c r="Z1938">
        <v>16</v>
      </c>
      <c r="AA1938">
        <v>7.0000000000000007E-2</v>
      </c>
      <c r="AB1938">
        <v>32.9</v>
      </c>
      <c r="AC1938">
        <v>0.47</v>
      </c>
      <c r="AD1938">
        <v>384</v>
      </c>
      <c r="AE1938">
        <v>0.82</v>
      </c>
      <c r="AF1938">
        <v>5.0000000000000001E-3</v>
      </c>
      <c r="AG1938">
        <v>26.8</v>
      </c>
      <c r="AH1938">
        <v>4.8000000000000001E-2</v>
      </c>
      <c r="AI1938">
        <v>26.41</v>
      </c>
      <c r="AJ1938">
        <v>0.02</v>
      </c>
      <c r="AK1938">
        <v>0.69</v>
      </c>
      <c r="AL1938">
        <v>2.2999999999999998</v>
      </c>
      <c r="AM1938">
        <v>0.3</v>
      </c>
      <c r="AN1938">
        <v>4.2</v>
      </c>
      <c r="AO1938">
        <v>0.03</v>
      </c>
      <c r="AP1938">
        <v>10.8</v>
      </c>
      <c r="AQ1938">
        <v>790</v>
      </c>
      <c r="AR1938">
        <v>0.13</v>
      </c>
      <c r="AS1938">
        <v>1.3</v>
      </c>
      <c r="AT1938">
        <v>27</v>
      </c>
      <c r="AU1938">
        <v>0.7</v>
      </c>
      <c r="AV1938">
        <v>62.4</v>
      </c>
    </row>
    <row r="1939" spans="1:48" x14ac:dyDescent="0.3">
      <c r="A1939" t="s">
        <v>7489</v>
      </c>
      <c r="B1939" t="s">
        <v>7490</v>
      </c>
      <c r="C1939" s="1" t="str">
        <f t="shared" si="137"/>
        <v>13:0048</v>
      </c>
      <c r="D1939" s="1" t="str">
        <f t="shared" si="138"/>
        <v>13:0010</v>
      </c>
      <c r="E1939" t="s">
        <v>7491</v>
      </c>
      <c r="F1939" t="s">
        <v>7492</v>
      </c>
      <c r="H1939">
        <v>45.384410899999999</v>
      </c>
      <c r="I1939">
        <v>-66.954889100000003</v>
      </c>
      <c r="J1939" s="1" t="str">
        <f t="shared" si="139"/>
        <v>Basal till</v>
      </c>
      <c r="K1939" s="1" t="str">
        <f t="shared" si="140"/>
        <v>&lt;63 micron</v>
      </c>
      <c r="L1939">
        <v>27</v>
      </c>
      <c r="M1939">
        <v>1.89</v>
      </c>
      <c r="N1939">
        <v>83.3</v>
      </c>
      <c r="O1939">
        <v>1.4</v>
      </c>
      <c r="P1939">
        <v>1</v>
      </c>
      <c r="Q1939">
        <v>58.5</v>
      </c>
      <c r="R1939">
        <v>5.63</v>
      </c>
      <c r="S1939">
        <v>0.08</v>
      </c>
      <c r="T1939">
        <v>0.28000000000000003</v>
      </c>
      <c r="U1939">
        <v>13.4</v>
      </c>
      <c r="V1939">
        <v>30.2</v>
      </c>
      <c r="W1939">
        <v>76.37</v>
      </c>
      <c r="X1939">
        <v>2.63</v>
      </c>
      <c r="Y1939">
        <v>5.0999999999999996</v>
      </c>
      <c r="Z1939">
        <v>13</v>
      </c>
      <c r="AA1939">
        <v>0.08</v>
      </c>
      <c r="AB1939">
        <v>38.700000000000003</v>
      </c>
      <c r="AC1939">
        <v>0.56999999999999995</v>
      </c>
      <c r="AD1939">
        <v>495</v>
      </c>
      <c r="AE1939">
        <v>1.26</v>
      </c>
      <c r="AF1939">
        <v>4.0000000000000001E-3</v>
      </c>
      <c r="AG1939">
        <v>30.6</v>
      </c>
      <c r="AH1939">
        <v>6.2E-2</v>
      </c>
      <c r="AI1939">
        <v>81.260000000000005</v>
      </c>
      <c r="AJ1939">
        <v>0.01</v>
      </c>
      <c r="AK1939">
        <v>0.51</v>
      </c>
      <c r="AL1939">
        <v>2.2999999999999998</v>
      </c>
      <c r="AM1939">
        <v>0.3</v>
      </c>
      <c r="AN1939">
        <v>5.0999999999999996</v>
      </c>
      <c r="AO1939">
        <v>0.04</v>
      </c>
      <c r="AP1939">
        <v>11.1</v>
      </c>
      <c r="AQ1939">
        <v>770</v>
      </c>
      <c r="AR1939">
        <v>0.13</v>
      </c>
      <c r="AS1939">
        <v>1.4</v>
      </c>
      <c r="AT1939">
        <v>31</v>
      </c>
      <c r="AU1939">
        <v>0.7</v>
      </c>
      <c r="AV1939">
        <v>122.3</v>
      </c>
    </row>
    <row r="1940" spans="1:48" x14ac:dyDescent="0.3">
      <c r="A1940" t="s">
        <v>7493</v>
      </c>
      <c r="B1940" t="s">
        <v>7494</v>
      </c>
      <c r="C1940" s="1" t="str">
        <f t="shared" si="137"/>
        <v>13:0048</v>
      </c>
      <c r="D1940" s="1" t="str">
        <f t="shared" si="138"/>
        <v>13:0010</v>
      </c>
      <c r="E1940" t="s">
        <v>7495</v>
      </c>
      <c r="F1940" t="s">
        <v>7496</v>
      </c>
      <c r="H1940">
        <v>45.358364100000003</v>
      </c>
      <c r="I1940">
        <v>-66.955559699999995</v>
      </c>
      <c r="J1940" s="1" t="str">
        <f t="shared" si="139"/>
        <v>Basal till</v>
      </c>
      <c r="K1940" s="1" t="str">
        <f t="shared" si="140"/>
        <v>&lt;63 micron</v>
      </c>
      <c r="L1940">
        <v>13</v>
      </c>
      <c r="M1940">
        <v>2.31</v>
      </c>
      <c r="N1940">
        <v>23.9</v>
      </c>
      <c r="O1940">
        <v>1.2</v>
      </c>
      <c r="P1940">
        <v>2</v>
      </c>
      <c r="Q1940">
        <v>110.1</v>
      </c>
      <c r="R1940">
        <v>0.47</v>
      </c>
      <c r="S1940">
        <v>0.16</v>
      </c>
      <c r="T1940">
        <v>0.09</v>
      </c>
      <c r="U1940">
        <v>13.8</v>
      </c>
      <c r="V1940">
        <v>43.7</v>
      </c>
      <c r="W1940">
        <v>26.76</v>
      </c>
      <c r="X1940">
        <v>3.15</v>
      </c>
      <c r="Y1940">
        <v>7.5</v>
      </c>
      <c r="Z1940">
        <v>22</v>
      </c>
      <c r="AA1940">
        <v>0.27</v>
      </c>
      <c r="AB1940">
        <v>37.4</v>
      </c>
      <c r="AC1940">
        <v>0.83</v>
      </c>
      <c r="AD1940">
        <v>798</v>
      </c>
      <c r="AE1940">
        <v>0.71</v>
      </c>
      <c r="AF1940">
        <v>8.0000000000000002E-3</v>
      </c>
      <c r="AG1940">
        <v>41.2</v>
      </c>
      <c r="AH1940">
        <v>7.5999999999999998E-2</v>
      </c>
      <c r="AI1940">
        <v>16.14</v>
      </c>
      <c r="AJ1940">
        <v>0.01</v>
      </c>
      <c r="AK1940">
        <v>0.66</v>
      </c>
      <c r="AL1940">
        <v>4.9000000000000004</v>
      </c>
      <c r="AM1940">
        <v>0.1</v>
      </c>
      <c r="AN1940">
        <v>13.6</v>
      </c>
      <c r="AO1940">
        <v>0.03</v>
      </c>
      <c r="AP1940">
        <v>11.1</v>
      </c>
      <c r="AQ1940">
        <v>1150</v>
      </c>
      <c r="AR1940">
        <v>0.16</v>
      </c>
      <c r="AS1940">
        <v>1</v>
      </c>
      <c r="AT1940">
        <v>45</v>
      </c>
      <c r="AU1940">
        <v>0.5</v>
      </c>
      <c r="AV1940">
        <v>68.3</v>
      </c>
    </row>
    <row r="1941" spans="1:48" x14ac:dyDescent="0.3">
      <c r="A1941" t="s">
        <v>7497</v>
      </c>
      <c r="B1941" t="s">
        <v>7498</v>
      </c>
      <c r="C1941" s="1" t="str">
        <f t="shared" si="137"/>
        <v>13:0048</v>
      </c>
      <c r="D1941" s="1" t="str">
        <f t="shared" si="138"/>
        <v>13:0010</v>
      </c>
      <c r="E1941" t="s">
        <v>7499</v>
      </c>
      <c r="F1941" t="s">
        <v>7500</v>
      </c>
      <c r="H1941">
        <v>45.345443299999999</v>
      </c>
      <c r="I1941">
        <v>-66.950318899999999</v>
      </c>
      <c r="J1941" s="1" t="str">
        <f t="shared" si="139"/>
        <v>Basal till</v>
      </c>
      <c r="K1941" s="1" t="str">
        <f t="shared" si="140"/>
        <v>&lt;63 micron</v>
      </c>
      <c r="L1941">
        <v>7</v>
      </c>
      <c r="M1941">
        <v>1.59</v>
      </c>
      <c r="N1941">
        <v>17</v>
      </c>
      <c r="O1941">
        <v>0.9</v>
      </c>
      <c r="P1941">
        <v>1</v>
      </c>
      <c r="Q1941">
        <v>41.1</v>
      </c>
      <c r="R1941">
        <v>0.39</v>
      </c>
      <c r="S1941">
        <v>0.11</v>
      </c>
      <c r="T1941">
        <v>0.08</v>
      </c>
      <c r="U1941">
        <v>10</v>
      </c>
      <c r="V1941">
        <v>24.8</v>
      </c>
      <c r="W1941">
        <v>19.5</v>
      </c>
      <c r="X1941">
        <v>2.14</v>
      </c>
      <c r="Y1941">
        <v>5.2</v>
      </c>
      <c r="Z1941">
        <v>23</v>
      </c>
      <c r="AA1941">
        <v>0.06</v>
      </c>
      <c r="AB1941">
        <v>33</v>
      </c>
      <c r="AC1941">
        <v>0.57999999999999996</v>
      </c>
      <c r="AD1941">
        <v>518</v>
      </c>
      <c r="AE1941">
        <v>0.52</v>
      </c>
      <c r="AF1941">
        <v>4.0000000000000001E-3</v>
      </c>
      <c r="AG1941">
        <v>23</v>
      </c>
      <c r="AH1941">
        <v>7.0999999999999994E-2</v>
      </c>
      <c r="AI1941">
        <v>16.93</v>
      </c>
      <c r="AJ1941">
        <v>0.01</v>
      </c>
      <c r="AK1941">
        <v>0.75</v>
      </c>
      <c r="AL1941">
        <v>2.7</v>
      </c>
      <c r="AM1941">
        <v>0.3</v>
      </c>
      <c r="AN1941">
        <v>4.9000000000000004</v>
      </c>
      <c r="AO1941">
        <v>0.01</v>
      </c>
      <c r="AP1941">
        <v>17.399999999999999</v>
      </c>
      <c r="AQ1941">
        <v>980</v>
      </c>
      <c r="AR1941">
        <v>0.1</v>
      </c>
      <c r="AS1941">
        <v>2.2999999999999998</v>
      </c>
      <c r="AT1941">
        <v>30</v>
      </c>
      <c r="AU1941">
        <v>0.7</v>
      </c>
      <c r="AV1941">
        <v>48.6</v>
      </c>
    </row>
    <row r="1942" spans="1:48" x14ac:dyDescent="0.3">
      <c r="A1942" t="s">
        <v>7501</v>
      </c>
      <c r="B1942" t="s">
        <v>7502</v>
      </c>
      <c r="C1942" s="1" t="str">
        <f t="shared" si="137"/>
        <v>13:0048</v>
      </c>
      <c r="D1942" s="1" t="str">
        <f t="shared" si="138"/>
        <v>13:0010</v>
      </c>
      <c r="E1942" t="s">
        <v>7503</v>
      </c>
      <c r="F1942" t="s">
        <v>7504</v>
      </c>
      <c r="H1942">
        <v>45.309438200000002</v>
      </c>
      <c r="I1942">
        <v>-66.964974600000005</v>
      </c>
      <c r="J1942" s="1" t="str">
        <f t="shared" si="139"/>
        <v>Basal till</v>
      </c>
      <c r="K1942" s="1" t="str">
        <f t="shared" si="140"/>
        <v>&lt;63 micron</v>
      </c>
      <c r="L1942">
        <v>82</v>
      </c>
      <c r="M1942">
        <v>2.57</v>
      </c>
      <c r="N1942">
        <v>22.2</v>
      </c>
      <c r="O1942">
        <v>1.9</v>
      </c>
      <c r="P1942">
        <v>1</v>
      </c>
      <c r="Q1942">
        <v>39.200000000000003</v>
      </c>
      <c r="R1942">
        <v>0.57999999999999996</v>
      </c>
      <c r="S1942">
        <v>0.03</v>
      </c>
      <c r="T1942">
        <v>0.08</v>
      </c>
      <c r="U1942">
        <v>7.4</v>
      </c>
      <c r="V1942">
        <v>30.7</v>
      </c>
      <c r="W1942">
        <v>17.95</v>
      </c>
      <c r="X1942">
        <v>2.4500000000000002</v>
      </c>
      <c r="Y1942">
        <v>6.3</v>
      </c>
      <c r="Z1942">
        <v>89</v>
      </c>
      <c r="AA1942">
        <v>0.04</v>
      </c>
      <c r="AB1942">
        <v>24.1</v>
      </c>
      <c r="AC1942">
        <v>0.38</v>
      </c>
      <c r="AD1942">
        <v>236</v>
      </c>
      <c r="AE1942">
        <v>1.37</v>
      </c>
      <c r="AF1942">
        <v>4.0000000000000001E-3</v>
      </c>
      <c r="AG1942">
        <v>22.6</v>
      </c>
      <c r="AH1942">
        <v>4.3999999999999997E-2</v>
      </c>
      <c r="AI1942">
        <v>18.59</v>
      </c>
      <c r="AJ1942">
        <v>0.04</v>
      </c>
      <c r="AK1942">
        <v>0.62</v>
      </c>
      <c r="AL1942">
        <v>3.1</v>
      </c>
      <c r="AM1942">
        <v>1.2</v>
      </c>
      <c r="AN1942">
        <v>3.3</v>
      </c>
      <c r="AO1942">
        <v>0.02</v>
      </c>
      <c r="AP1942">
        <v>11.2</v>
      </c>
      <c r="AQ1942">
        <v>730</v>
      </c>
      <c r="AR1942">
        <v>0.14000000000000001</v>
      </c>
      <c r="AS1942">
        <v>1.6</v>
      </c>
      <c r="AT1942">
        <v>37</v>
      </c>
      <c r="AU1942">
        <v>0.6</v>
      </c>
      <c r="AV1942">
        <v>46.6</v>
      </c>
    </row>
    <row r="1943" spans="1:48" x14ac:dyDescent="0.3">
      <c r="A1943" t="s">
        <v>7505</v>
      </c>
      <c r="B1943" t="s">
        <v>7506</v>
      </c>
      <c r="C1943" s="1" t="str">
        <f t="shared" si="137"/>
        <v>13:0048</v>
      </c>
      <c r="D1943" s="1" t="str">
        <f t="shared" si="138"/>
        <v>13:0010</v>
      </c>
      <c r="E1943" t="s">
        <v>7507</v>
      </c>
      <c r="F1943" t="s">
        <v>7508</v>
      </c>
      <c r="H1943">
        <v>45.290292800000003</v>
      </c>
      <c r="I1943">
        <v>-66.958467499999998</v>
      </c>
      <c r="J1943" s="1" t="str">
        <f t="shared" si="139"/>
        <v>Basal till</v>
      </c>
      <c r="K1943" s="1" t="str">
        <f t="shared" si="140"/>
        <v>&lt;63 micron</v>
      </c>
      <c r="L1943">
        <v>17</v>
      </c>
      <c r="M1943">
        <v>2.48</v>
      </c>
      <c r="N1943">
        <v>16.600000000000001</v>
      </c>
      <c r="O1943">
        <v>7.5</v>
      </c>
      <c r="P1943">
        <v>1</v>
      </c>
      <c r="Q1943">
        <v>30</v>
      </c>
      <c r="R1943">
        <v>0.78</v>
      </c>
      <c r="S1943">
        <v>0.03</v>
      </c>
      <c r="T1943">
        <v>0.1</v>
      </c>
      <c r="U1943">
        <v>6.8</v>
      </c>
      <c r="V1943">
        <v>31.8</v>
      </c>
      <c r="W1943">
        <v>11.04</v>
      </c>
      <c r="X1943">
        <v>2.16</v>
      </c>
      <c r="Y1943">
        <v>4.8</v>
      </c>
      <c r="Z1943">
        <v>138</v>
      </c>
      <c r="AA1943">
        <v>0.04</v>
      </c>
      <c r="AB1943">
        <v>26</v>
      </c>
      <c r="AC1943">
        <v>0.42</v>
      </c>
      <c r="AD1943">
        <v>235</v>
      </c>
      <c r="AE1943">
        <v>1.25</v>
      </c>
      <c r="AF1943">
        <v>4.0000000000000001E-3</v>
      </c>
      <c r="AG1943">
        <v>23.4</v>
      </c>
      <c r="AH1943">
        <v>4.2000000000000003E-2</v>
      </c>
      <c r="AI1943">
        <v>26.35</v>
      </c>
      <c r="AJ1943">
        <v>0.02</v>
      </c>
      <c r="AK1943">
        <v>0.52</v>
      </c>
      <c r="AL1943">
        <v>2.8</v>
      </c>
      <c r="AM1943">
        <v>1</v>
      </c>
      <c r="AN1943">
        <v>3.1</v>
      </c>
      <c r="AO1943">
        <v>0.03</v>
      </c>
      <c r="AP1943">
        <v>21.3</v>
      </c>
      <c r="AQ1943">
        <v>650</v>
      </c>
      <c r="AR1943">
        <v>0.1</v>
      </c>
      <c r="AS1943">
        <v>2.2000000000000002</v>
      </c>
      <c r="AT1943">
        <v>30</v>
      </c>
      <c r="AU1943">
        <v>0.7</v>
      </c>
      <c r="AV1943">
        <v>42.4</v>
      </c>
    </row>
    <row r="1944" spans="1:48" x14ac:dyDescent="0.3">
      <c r="A1944" t="s">
        <v>7509</v>
      </c>
      <c r="B1944" t="s">
        <v>7510</v>
      </c>
      <c r="C1944" s="1" t="str">
        <f t="shared" si="137"/>
        <v>13:0048</v>
      </c>
      <c r="D1944" s="1" t="str">
        <f t="shared" si="138"/>
        <v>13:0010</v>
      </c>
      <c r="E1944" t="s">
        <v>7511</v>
      </c>
      <c r="F1944" t="s">
        <v>7512</v>
      </c>
      <c r="H1944">
        <v>45.485765399999998</v>
      </c>
      <c r="I1944">
        <v>-66.923546200000004</v>
      </c>
      <c r="J1944" s="1" t="str">
        <f t="shared" si="139"/>
        <v>Basal till</v>
      </c>
      <c r="K1944" s="1" t="str">
        <f t="shared" si="140"/>
        <v>&lt;63 micron</v>
      </c>
      <c r="L1944">
        <v>13</v>
      </c>
      <c r="M1944">
        <v>1.82</v>
      </c>
      <c r="N1944">
        <v>8.6999999999999993</v>
      </c>
      <c r="O1944">
        <v>0.6</v>
      </c>
      <c r="P1944">
        <v>1</v>
      </c>
      <c r="Q1944">
        <v>59.8</v>
      </c>
      <c r="R1944">
        <v>0.26</v>
      </c>
      <c r="S1944">
        <v>7.0000000000000007E-2</v>
      </c>
      <c r="T1944">
        <v>0.04</v>
      </c>
      <c r="U1944">
        <v>11.2</v>
      </c>
      <c r="V1944">
        <v>34.200000000000003</v>
      </c>
      <c r="W1944">
        <v>17.18</v>
      </c>
      <c r="X1944">
        <v>2.34</v>
      </c>
      <c r="Y1944">
        <v>5.7</v>
      </c>
      <c r="Z1944">
        <v>29</v>
      </c>
      <c r="AA1944">
        <v>0.08</v>
      </c>
      <c r="AB1944">
        <v>29.6</v>
      </c>
      <c r="AC1944">
        <v>0.64</v>
      </c>
      <c r="AD1944">
        <v>595</v>
      </c>
      <c r="AE1944">
        <v>0.57999999999999996</v>
      </c>
      <c r="AF1944">
        <v>5.0000000000000001E-3</v>
      </c>
      <c r="AG1944">
        <v>30.3</v>
      </c>
      <c r="AH1944">
        <v>5.0999999999999997E-2</v>
      </c>
      <c r="AI1944">
        <v>13.67</v>
      </c>
      <c r="AJ1944">
        <v>5.0000000000000001E-3</v>
      </c>
      <c r="AK1944">
        <v>0.44</v>
      </c>
      <c r="AL1944">
        <v>3.8</v>
      </c>
      <c r="AM1944">
        <v>0.3</v>
      </c>
      <c r="AN1944">
        <v>4.8</v>
      </c>
      <c r="AO1944">
        <v>0.01</v>
      </c>
      <c r="AP1944">
        <v>8.4</v>
      </c>
      <c r="AQ1944">
        <v>840</v>
      </c>
      <c r="AR1944">
        <v>0.1</v>
      </c>
      <c r="AS1944">
        <v>1</v>
      </c>
      <c r="AT1944">
        <v>37</v>
      </c>
      <c r="AU1944">
        <v>0.3</v>
      </c>
      <c r="AV1944">
        <v>43.1</v>
      </c>
    </row>
    <row r="1945" spans="1:48" x14ac:dyDescent="0.3">
      <c r="A1945" t="s">
        <v>7513</v>
      </c>
      <c r="B1945" t="s">
        <v>7514</v>
      </c>
      <c r="C1945" s="1" t="str">
        <f t="shared" si="137"/>
        <v>13:0048</v>
      </c>
      <c r="D1945" s="1" t="str">
        <f t="shared" si="138"/>
        <v>13:0010</v>
      </c>
      <c r="E1945" t="s">
        <v>7515</v>
      </c>
      <c r="F1945" t="s">
        <v>7516</v>
      </c>
      <c r="H1945">
        <v>45.471211699999998</v>
      </c>
      <c r="I1945">
        <v>-66.922110399999994</v>
      </c>
      <c r="J1945" s="1" t="str">
        <f t="shared" si="139"/>
        <v>Basal till</v>
      </c>
      <c r="K1945" s="1" t="str">
        <f t="shared" si="140"/>
        <v>&lt;63 micron</v>
      </c>
      <c r="L1945">
        <v>100</v>
      </c>
      <c r="M1945">
        <v>2.86</v>
      </c>
      <c r="N1945">
        <v>13.2</v>
      </c>
      <c r="O1945">
        <v>1.8</v>
      </c>
      <c r="P1945">
        <v>1</v>
      </c>
      <c r="Q1945">
        <v>87.4</v>
      </c>
      <c r="R1945">
        <v>0.39</v>
      </c>
      <c r="S1945">
        <v>0.06</v>
      </c>
      <c r="T1945">
        <v>0.05</v>
      </c>
      <c r="U1945">
        <v>12.7</v>
      </c>
      <c r="V1945">
        <v>48.6</v>
      </c>
      <c r="W1945">
        <v>18.22</v>
      </c>
      <c r="X1945">
        <v>2.66</v>
      </c>
      <c r="Y1945">
        <v>9.1999999999999993</v>
      </c>
      <c r="Z1945">
        <v>56</v>
      </c>
      <c r="AA1945">
        <v>0.05</v>
      </c>
      <c r="AB1945">
        <v>20</v>
      </c>
      <c r="AC1945">
        <v>0.73</v>
      </c>
      <c r="AD1945">
        <v>242</v>
      </c>
      <c r="AE1945">
        <v>0.59</v>
      </c>
      <c r="AF1945">
        <v>4.0000000000000001E-3</v>
      </c>
      <c r="AG1945">
        <v>42.8</v>
      </c>
      <c r="AH1945">
        <v>3.1E-2</v>
      </c>
      <c r="AI1945">
        <v>11.71</v>
      </c>
      <c r="AJ1945">
        <v>0.02</v>
      </c>
      <c r="AK1945">
        <v>0.3</v>
      </c>
      <c r="AL1945">
        <v>3.6</v>
      </c>
      <c r="AM1945">
        <v>0.5</v>
      </c>
      <c r="AN1945">
        <v>4.5999999999999996</v>
      </c>
      <c r="AO1945">
        <v>0.01</v>
      </c>
      <c r="AP1945">
        <v>6.2</v>
      </c>
      <c r="AQ1945">
        <v>540</v>
      </c>
      <c r="AR1945">
        <v>0.15</v>
      </c>
      <c r="AS1945">
        <v>1</v>
      </c>
      <c r="AT1945">
        <v>43</v>
      </c>
      <c r="AU1945">
        <v>0.3</v>
      </c>
      <c r="AV1945">
        <v>67.3</v>
      </c>
    </row>
    <row r="1946" spans="1:48" x14ac:dyDescent="0.3">
      <c r="A1946" t="s">
        <v>7517</v>
      </c>
      <c r="B1946" t="s">
        <v>7518</v>
      </c>
      <c r="C1946" s="1" t="str">
        <f t="shared" si="137"/>
        <v>13:0048</v>
      </c>
      <c r="D1946" s="1" t="str">
        <f t="shared" si="138"/>
        <v>13:0010</v>
      </c>
      <c r="E1946" t="s">
        <v>7519</v>
      </c>
      <c r="F1946" t="s">
        <v>7520</v>
      </c>
      <c r="H1946">
        <v>45.432779099999998</v>
      </c>
      <c r="I1946">
        <v>-66.932137600000004</v>
      </c>
      <c r="J1946" s="1" t="str">
        <f t="shared" si="139"/>
        <v>Basal till</v>
      </c>
      <c r="K1946" s="1" t="str">
        <f t="shared" si="140"/>
        <v>&lt;63 micron</v>
      </c>
      <c r="L1946">
        <v>21</v>
      </c>
      <c r="M1946">
        <v>1.84</v>
      </c>
      <c r="N1946">
        <v>10.5</v>
      </c>
      <c r="O1946">
        <v>1</v>
      </c>
      <c r="P1946">
        <v>1</v>
      </c>
      <c r="Q1946">
        <v>95.8</v>
      </c>
      <c r="R1946">
        <v>0.34</v>
      </c>
      <c r="S1946">
        <v>0.19</v>
      </c>
      <c r="T1946">
        <v>0.06</v>
      </c>
      <c r="U1946">
        <v>12.2</v>
      </c>
      <c r="V1946">
        <v>37.1</v>
      </c>
      <c r="W1946">
        <v>21.61</v>
      </c>
      <c r="X1946">
        <v>2.84</v>
      </c>
      <c r="Y1946">
        <v>6.3</v>
      </c>
      <c r="Z1946">
        <v>24</v>
      </c>
      <c r="AA1946">
        <v>0.17</v>
      </c>
      <c r="AB1946">
        <v>30.6</v>
      </c>
      <c r="AC1946">
        <v>0.69</v>
      </c>
      <c r="AD1946">
        <v>742</v>
      </c>
      <c r="AE1946">
        <v>0.68</v>
      </c>
      <c r="AF1946">
        <v>7.0000000000000001E-3</v>
      </c>
      <c r="AG1946">
        <v>34.4</v>
      </c>
      <c r="AH1946">
        <v>5.6000000000000001E-2</v>
      </c>
      <c r="AI1946">
        <v>16.440000000000001</v>
      </c>
      <c r="AJ1946">
        <v>0.01</v>
      </c>
      <c r="AK1946">
        <v>0.61</v>
      </c>
      <c r="AL1946">
        <v>4.0999999999999996</v>
      </c>
      <c r="AM1946">
        <v>0.3</v>
      </c>
      <c r="AN1946">
        <v>14</v>
      </c>
      <c r="AO1946">
        <v>0.02</v>
      </c>
      <c r="AP1946">
        <v>9.1999999999999993</v>
      </c>
      <c r="AQ1946">
        <v>720</v>
      </c>
      <c r="AR1946">
        <v>0.12</v>
      </c>
      <c r="AS1946">
        <v>0.9</v>
      </c>
      <c r="AT1946">
        <v>40</v>
      </c>
      <c r="AU1946">
        <v>0.3</v>
      </c>
      <c r="AV1946">
        <v>54.9</v>
      </c>
    </row>
    <row r="1947" spans="1:48" x14ac:dyDescent="0.3">
      <c r="A1947" t="s">
        <v>7521</v>
      </c>
      <c r="B1947" t="s">
        <v>7522</v>
      </c>
      <c r="C1947" s="1" t="str">
        <f t="shared" si="137"/>
        <v>13:0048</v>
      </c>
      <c r="D1947" s="1" t="str">
        <f t="shared" si="138"/>
        <v>13:0010</v>
      </c>
      <c r="E1947" t="s">
        <v>7523</v>
      </c>
      <c r="F1947" t="s">
        <v>7524</v>
      </c>
      <c r="H1947">
        <v>45.412683000000001</v>
      </c>
      <c r="I1947">
        <v>-66.923886400000001</v>
      </c>
      <c r="J1947" s="1" t="str">
        <f t="shared" si="139"/>
        <v>Basal till</v>
      </c>
      <c r="K1947" s="1" t="str">
        <f t="shared" si="140"/>
        <v>&lt;63 micron</v>
      </c>
      <c r="L1947">
        <v>9</v>
      </c>
      <c r="M1947">
        <v>1.71</v>
      </c>
      <c r="N1947">
        <v>14.3</v>
      </c>
      <c r="O1947">
        <v>0.6</v>
      </c>
      <c r="P1947">
        <v>0.5</v>
      </c>
      <c r="Q1947">
        <v>56.1</v>
      </c>
      <c r="R1947">
        <v>0.57999999999999996</v>
      </c>
      <c r="S1947">
        <v>0.05</v>
      </c>
      <c r="T1947">
        <v>0.06</v>
      </c>
      <c r="U1947">
        <v>9.6</v>
      </c>
      <c r="V1947">
        <v>26.9</v>
      </c>
      <c r="W1947">
        <v>16.36</v>
      </c>
      <c r="X1947">
        <v>2.08</v>
      </c>
      <c r="Y1947">
        <v>5.2</v>
      </c>
      <c r="Z1947">
        <v>21</v>
      </c>
      <c r="AA1947">
        <v>0.06</v>
      </c>
      <c r="AB1947">
        <v>29.8</v>
      </c>
      <c r="AC1947">
        <v>0.59</v>
      </c>
      <c r="AD1947">
        <v>448</v>
      </c>
      <c r="AE1947">
        <v>0.32</v>
      </c>
      <c r="AF1947">
        <v>4.0000000000000001E-3</v>
      </c>
      <c r="AG1947">
        <v>23.9</v>
      </c>
      <c r="AH1947">
        <v>4.4999999999999998E-2</v>
      </c>
      <c r="AI1947">
        <v>32.79</v>
      </c>
      <c r="AJ1947">
        <v>0.01</v>
      </c>
      <c r="AK1947">
        <v>0.47</v>
      </c>
      <c r="AL1947">
        <v>3.7</v>
      </c>
      <c r="AM1947">
        <v>0.3</v>
      </c>
      <c r="AN1947">
        <v>4</v>
      </c>
      <c r="AO1947">
        <v>0.02</v>
      </c>
      <c r="AP1947">
        <v>8.6999999999999993</v>
      </c>
      <c r="AQ1947">
        <v>810</v>
      </c>
      <c r="AR1947">
        <v>0.11</v>
      </c>
      <c r="AS1947">
        <v>1.2</v>
      </c>
      <c r="AT1947">
        <v>32</v>
      </c>
      <c r="AU1947">
        <v>0.7</v>
      </c>
      <c r="AV1947">
        <v>47.8</v>
      </c>
    </row>
    <row r="1948" spans="1:48" x14ac:dyDescent="0.3">
      <c r="A1948" t="s">
        <v>7525</v>
      </c>
      <c r="B1948" t="s">
        <v>7526</v>
      </c>
      <c r="C1948" s="1" t="str">
        <f t="shared" si="137"/>
        <v>13:0048</v>
      </c>
      <c r="D1948" s="1" t="str">
        <f t="shared" si="138"/>
        <v>13:0010</v>
      </c>
      <c r="E1948" t="s">
        <v>7527</v>
      </c>
      <c r="F1948" t="s">
        <v>7528</v>
      </c>
      <c r="H1948">
        <v>45.397680899999997</v>
      </c>
      <c r="I1948">
        <v>-66.928511700000001</v>
      </c>
      <c r="J1948" s="1" t="str">
        <f t="shared" si="139"/>
        <v>Basal till</v>
      </c>
      <c r="K1948" s="1" t="str">
        <f t="shared" si="140"/>
        <v>&lt;63 micron</v>
      </c>
      <c r="L1948">
        <v>17</v>
      </c>
      <c r="M1948">
        <v>1.87</v>
      </c>
      <c r="N1948">
        <v>7.2</v>
      </c>
      <c r="O1948">
        <v>2.7</v>
      </c>
      <c r="P1948">
        <v>1</v>
      </c>
      <c r="Q1948">
        <v>60</v>
      </c>
      <c r="R1948">
        <v>0.28000000000000003</v>
      </c>
      <c r="S1948">
        <v>7.0000000000000007E-2</v>
      </c>
      <c r="T1948">
        <v>0.04</v>
      </c>
      <c r="U1948">
        <v>9.6</v>
      </c>
      <c r="V1948">
        <v>34.4</v>
      </c>
      <c r="W1948">
        <v>16.190000000000001</v>
      </c>
      <c r="X1948">
        <v>2.48</v>
      </c>
      <c r="Y1948">
        <v>5.5</v>
      </c>
      <c r="Z1948">
        <v>29</v>
      </c>
      <c r="AA1948">
        <v>0.13</v>
      </c>
      <c r="AB1948">
        <v>26.8</v>
      </c>
      <c r="AC1948">
        <v>0.68</v>
      </c>
      <c r="AD1948">
        <v>443</v>
      </c>
      <c r="AE1948">
        <v>0.45</v>
      </c>
      <c r="AF1948">
        <v>5.0000000000000001E-3</v>
      </c>
      <c r="AG1948">
        <v>30.8</v>
      </c>
      <c r="AH1948">
        <v>2.9000000000000001E-2</v>
      </c>
      <c r="AI1948">
        <v>10.19</v>
      </c>
      <c r="AJ1948">
        <v>5.0000000000000001E-3</v>
      </c>
      <c r="AK1948">
        <v>0.41</v>
      </c>
      <c r="AL1948">
        <v>2.8</v>
      </c>
      <c r="AM1948">
        <v>0.3</v>
      </c>
      <c r="AN1948">
        <v>6.3</v>
      </c>
      <c r="AO1948">
        <v>0.01</v>
      </c>
      <c r="AP1948">
        <v>8.1999999999999993</v>
      </c>
      <c r="AQ1948">
        <v>630</v>
      </c>
      <c r="AR1948">
        <v>0.1</v>
      </c>
      <c r="AS1948">
        <v>1.3</v>
      </c>
      <c r="AT1948">
        <v>32</v>
      </c>
      <c r="AU1948">
        <v>0.2</v>
      </c>
      <c r="AV1948">
        <v>50.4</v>
      </c>
    </row>
    <row r="1949" spans="1:48" x14ac:dyDescent="0.3">
      <c r="A1949" t="s">
        <v>7529</v>
      </c>
      <c r="B1949" t="s">
        <v>7530</v>
      </c>
      <c r="C1949" s="1" t="str">
        <f t="shared" si="137"/>
        <v>13:0048</v>
      </c>
      <c r="D1949" s="1" t="str">
        <f t="shared" si="138"/>
        <v>13:0010</v>
      </c>
      <c r="E1949" t="s">
        <v>7531</v>
      </c>
      <c r="F1949" t="s">
        <v>7532</v>
      </c>
      <c r="H1949">
        <v>45.383685900000003</v>
      </c>
      <c r="I1949">
        <v>-66.932599600000003</v>
      </c>
      <c r="J1949" s="1" t="str">
        <f t="shared" si="139"/>
        <v>Basal till</v>
      </c>
      <c r="K1949" s="1" t="str">
        <f t="shared" si="140"/>
        <v>&lt;63 micron</v>
      </c>
      <c r="L1949">
        <v>98</v>
      </c>
      <c r="M1949">
        <v>2.02</v>
      </c>
      <c r="N1949">
        <v>36.299999999999997</v>
      </c>
      <c r="O1949">
        <v>2.2999999999999998</v>
      </c>
      <c r="P1949">
        <v>1</v>
      </c>
      <c r="Q1949">
        <v>42.9</v>
      </c>
      <c r="R1949">
        <v>0.7</v>
      </c>
      <c r="S1949">
        <v>0.11</v>
      </c>
      <c r="T1949">
        <v>0.14000000000000001</v>
      </c>
      <c r="U1949">
        <v>10.7</v>
      </c>
      <c r="V1949">
        <v>27.2</v>
      </c>
      <c r="W1949">
        <v>25.57</v>
      </c>
      <c r="X1949">
        <v>2.42</v>
      </c>
      <c r="Y1949">
        <v>5.3</v>
      </c>
      <c r="Z1949">
        <v>73</v>
      </c>
      <c r="AA1949">
        <v>0.08</v>
      </c>
      <c r="AB1949">
        <v>26.3</v>
      </c>
      <c r="AC1949">
        <v>0.5</v>
      </c>
      <c r="AD1949">
        <v>484</v>
      </c>
      <c r="AE1949">
        <v>0.66</v>
      </c>
      <c r="AF1949">
        <v>5.0000000000000001E-3</v>
      </c>
      <c r="AG1949">
        <v>25.8</v>
      </c>
      <c r="AH1949">
        <v>6.4000000000000001E-2</v>
      </c>
      <c r="AI1949">
        <v>46.96</v>
      </c>
      <c r="AJ1949">
        <v>5.0000000000000001E-3</v>
      </c>
      <c r="AK1949">
        <v>0.66</v>
      </c>
      <c r="AL1949">
        <v>2.5</v>
      </c>
      <c r="AM1949">
        <v>0.8</v>
      </c>
      <c r="AN1949">
        <v>5.8</v>
      </c>
      <c r="AO1949">
        <v>0.04</v>
      </c>
      <c r="AP1949">
        <v>7.7</v>
      </c>
      <c r="AQ1949">
        <v>550</v>
      </c>
      <c r="AR1949">
        <v>0.11</v>
      </c>
      <c r="AS1949">
        <v>1.2</v>
      </c>
      <c r="AT1949">
        <v>29</v>
      </c>
      <c r="AU1949">
        <v>0.9</v>
      </c>
      <c r="AV1949">
        <v>66.2</v>
      </c>
    </row>
    <row r="1950" spans="1:48" x14ac:dyDescent="0.3">
      <c r="A1950" t="s">
        <v>7533</v>
      </c>
      <c r="B1950" t="s">
        <v>7534</v>
      </c>
      <c r="C1950" s="1" t="str">
        <f t="shared" si="137"/>
        <v>13:0048</v>
      </c>
      <c r="D1950" s="1" t="str">
        <f t="shared" si="138"/>
        <v>13:0010</v>
      </c>
      <c r="E1950" t="s">
        <v>7535</v>
      </c>
      <c r="F1950" t="s">
        <v>7536</v>
      </c>
      <c r="H1950">
        <v>45.3650029</v>
      </c>
      <c r="I1950">
        <v>-66.933305799999999</v>
      </c>
      <c r="J1950" s="1" t="str">
        <f t="shared" si="139"/>
        <v>Basal till</v>
      </c>
      <c r="K1950" s="1" t="str">
        <f t="shared" si="140"/>
        <v>&lt;63 micron</v>
      </c>
      <c r="L1950">
        <v>40</v>
      </c>
      <c r="M1950">
        <v>2.5099999999999998</v>
      </c>
      <c r="N1950">
        <v>13.7</v>
      </c>
      <c r="O1950">
        <v>3.4</v>
      </c>
      <c r="P1950">
        <v>1</v>
      </c>
      <c r="Q1950">
        <v>35.1</v>
      </c>
      <c r="R1950">
        <v>0.67</v>
      </c>
      <c r="S1950">
        <v>0.03</v>
      </c>
      <c r="T1950">
        <v>7.0000000000000007E-2</v>
      </c>
      <c r="U1950">
        <v>4.9000000000000004</v>
      </c>
      <c r="V1950">
        <v>22.6</v>
      </c>
      <c r="W1950">
        <v>9.2899999999999991</v>
      </c>
      <c r="X1950">
        <v>2.11</v>
      </c>
      <c r="Y1950">
        <v>7.7</v>
      </c>
      <c r="Z1950">
        <v>36</v>
      </c>
      <c r="AA1950">
        <v>0.08</v>
      </c>
      <c r="AB1950">
        <v>24.7</v>
      </c>
      <c r="AC1950">
        <v>0.37</v>
      </c>
      <c r="AD1950">
        <v>193</v>
      </c>
      <c r="AE1950">
        <v>0.8</v>
      </c>
      <c r="AF1950">
        <v>6.0000000000000001E-3</v>
      </c>
      <c r="AG1950">
        <v>13.3</v>
      </c>
      <c r="AH1950">
        <v>0.02</v>
      </c>
      <c r="AI1950">
        <v>20.399999999999999</v>
      </c>
      <c r="AJ1950">
        <v>5.0000000000000001E-3</v>
      </c>
      <c r="AK1950">
        <v>0.41</v>
      </c>
      <c r="AL1950">
        <v>2.2999999999999998</v>
      </c>
      <c r="AM1950">
        <v>0.7</v>
      </c>
      <c r="AN1950">
        <v>3.8</v>
      </c>
      <c r="AO1950">
        <v>0.02</v>
      </c>
      <c r="AP1950">
        <v>27.7</v>
      </c>
      <c r="AQ1950">
        <v>950</v>
      </c>
      <c r="AR1950">
        <v>0.13</v>
      </c>
      <c r="AS1950">
        <v>5.0999999999999996</v>
      </c>
      <c r="AT1950">
        <v>37</v>
      </c>
      <c r="AU1950">
        <v>0.3</v>
      </c>
      <c r="AV1950">
        <v>43.3</v>
      </c>
    </row>
    <row r="1951" spans="1:48" x14ac:dyDescent="0.3">
      <c r="A1951" t="s">
        <v>7537</v>
      </c>
      <c r="B1951" t="s">
        <v>7538</v>
      </c>
      <c r="C1951" s="1" t="str">
        <f t="shared" si="137"/>
        <v>13:0048</v>
      </c>
      <c r="D1951" s="1" t="str">
        <f t="shared" si="138"/>
        <v>13:0010</v>
      </c>
      <c r="E1951" t="s">
        <v>7539</v>
      </c>
      <c r="F1951" t="s">
        <v>7540</v>
      </c>
      <c r="H1951">
        <v>45.346434199999997</v>
      </c>
      <c r="I1951">
        <v>-66.926896900000003</v>
      </c>
      <c r="J1951" s="1" t="str">
        <f t="shared" si="139"/>
        <v>Basal till</v>
      </c>
      <c r="K1951" s="1" t="str">
        <f t="shared" si="140"/>
        <v>&lt;63 micron</v>
      </c>
      <c r="L1951">
        <v>9</v>
      </c>
      <c r="M1951">
        <v>1.41</v>
      </c>
      <c r="N1951">
        <v>15.7</v>
      </c>
      <c r="O1951">
        <v>1.5</v>
      </c>
      <c r="P1951">
        <v>1</v>
      </c>
      <c r="Q1951">
        <v>34.299999999999997</v>
      </c>
      <c r="R1951">
        <v>0.39</v>
      </c>
      <c r="S1951">
        <v>0.08</v>
      </c>
      <c r="T1951">
        <v>0.06</v>
      </c>
      <c r="U1951">
        <v>9.5</v>
      </c>
      <c r="V1951">
        <v>22.1</v>
      </c>
      <c r="W1951">
        <v>18.16</v>
      </c>
      <c r="X1951">
        <v>1.84</v>
      </c>
      <c r="Y1951">
        <v>3.9</v>
      </c>
      <c r="Z1951">
        <v>30</v>
      </c>
      <c r="AA1951">
        <v>7.0000000000000007E-2</v>
      </c>
      <c r="AB1951">
        <v>24.4</v>
      </c>
      <c r="AC1951">
        <v>0.44</v>
      </c>
      <c r="AD1951">
        <v>477</v>
      </c>
      <c r="AE1951">
        <v>0.27</v>
      </c>
      <c r="AF1951">
        <v>5.0000000000000001E-3</v>
      </c>
      <c r="AG1951">
        <v>21.7</v>
      </c>
      <c r="AH1951">
        <v>5.2999999999999999E-2</v>
      </c>
      <c r="AI1951">
        <v>12.37</v>
      </c>
      <c r="AJ1951">
        <v>5.0000000000000001E-3</v>
      </c>
      <c r="AK1951">
        <v>0.42</v>
      </c>
      <c r="AL1951">
        <v>2.2999999999999998</v>
      </c>
      <c r="AM1951">
        <v>0.4</v>
      </c>
      <c r="AN1951">
        <v>4.0999999999999996</v>
      </c>
      <c r="AO1951">
        <v>0.03</v>
      </c>
      <c r="AP1951">
        <v>9</v>
      </c>
      <c r="AQ1951">
        <v>700</v>
      </c>
      <c r="AR1951">
        <v>0.09</v>
      </c>
      <c r="AS1951">
        <v>1.2</v>
      </c>
      <c r="AT1951">
        <v>25</v>
      </c>
      <c r="AU1951">
        <v>0.6</v>
      </c>
      <c r="AV1951">
        <v>31.8</v>
      </c>
    </row>
    <row r="1952" spans="1:48" x14ac:dyDescent="0.3">
      <c r="A1952" t="s">
        <v>7541</v>
      </c>
      <c r="B1952" t="s">
        <v>7542</v>
      </c>
      <c r="C1952" s="1" t="str">
        <f t="shared" si="137"/>
        <v>13:0048</v>
      </c>
      <c r="D1952" s="1" t="str">
        <f t="shared" si="138"/>
        <v>13:0010</v>
      </c>
      <c r="E1952" t="s">
        <v>7543</v>
      </c>
      <c r="F1952" t="s">
        <v>7544</v>
      </c>
      <c r="H1952">
        <v>45.320761599999997</v>
      </c>
      <c r="I1952">
        <v>-66.927374700000001</v>
      </c>
      <c r="J1952" s="1" t="str">
        <f t="shared" si="139"/>
        <v>Basal till</v>
      </c>
      <c r="K1952" s="1" t="str">
        <f t="shared" si="140"/>
        <v>&lt;63 micron</v>
      </c>
      <c r="L1952">
        <v>13</v>
      </c>
      <c r="M1952">
        <v>1.8</v>
      </c>
      <c r="N1952">
        <v>28.7</v>
      </c>
      <c r="O1952">
        <v>3.9</v>
      </c>
      <c r="P1952">
        <v>1</v>
      </c>
      <c r="Q1952">
        <v>49.5</v>
      </c>
      <c r="R1952">
        <v>0.59</v>
      </c>
      <c r="S1952">
        <v>0.05</v>
      </c>
      <c r="T1952">
        <v>0.08</v>
      </c>
      <c r="U1952">
        <v>11</v>
      </c>
      <c r="V1952">
        <v>28.9</v>
      </c>
      <c r="W1952">
        <v>20.2</v>
      </c>
      <c r="X1952">
        <v>2.1800000000000002</v>
      </c>
      <c r="Y1952">
        <v>4.8</v>
      </c>
      <c r="Z1952">
        <v>42</v>
      </c>
      <c r="AA1952">
        <v>0.08</v>
      </c>
      <c r="AB1952">
        <v>28.6</v>
      </c>
      <c r="AC1952">
        <v>0.54</v>
      </c>
      <c r="AD1952">
        <v>409</v>
      </c>
      <c r="AE1952">
        <v>0.49</v>
      </c>
      <c r="AF1952">
        <v>5.0000000000000001E-3</v>
      </c>
      <c r="AG1952">
        <v>25.9</v>
      </c>
      <c r="AH1952">
        <v>4.9000000000000002E-2</v>
      </c>
      <c r="AI1952">
        <v>20.98</v>
      </c>
      <c r="AJ1952">
        <v>5.0000000000000001E-3</v>
      </c>
      <c r="AK1952">
        <v>0.9</v>
      </c>
      <c r="AL1952">
        <v>3.2</v>
      </c>
      <c r="AM1952">
        <v>0.4</v>
      </c>
      <c r="AN1952">
        <v>4.4000000000000004</v>
      </c>
      <c r="AO1952">
        <v>0.04</v>
      </c>
      <c r="AP1952">
        <v>13.1</v>
      </c>
      <c r="AQ1952">
        <v>860</v>
      </c>
      <c r="AR1952">
        <v>0.1</v>
      </c>
      <c r="AS1952">
        <v>1.6</v>
      </c>
      <c r="AT1952">
        <v>28</v>
      </c>
      <c r="AU1952">
        <v>0.6</v>
      </c>
      <c r="AV1952">
        <v>42.8</v>
      </c>
    </row>
    <row r="1953" spans="1:48" x14ac:dyDescent="0.3">
      <c r="A1953" t="s">
        <v>7545</v>
      </c>
      <c r="B1953" t="s">
        <v>7546</v>
      </c>
      <c r="C1953" s="1" t="str">
        <f t="shared" si="137"/>
        <v>13:0048</v>
      </c>
      <c r="D1953" s="1" t="str">
        <f t="shared" si="138"/>
        <v>13:0010</v>
      </c>
      <c r="E1953" t="s">
        <v>7547</v>
      </c>
      <c r="F1953" t="s">
        <v>7548</v>
      </c>
      <c r="H1953">
        <v>45.311011899999997</v>
      </c>
      <c r="I1953">
        <v>-66.929312600000003</v>
      </c>
      <c r="J1953" s="1" t="str">
        <f t="shared" si="139"/>
        <v>Basal till</v>
      </c>
      <c r="K1953" s="1" t="str">
        <f t="shared" si="140"/>
        <v>&lt;63 micron</v>
      </c>
      <c r="L1953">
        <v>187</v>
      </c>
      <c r="M1953">
        <v>2.99</v>
      </c>
      <c r="N1953">
        <v>24.8</v>
      </c>
      <c r="O1953">
        <v>1.5</v>
      </c>
      <c r="P1953">
        <v>1</v>
      </c>
      <c r="Q1953">
        <v>57.9</v>
      </c>
      <c r="R1953">
        <v>0.67</v>
      </c>
      <c r="S1953">
        <v>0.03</v>
      </c>
      <c r="T1953">
        <v>0.14000000000000001</v>
      </c>
      <c r="U1953">
        <v>10.1</v>
      </c>
      <c r="V1953">
        <v>35.799999999999997</v>
      </c>
      <c r="W1953">
        <v>18.38</v>
      </c>
      <c r="X1953">
        <v>2.79</v>
      </c>
      <c r="Y1953">
        <v>6.5</v>
      </c>
      <c r="Z1953">
        <v>142</v>
      </c>
      <c r="AA1953">
        <v>7.0000000000000007E-2</v>
      </c>
      <c r="AB1953">
        <v>27.4</v>
      </c>
      <c r="AC1953">
        <v>0.52</v>
      </c>
      <c r="AD1953">
        <v>242</v>
      </c>
      <c r="AE1953">
        <v>0.99</v>
      </c>
      <c r="AF1953">
        <v>4.0000000000000001E-3</v>
      </c>
      <c r="AG1953">
        <v>31.6</v>
      </c>
      <c r="AH1953">
        <v>3.7999999999999999E-2</v>
      </c>
      <c r="AI1953">
        <v>23.23</v>
      </c>
      <c r="AJ1953">
        <v>0.01</v>
      </c>
      <c r="AK1953">
        <v>0.77</v>
      </c>
      <c r="AL1953">
        <v>3.2</v>
      </c>
      <c r="AM1953">
        <v>0.9</v>
      </c>
      <c r="AN1953">
        <v>3.4</v>
      </c>
      <c r="AO1953">
        <v>0.04</v>
      </c>
      <c r="AP1953">
        <v>16.399999999999999</v>
      </c>
      <c r="AQ1953">
        <v>460</v>
      </c>
      <c r="AR1953">
        <v>0.13</v>
      </c>
      <c r="AS1953">
        <v>4.0999999999999996</v>
      </c>
      <c r="AT1953">
        <v>34</v>
      </c>
      <c r="AU1953">
        <v>0.9</v>
      </c>
      <c r="AV1953">
        <v>62.5</v>
      </c>
    </row>
    <row r="1954" spans="1:48" x14ac:dyDescent="0.3">
      <c r="A1954" t="s">
        <v>7549</v>
      </c>
      <c r="B1954" t="s">
        <v>7550</v>
      </c>
      <c r="C1954" s="1" t="str">
        <f t="shared" si="137"/>
        <v>13:0048</v>
      </c>
      <c r="D1954" s="1" t="str">
        <f t="shared" si="138"/>
        <v>13:0010</v>
      </c>
      <c r="E1954" t="s">
        <v>7551</v>
      </c>
      <c r="F1954" t="s">
        <v>7552</v>
      </c>
      <c r="H1954">
        <v>45.287517999999999</v>
      </c>
      <c r="I1954">
        <v>-66.9323239</v>
      </c>
      <c r="J1954" s="1" t="str">
        <f t="shared" si="139"/>
        <v>Basal till</v>
      </c>
      <c r="K1954" s="1" t="str">
        <f t="shared" si="140"/>
        <v>&lt;63 micron</v>
      </c>
      <c r="L1954">
        <v>13</v>
      </c>
      <c r="M1954">
        <v>1.75</v>
      </c>
      <c r="N1954">
        <v>16.399999999999999</v>
      </c>
      <c r="O1954">
        <v>9.9</v>
      </c>
      <c r="P1954">
        <v>1</v>
      </c>
      <c r="Q1954">
        <v>45.7</v>
      </c>
      <c r="R1954">
        <v>0.54</v>
      </c>
      <c r="S1954">
        <v>0.04</v>
      </c>
      <c r="T1954">
        <v>0.03</v>
      </c>
      <c r="U1954">
        <v>7.1</v>
      </c>
      <c r="V1954">
        <v>25.8</v>
      </c>
      <c r="W1954">
        <v>17.829999999999998</v>
      </c>
      <c r="X1954">
        <v>2.04</v>
      </c>
      <c r="Y1954">
        <v>5</v>
      </c>
      <c r="Z1954">
        <v>10</v>
      </c>
      <c r="AA1954">
        <v>0.05</v>
      </c>
      <c r="AB1954">
        <v>27.2</v>
      </c>
      <c r="AC1954">
        <v>0.44</v>
      </c>
      <c r="AD1954">
        <v>255</v>
      </c>
      <c r="AE1954">
        <v>0.62</v>
      </c>
      <c r="AF1954">
        <v>5.0000000000000001E-3</v>
      </c>
      <c r="AG1954">
        <v>20.9</v>
      </c>
      <c r="AH1954">
        <v>2.7E-2</v>
      </c>
      <c r="AI1954">
        <v>15.72</v>
      </c>
      <c r="AJ1954">
        <v>5.0000000000000001E-3</v>
      </c>
      <c r="AK1954">
        <v>0.52</v>
      </c>
      <c r="AL1954">
        <v>3.3</v>
      </c>
      <c r="AM1954">
        <v>0.5</v>
      </c>
      <c r="AN1954">
        <v>3.6</v>
      </c>
      <c r="AO1954">
        <v>0.02</v>
      </c>
      <c r="AP1954">
        <v>14.6</v>
      </c>
      <c r="AQ1954">
        <v>920</v>
      </c>
      <c r="AR1954">
        <v>0.11</v>
      </c>
      <c r="AS1954">
        <v>2.8</v>
      </c>
      <c r="AT1954">
        <v>33</v>
      </c>
      <c r="AU1954">
        <v>0.7</v>
      </c>
      <c r="AV1954">
        <v>35.200000000000003</v>
      </c>
    </row>
    <row r="1955" spans="1:48" x14ac:dyDescent="0.3">
      <c r="A1955" t="s">
        <v>7553</v>
      </c>
      <c r="B1955" t="s">
        <v>7554</v>
      </c>
      <c r="C1955" s="1" t="str">
        <f t="shared" si="137"/>
        <v>13:0048</v>
      </c>
      <c r="D1955" s="1" t="str">
        <f t="shared" si="138"/>
        <v>13:0010</v>
      </c>
      <c r="E1955" t="s">
        <v>7555</v>
      </c>
      <c r="F1955" t="s">
        <v>7556</v>
      </c>
      <c r="H1955">
        <v>45.490446400000003</v>
      </c>
      <c r="I1955">
        <v>-66.892109599999998</v>
      </c>
      <c r="J1955" s="1" t="str">
        <f t="shared" si="139"/>
        <v>Basal till</v>
      </c>
      <c r="K1955" s="1" t="str">
        <f t="shared" si="140"/>
        <v>&lt;63 micron</v>
      </c>
      <c r="L1955">
        <v>29</v>
      </c>
      <c r="M1955">
        <v>3.88</v>
      </c>
      <c r="N1955">
        <v>5.3</v>
      </c>
      <c r="O1955">
        <v>6</v>
      </c>
      <c r="P1955">
        <v>2</v>
      </c>
      <c r="Q1955">
        <v>55.7</v>
      </c>
      <c r="R1955">
        <v>0.33</v>
      </c>
      <c r="S1955">
        <v>0.03</v>
      </c>
      <c r="T1955">
        <v>0.05</v>
      </c>
      <c r="U1955">
        <v>7.4</v>
      </c>
      <c r="V1955">
        <v>41.3</v>
      </c>
      <c r="W1955">
        <v>16.3</v>
      </c>
      <c r="X1955">
        <v>2.21</v>
      </c>
      <c r="Y1955">
        <v>8.6999999999999993</v>
      </c>
      <c r="Z1955">
        <v>125</v>
      </c>
      <c r="AA1955">
        <v>0.11</v>
      </c>
      <c r="AB1955">
        <v>18.7</v>
      </c>
      <c r="AC1955">
        <v>0.49</v>
      </c>
      <c r="AD1955">
        <v>201</v>
      </c>
      <c r="AE1955">
        <v>0.9</v>
      </c>
      <c r="AF1955">
        <v>4.0000000000000001E-3</v>
      </c>
      <c r="AG1955">
        <v>30</v>
      </c>
      <c r="AH1955">
        <v>4.2000000000000003E-2</v>
      </c>
      <c r="AI1955">
        <v>14.87</v>
      </c>
      <c r="AJ1955">
        <v>0.02</v>
      </c>
      <c r="AK1955">
        <v>0.39</v>
      </c>
      <c r="AL1955">
        <v>3</v>
      </c>
      <c r="AM1955">
        <v>1.3</v>
      </c>
      <c r="AN1955">
        <v>3.6</v>
      </c>
      <c r="AO1955">
        <v>0.01</v>
      </c>
      <c r="AP1955">
        <v>7.9</v>
      </c>
      <c r="AQ1955">
        <v>250</v>
      </c>
      <c r="AR1955">
        <v>0.13</v>
      </c>
      <c r="AS1955">
        <v>1.1000000000000001</v>
      </c>
      <c r="AT1955">
        <v>32</v>
      </c>
      <c r="AU1955">
        <v>0.3</v>
      </c>
      <c r="AV1955">
        <v>42</v>
      </c>
    </row>
    <row r="1956" spans="1:48" x14ac:dyDescent="0.3">
      <c r="A1956" t="s">
        <v>7557</v>
      </c>
      <c r="B1956" t="s">
        <v>7558</v>
      </c>
      <c r="C1956" s="1" t="str">
        <f t="shared" si="137"/>
        <v>13:0048</v>
      </c>
      <c r="D1956" s="1" t="str">
        <f t="shared" si="138"/>
        <v>13:0010</v>
      </c>
      <c r="E1956" t="s">
        <v>7559</v>
      </c>
      <c r="F1956" t="s">
        <v>7560</v>
      </c>
      <c r="H1956">
        <v>45.447117300000002</v>
      </c>
      <c r="I1956">
        <v>-66.897585500000005</v>
      </c>
      <c r="J1956" s="1" t="str">
        <f t="shared" si="139"/>
        <v>Basal till</v>
      </c>
      <c r="K1956" s="1" t="str">
        <f t="shared" si="140"/>
        <v>&lt;63 micron</v>
      </c>
      <c r="L1956">
        <v>29</v>
      </c>
      <c r="M1956">
        <v>2.29</v>
      </c>
      <c r="N1956">
        <v>15.7</v>
      </c>
      <c r="O1956">
        <v>2</v>
      </c>
      <c r="P1956">
        <v>1</v>
      </c>
      <c r="Q1956">
        <v>38.200000000000003</v>
      </c>
      <c r="R1956">
        <v>0.26</v>
      </c>
      <c r="S1956">
        <v>0.04</v>
      </c>
      <c r="T1956">
        <v>0.08</v>
      </c>
      <c r="U1956">
        <v>9.5</v>
      </c>
      <c r="V1956">
        <v>36.9</v>
      </c>
      <c r="W1956">
        <v>21.02</v>
      </c>
      <c r="X1956">
        <v>2.2999999999999998</v>
      </c>
      <c r="Y1956">
        <v>4.5999999999999996</v>
      </c>
      <c r="Z1956">
        <v>75</v>
      </c>
      <c r="AA1956">
        <v>0.04</v>
      </c>
      <c r="AB1956">
        <v>22.1</v>
      </c>
      <c r="AC1956">
        <v>0.67</v>
      </c>
      <c r="AD1956">
        <v>256</v>
      </c>
      <c r="AE1956">
        <v>0.43</v>
      </c>
      <c r="AF1956">
        <v>3.0000000000000001E-3</v>
      </c>
      <c r="AG1956">
        <v>31.7</v>
      </c>
      <c r="AH1956">
        <v>3.6999999999999998E-2</v>
      </c>
      <c r="AI1956">
        <v>13.86</v>
      </c>
      <c r="AJ1956">
        <v>5.0000000000000001E-3</v>
      </c>
      <c r="AK1956">
        <v>0.36</v>
      </c>
      <c r="AL1956">
        <v>2.6</v>
      </c>
      <c r="AM1956">
        <v>0.7</v>
      </c>
      <c r="AN1956">
        <v>3.7</v>
      </c>
      <c r="AO1956">
        <v>0.02</v>
      </c>
      <c r="AP1956">
        <v>6.5</v>
      </c>
      <c r="AQ1956">
        <v>460</v>
      </c>
      <c r="AR1956">
        <v>0.08</v>
      </c>
      <c r="AS1956">
        <v>0.8</v>
      </c>
      <c r="AT1956">
        <v>26</v>
      </c>
      <c r="AU1956">
        <v>0.3</v>
      </c>
      <c r="AV1956">
        <v>42.1</v>
      </c>
    </row>
    <row r="1957" spans="1:48" x14ac:dyDescent="0.3">
      <c r="A1957" t="s">
        <v>7561</v>
      </c>
      <c r="B1957" t="s">
        <v>7562</v>
      </c>
      <c r="C1957" s="1" t="str">
        <f t="shared" si="137"/>
        <v>13:0048</v>
      </c>
      <c r="D1957" s="1" t="str">
        <f t="shared" si="138"/>
        <v>13:0010</v>
      </c>
      <c r="E1957" t="s">
        <v>7563</v>
      </c>
      <c r="F1957" t="s">
        <v>7564</v>
      </c>
      <c r="H1957">
        <v>45.434849700000001</v>
      </c>
      <c r="I1957">
        <v>-66.907437900000005</v>
      </c>
      <c r="J1957" s="1" t="str">
        <f t="shared" si="139"/>
        <v>Basal till</v>
      </c>
      <c r="K1957" s="1" t="str">
        <f t="shared" si="140"/>
        <v>&lt;63 micron</v>
      </c>
      <c r="L1957">
        <v>9</v>
      </c>
      <c r="M1957">
        <v>1.46</v>
      </c>
      <c r="N1957">
        <v>9.1999999999999993</v>
      </c>
      <c r="O1957">
        <v>1.2</v>
      </c>
      <c r="P1957">
        <v>1</v>
      </c>
      <c r="Q1957">
        <v>38.4</v>
      </c>
      <c r="R1957">
        <v>0.2</v>
      </c>
      <c r="S1957">
        <v>0.12</v>
      </c>
      <c r="T1957">
        <v>0.04</v>
      </c>
      <c r="U1957">
        <v>8.9</v>
      </c>
      <c r="V1957">
        <v>27.5</v>
      </c>
      <c r="W1957">
        <v>17.25</v>
      </c>
      <c r="X1957">
        <v>1.98</v>
      </c>
      <c r="Y1957">
        <v>4</v>
      </c>
      <c r="Z1957">
        <v>31</v>
      </c>
      <c r="AA1957">
        <v>0.06</v>
      </c>
      <c r="AB1957">
        <v>29</v>
      </c>
      <c r="AC1957">
        <v>0.57999999999999996</v>
      </c>
      <c r="AD1957">
        <v>424</v>
      </c>
      <c r="AE1957">
        <v>0.23</v>
      </c>
      <c r="AF1957">
        <v>4.0000000000000001E-3</v>
      </c>
      <c r="AG1957">
        <v>27.6</v>
      </c>
      <c r="AH1957">
        <v>6.7000000000000004E-2</v>
      </c>
      <c r="AI1957">
        <v>10.8</v>
      </c>
      <c r="AJ1957">
        <v>0.01</v>
      </c>
      <c r="AK1957">
        <v>0.37</v>
      </c>
      <c r="AL1957">
        <v>2.7</v>
      </c>
      <c r="AM1957">
        <v>0.1</v>
      </c>
      <c r="AN1957">
        <v>6</v>
      </c>
      <c r="AO1957">
        <v>0.03</v>
      </c>
      <c r="AP1957">
        <v>8.5</v>
      </c>
      <c r="AQ1957">
        <v>540</v>
      </c>
      <c r="AR1957">
        <v>0.06</v>
      </c>
      <c r="AS1957">
        <v>0.8</v>
      </c>
      <c r="AT1957">
        <v>23</v>
      </c>
      <c r="AU1957">
        <v>0.3</v>
      </c>
      <c r="AV1957">
        <v>35.4</v>
      </c>
    </row>
    <row r="1958" spans="1:48" x14ac:dyDescent="0.3">
      <c r="A1958" t="s">
        <v>7565</v>
      </c>
      <c r="B1958" t="s">
        <v>7566</v>
      </c>
      <c r="C1958" s="1" t="str">
        <f t="shared" si="137"/>
        <v>13:0048</v>
      </c>
      <c r="D1958" s="1" t="str">
        <f t="shared" si="138"/>
        <v>13:0010</v>
      </c>
      <c r="E1958" t="s">
        <v>7567</v>
      </c>
      <c r="F1958" t="s">
        <v>7568</v>
      </c>
      <c r="H1958">
        <v>45.413651600000001</v>
      </c>
      <c r="I1958">
        <v>-66.900539800000004</v>
      </c>
      <c r="J1958" s="1" t="str">
        <f t="shared" si="139"/>
        <v>Basal till</v>
      </c>
      <c r="K1958" s="1" t="str">
        <f t="shared" si="140"/>
        <v>&lt;63 micron</v>
      </c>
      <c r="L1958">
        <v>17</v>
      </c>
      <c r="M1958">
        <v>1.49</v>
      </c>
      <c r="N1958">
        <v>7.9</v>
      </c>
      <c r="O1958">
        <v>0.8</v>
      </c>
      <c r="P1958">
        <v>1</v>
      </c>
      <c r="Q1958">
        <v>37.6</v>
      </c>
      <c r="R1958">
        <v>0.24</v>
      </c>
      <c r="S1958">
        <v>0.05</v>
      </c>
      <c r="T1958">
        <v>7.0000000000000007E-2</v>
      </c>
      <c r="U1958">
        <v>8.9</v>
      </c>
      <c r="V1958">
        <v>26.5</v>
      </c>
      <c r="W1958">
        <v>8.24</v>
      </c>
      <c r="X1958">
        <v>2.09</v>
      </c>
      <c r="Y1958">
        <v>4.5999999999999996</v>
      </c>
      <c r="Z1958">
        <v>30</v>
      </c>
      <c r="AA1958">
        <v>0.06</v>
      </c>
      <c r="AB1958">
        <v>30.9</v>
      </c>
      <c r="AC1958">
        <v>0.43</v>
      </c>
      <c r="AD1958">
        <v>317</v>
      </c>
      <c r="AE1958">
        <v>6.99</v>
      </c>
      <c r="AF1958">
        <v>4.0000000000000001E-3</v>
      </c>
      <c r="AG1958">
        <v>21.3</v>
      </c>
      <c r="AH1958">
        <v>1.9E-2</v>
      </c>
      <c r="AI1958">
        <v>11.52</v>
      </c>
      <c r="AJ1958">
        <v>0.01</v>
      </c>
      <c r="AK1958">
        <v>0.25</v>
      </c>
      <c r="AL1958">
        <v>1.9</v>
      </c>
      <c r="AM1958">
        <v>0.3</v>
      </c>
      <c r="AN1958">
        <v>5.2</v>
      </c>
      <c r="AO1958">
        <v>0.01</v>
      </c>
      <c r="AP1958">
        <v>8.1999999999999993</v>
      </c>
      <c r="AQ1958">
        <v>330</v>
      </c>
      <c r="AR1958">
        <v>0.09</v>
      </c>
      <c r="AS1958">
        <v>7.2</v>
      </c>
      <c r="AT1958">
        <v>24</v>
      </c>
      <c r="AU1958">
        <v>0.2</v>
      </c>
      <c r="AV1958">
        <v>32.9</v>
      </c>
    </row>
    <row r="1959" spans="1:48" x14ac:dyDescent="0.3">
      <c r="A1959" t="s">
        <v>7569</v>
      </c>
      <c r="B1959" t="s">
        <v>7570</v>
      </c>
      <c r="C1959" s="1" t="str">
        <f t="shared" si="137"/>
        <v>13:0048</v>
      </c>
      <c r="D1959" s="1" t="str">
        <f t="shared" si="138"/>
        <v>13:0010</v>
      </c>
      <c r="E1959" t="s">
        <v>7571</v>
      </c>
      <c r="F1959" t="s">
        <v>7572</v>
      </c>
      <c r="H1959">
        <v>45.4005242</v>
      </c>
      <c r="I1959">
        <v>-66.909177900000003</v>
      </c>
      <c r="J1959" s="1" t="str">
        <f t="shared" si="139"/>
        <v>Basal till</v>
      </c>
      <c r="K1959" s="1" t="str">
        <f t="shared" si="140"/>
        <v>&lt;63 micron</v>
      </c>
      <c r="L1959">
        <v>11</v>
      </c>
      <c r="M1959">
        <v>1.24</v>
      </c>
      <c r="N1959">
        <v>17.8</v>
      </c>
      <c r="O1959">
        <v>0.8</v>
      </c>
      <c r="P1959">
        <v>1</v>
      </c>
      <c r="Q1959">
        <v>39.1</v>
      </c>
      <c r="R1959">
        <v>0.5</v>
      </c>
      <c r="S1959">
        <v>0.27</v>
      </c>
      <c r="T1959">
        <v>0.05</v>
      </c>
      <c r="U1959">
        <v>8.9</v>
      </c>
      <c r="V1959">
        <v>24.2</v>
      </c>
      <c r="W1959">
        <v>23.32</v>
      </c>
      <c r="X1959">
        <v>2.2400000000000002</v>
      </c>
      <c r="Y1959">
        <v>4.4000000000000004</v>
      </c>
      <c r="Z1959">
        <v>11</v>
      </c>
      <c r="AA1959">
        <v>0.12</v>
      </c>
      <c r="AB1959">
        <v>32.200000000000003</v>
      </c>
      <c r="AC1959">
        <v>0.57999999999999996</v>
      </c>
      <c r="AD1959">
        <v>448</v>
      </c>
      <c r="AE1959">
        <v>0.59</v>
      </c>
      <c r="AF1959">
        <v>7.0000000000000001E-3</v>
      </c>
      <c r="AG1959">
        <v>24.7</v>
      </c>
      <c r="AH1959">
        <v>8.6999999999999994E-2</v>
      </c>
      <c r="AI1959">
        <v>9.6999999999999993</v>
      </c>
      <c r="AJ1959">
        <v>0.02</v>
      </c>
      <c r="AK1959">
        <v>0.54</v>
      </c>
      <c r="AL1959">
        <v>2.9</v>
      </c>
      <c r="AM1959">
        <v>0.05</v>
      </c>
      <c r="AN1959">
        <v>16.2</v>
      </c>
      <c r="AO1959">
        <v>0.02</v>
      </c>
      <c r="AP1959">
        <v>11</v>
      </c>
      <c r="AQ1959">
        <v>800</v>
      </c>
      <c r="AR1959">
        <v>0.09</v>
      </c>
      <c r="AS1959">
        <v>1</v>
      </c>
      <c r="AT1959">
        <v>26</v>
      </c>
      <c r="AU1959">
        <v>0.5</v>
      </c>
      <c r="AV1959">
        <v>49.7</v>
      </c>
    </row>
    <row r="1960" spans="1:48" x14ac:dyDescent="0.3">
      <c r="A1960" t="s">
        <v>7573</v>
      </c>
      <c r="B1960" t="s">
        <v>7574</v>
      </c>
      <c r="C1960" s="1" t="str">
        <f t="shared" si="137"/>
        <v>13:0048</v>
      </c>
      <c r="D1960" s="1" t="str">
        <f t="shared" si="138"/>
        <v>13:0010</v>
      </c>
      <c r="E1960" t="s">
        <v>7575</v>
      </c>
      <c r="F1960" t="s">
        <v>7576</v>
      </c>
      <c r="H1960">
        <v>45.383516399999998</v>
      </c>
      <c r="I1960">
        <v>-66.908936299999993</v>
      </c>
      <c r="J1960" s="1" t="str">
        <f t="shared" si="139"/>
        <v>Basal till</v>
      </c>
      <c r="K1960" s="1" t="str">
        <f t="shared" si="140"/>
        <v>&lt;63 micron</v>
      </c>
      <c r="L1960">
        <v>51</v>
      </c>
      <c r="M1960">
        <v>1.57</v>
      </c>
      <c r="N1960">
        <v>26.4</v>
      </c>
      <c r="O1960">
        <v>2.2999999999999998</v>
      </c>
      <c r="P1960">
        <v>1</v>
      </c>
      <c r="Q1960">
        <v>23.7</v>
      </c>
      <c r="R1960">
        <v>0.35</v>
      </c>
      <c r="S1960">
        <v>0.12</v>
      </c>
      <c r="T1960">
        <v>0.06</v>
      </c>
      <c r="U1960">
        <v>11.1</v>
      </c>
      <c r="V1960">
        <v>24.7</v>
      </c>
      <c r="W1960">
        <v>29.5</v>
      </c>
      <c r="X1960">
        <v>2.02</v>
      </c>
      <c r="Y1960">
        <v>4</v>
      </c>
      <c r="Z1960">
        <v>51</v>
      </c>
      <c r="AA1960">
        <v>7.0000000000000007E-2</v>
      </c>
      <c r="AB1960">
        <v>25.5</v>
      </c>
      <c r="AC1960">
        <v>0.51</v>
      </c>
      <c r="AD1960">
        <v>364</v>
      </c>
      <c r="AE1960">
        <v>2.63</v>
      </c>
      <c r="AF1960">
        <v>4.0000000000000001E-3</v>
      </c>
      <c r="AG1960">
        <v>28.6</v>
      </c>
      <c r="AH1960">
        <v>6.8000000000000005E-2</v>
      </c>
      <c r="AI1960">
        <v>13.79</v>
      </c>
      <c r="AJ1960">
        <v>0.02</v>
      </c>
      <c r="AK1960">
        <v>0.65</v>
      </c>
      <c r="AL1960">
        <v>1.8</v>
      </c>
      <c r="AM1960">
        <v>0.3</v>
      </c>
      <c r="AN1960">
        <v>5.2</v>
      </c>
      <c r="AO1960">
        <v>0.01</v>
      </c>
      <c r="AP1960">
        <v>7</v>
      </c>
      <c r="AQ1960">
        <v>670</v>
      </c>
      <c r="AR1960">
        <v>0.08</v>
      </c>
      <c r="AS1960">
        <v>1.2</v>
      </c>
      <c r="AT1960">
        <v>24</v>
      </c>
      <c r="AU1960">
        <v>0.7</v>
      </c>
      <c r="AV1960">
        <v>55.4</v>
      </c>
    </row>
    <row r="1961" spans="1:48" x14ac:dyDescent="0.3">
      <c r="A1961" t="s">
        <v>7577</v>
      </c>
      <c r="B1961" t="s">
        <v>7578</v>
      </c>
      <c r="C1961" s="1" t="str">
        <f t="shared" si="137"/>
        <v>13:0048</v>
      </c>
      <c r="D1961" s="1" t="str">
        <f t="shared" si="138"/>
        <v>13:0010</v>
      </c>
      <c r="E1961" t="s">
        <v>7579</v>
      </c>
      <c r="F1961" t="s">
        <v>7580</v>
      </c>
      <c r="H1961">
        <v>45.367669599999999</v>
      </c>
      <c r="I1961">
        <v>-66.897414400000002</v>
      </c>
      <c r="J1961" s="1" t="str">
        <f t="shared" si="139"/>
        <v>Basal till</v>
      </c>
      <c r="K1961" s="1" t="str">
        <f t="shared" si="140"/>
        <v>&lt;63 micron</v>
      </c>
      <c r="L1961">
        <v>8</v>
      </c>
      <c r="M1961">
        <v>1.86</v>
      </c>
      <c r="N1961">
        <v>9.5</v>
      </c>
      <c r="O1961">
        <v>2.1</v>
      </c>
      <c r="P1961">
        <v>1</v>
      </c>
      <c r="Q1961">
        <v>84.4</v>
      </c>
      <c r="R1961">
        <v>0.31</v>
      </c>
      <c r="S1961">
        <v>0.15</v>
      </c>
      <c r="T1961">
        <v>0.05</v>
      </c>
      <c r="U1961">
        <v>11.4</v>
      </c>
      <c r="V1961">
        <v>35.1</v>
      </c>
      <c r="W1961">
        <v>22.39</v>
      </c>
      <c r="X1961">
        <v>2.76</v>
      </c>
      <c r="Y1961">
        <v>6</v>
      </c>
      <c r="Z1961">
        <v>12</v>
      </c>
      <c r="AA1961">
        <v>0.12</v>
      </c>
      <c r="AB1961">
        <v>38.6</v>
      </c>
      <c r="AC1961">
        <v>0.74</v>
      </c>
      <c r="AD1961">
        <v>591</v>
      </c>
      <c r="AE1961">
        <v>0.46</v>
      </c>
      <c r="AF1961">
        <v>7.0000000000000001E-3</v>
      </c>
      <c r="AG1961">
        <v>32.200000000000003</v>
      </c>
      <c r="AH1961">
        <v>3.9E-2</v>
      </c>
      <c r="AI1961">
        <v>14.62</v>
      </c>
      <c r="AJ1961">
        <v>5.0000000000000001E-3</v>
      </c>
      <c r="AK1961">
        <v>0.48</v>
      </c>
      <c r="AL1961">
        <v>3.9</v>
      </c>
      <c r="AM1961">
        <v>0.05</v>
      </c>
      <c r="AN1961">
        <v>12.2</v>
      </c>
      <c r="AO1961">
        <v>0.02</v>
      </c>
      <c r="AP1961">
        <v>10.1</v>
      </c>
      <c r="AQ1961">
        <v>790</v>
      </c>
      <c r="AR1961">
        <v>0.1</v>
      </c>
      <c r="AS1961">
        <v>0.9</v>
      </c>
      <c r="AT1961">
        <v>36</v>
      </c>
      <c r="AU1961">
        <v>0.3</v>
      </c>
      <c r="AV1961">
        <v>50.3</v>
      </c>
    </row>
    <row r="1962" spans="1:48" x14ac:dyDescent="0.3">
      <c r="A1962" t="s">
        <v>7581</v>
      </c>
      <c r="B1962" t="s">
        <v>7582</v>
      </c>
      <c r="C1962" s="1" t="str">
        <f t="shared" si="137"/>
        <v>13:0048</v>
      </c>
      <c r="D1962" s="1" t="str">
        <f t="shared" si="138"/>
        <v>13:0010</v>
      </c>
      <c r="E1962" t="s">
        <v>7583</v>
      </c>
      <c r="F1962" t="s">
        <v>7584</v>
      </c>
      <c r="H1962">
        <v>45.348918900000001</v>
      </c>
      <c r="I1962">
        <v>-66.919976300000002</v>
      </c>
      <c r="J1962" s="1" t="str">
        <f t="shared" si="139"/>
        <v>Basal till</v>
      </c>
      <c r="K1962" s="1" t="str">
        <f t="shared" si="140"/>
        <v>&lt;63 micron</v>
      </c>
      <c r="L1962">
        <v>10</v>
      </c>
      <c r="M1962">
        <v>1.48</v>
      </c>
      <c r="N1962">
        <v>19.100000000000001</v>
      </c>
      <c r="O1962">
        <v>8.1</v>
      </c>
      <c r="P1962">
        <v>1</v>
      </c>
      <c r="Q1962">
        <v>21.8</v>
      </c>
      <c r="R1962">
        <v>0.52</v>
      </c>
      <c r="S1962">
        <v>0.08</v>
      </c>
      <c r="T1962">
        <v>0.06</v>
      </c>
      <c r="U1962">
        <v>6.1</v>
      </c>
      <c r="V1962">
        <v>27.3</v>
      </c>
      <c r="W1962">
        <v>16.48</v>
      </c>
      <c r="X1962">
        <v>1.7</v>
      </c>
      <c r="Y1962">
        <v>3.4</v>
      </c>
      <c r="Z1962">
        <v>39</v>
      </c>
      <c r="AA1962">
        <v>0.04</v>
      </c>
      <c r="AB1962">
        <v>25.1</v>
      </c>
      <c r="AC1962">
        <v>0.37</v>
      </c>
      <c r="AD1962">
        <v>226</v>
      </c>
      <c r="AE1962">
        <v>0.65</v>
      </c>
      <c r="AF1962">
        <v>4.0000000000000001E-3</v>
      </c>
      <c r="AG1962">
        <v>20.2</v>
      </c>
      <c r="AH1962">
        <v>4.4999999999999998E-2</v>
      </c>
      <c r="AI1962">
        <v>14.21</v>
      </c>
      <c r="AJ1962">
        <v>0.02</v>
      </c>
      <c r="AK1962">
        <v>0.35</v>
      </c>
      <c r="AL1962">
        <v>2.7</v>
      </c>
      <c r="AM1962">
        <v>0.2</v>
      </c>
      <c r="AN1962">
        <v>4</v>
      </c>
      <c r="AO1962">
        <v>0.02</v>
      </c>
      <c r="AP1962">
        <v>8.6999999999999993</v>
      </c>
      <c r="AQ1962">
        <v>800</v>
      </c>
      <c r="AR1962">
        <v>0.06</v>
      </c>
      <c r="AS1962">
        <v>1.4</v>
      </c>
      <c r="AT1962">
        <v>25</v>
      </c>
      <c r="AU1962">
        <v>0.8</v>
      </c>
      <c r="AV1962">
        <v>28.2</v>
      </c>
    </row>
    <row r="1963" spans="1:48" x14ac:dyDescent="0.3">
      <c r="A1963" t="s">
        <v>7585</v>
      </c>
      <c r="B1963" t="s">
        <v>7586</v>
      </c>
      <c r="C1963" s="1" t="str">
        <f t="shared" si="137"/>
        <v>13:0048</v>
      </c>
      <c r="D1963" s="1" t="str">
        <f t="shared" si="138"/>
        <v>13:0010</v>
      </c>
      <c r="E1963" t="s">
        <v>7587</v>
      </c>
      <c r="F1963" t="s">
        <v>7588</v>
      </c>
      <c r="H1963">
        <v>45.3195166</v>
      </c>
      <c r="I1963">
        <v>-66.900600400000002</v>
      </c>
      <c r="J1963" s="1" t="str">
        <f t="shared" si="139"/>
        <v>Basal till</v>
      </c>
      <c r="K1963" s="1" t="str">
        <f t="shared" si="140"/>
        <v>&lt;63 micron</v>
      </c>
      <c r="L1963">
        <v>11</v>
      </c>
      <c r="M1963">
        <v>2.35</v>
      </c>
      <c r="N1963">
        <v>13.5</v>
      </c>
      <c r="O1963">
        <v>1.6</v>
      </c>
      <c r="P1963">
        <v>1</v>
      </c>
      <c r="Q1963">
        <v>51.4</v>
      </c>
      <c r="R1963">
        <v>0.45</v>
      </c>
      <c r="S1963">
        <v>0.04</v>
      </c>
      <c r="T1963">
        <v>0.06</v>
      </c>
      <c r="U1963">
        <v>11.4</v>
      </c>
      <c r="V1963">
        <v>34.200000000000003</v>
      </c>
      <c r="W1963">
        <v>18.760000000000002</v>
      </c>
      <c r="X1963">
        <v>2.56</v>
      </c>
      <c r="Y1963">
        <v>6.7</v>
      </c>
      <c r="Z1963">
        <v>51</v>
      </c>
      <c r="AA1963">
        <v>0.14000000000000001</v>
      </c>
      <c r="AB1963">
        <v>24.6</v>
      </c>
      <c r="AC1963">
        <v>0.67</v>
      </c>
      <c r="AD1963">
        <v>362</v>
      </c>
      <c r="AE1963">
        <v>0.47</v>
      </c>
      <c r="AF1963">
        <v>6.0000000000000001E-3</v>
      </c>
      <c r="AG1963">
        <v>34.200000000000003</v>
      </c>
      <c r="AH1963">
        <v>5.7000000000000002E-2</v>
      </c>
      <c r="AI1963">
        <v>18.12</v>
      </c>
      <c r="AJ1963">
        <v>0.02</v>
      </c>
      <c r="AK1963">
        <v>0.52</v>
      </c>
      <c r="AL1963">
        <v>3.5</v>
      </c>
      <c r="AM1963">
        <v>0.7</v>
      </c>
      <c r="AN1963">
        <v>4.5</v>
      </c>
      <c r="AO1963">
        <v>0.02</v>
      </c>
      <c r="AP1963">
        <v>15.9</v>
      </c>
      <c r="AQ1963">
        <v>930</v>
      </c>
      <c r="AR1963">
        <v>0.11</v>
      </c>
      <c r="AS1963">
        <v>2.5</v>
      </c>
      <c r="AT1963">
        <v>35</v>
      </c>
      <c r="AU1963">
        <v>0.8</v>
      </c>
      <c r="AV1963">
        <v>48.8</v>
      </c>
    </row>
    <row r="1964" spans="1:48" x14ac:dyDescent="0.3">
      <c r="A1964" t="s">
        <v>7589</v>
      </c>
      <c r="B1964" t="s">
        <v>7590</v>
      </c>
      <c r="C1964" s="1" t="str">
        <f t="shared" si="137"/>
        <v>13:0048</v>
      </c>
      <c r="D1964" s="1" t="str">
        <f t="shared" si="138"/>
        <v>13:0010</v>
      </c>
      <c r="E1964" t="s">
        <v>7591</v>
      </c>
      <c r="F1964" t="s">
        <v>7592</v>
      </c>
      <c r="H1964">
        <v>45.3056366</v>
      </c>
      <c r="I1964">
        <v>-66.908486600000003</v>
      </c>
      <c r="J1964" s="1" t="str">
        <f t="shared" si="139"/>
        <v>Basal till</v>
      </c>
      <c r="K1964" s="1" t="str">
        <f t="shared" si="140"/>
        <v>&lt;63 micron</v>
      </c>
      <c r="L1964">
        <v>19</v>
      </c>
      <c r="M1964">
        <v>1.72</v>
      </c>
      <c r="N1964">
        <v>12.1</v>
      </c>
      <c r="O1964">
        <v>1.7</v>
      </c>
      <c r="P1964">
        <v>1</v>
      </c>
      <c r="Q1964">
        <v>42</v>
      </c>
      <c r="R1964">
        <v>0.38</v>
      </c>
      <c r="S1964">
        <v>0.05</v>
      </c>
      <c r="T1964">
        <v>0.04</v>
      </c>
      <c r="U1964">
        <v>8.8000000000000007</v>
      </c>
      <c r="V1964">
        <v>25.8</v>
      </c>
      <c r="W1964">
        <v>15.05</v>
      </c>
      <c r="X1964">
        <v>2.23</v>
      </c>
      <c r="Y1964">
        <v>5.2</v>
      </c>
      <c r="Z1964">
        <v>21</v>
      </c>
      <c r="AA1964">
        <v>0.06</v>
      </c>
      <c r="AB1964">
        <v>35.799999999999997</v>
      </c>
      <c r="AC1964">
        <v>0.56999999999999995</v>
      </c>
      <c r="AD1964">
        <v>322</v>
      </c>
      <c r="AE1964">
        <v>0.38</v>
      </c>
      <c r="AF1964">
        <v>7.0000000000000001E-3</v>
      </c>
      <c r="AG1964">
        <v>24.3</v>
      </c>
      <c r="AH1964">
        <v>3.2000000000000001E-2</v>
      </c>
      <c r="AI1964">
        <v>15.1</v>
      </c>
      <c r="AJ1964">
        <v>0.01</v>
      </c>
      <c r="AK1964">
        <v>0.57999999999999996</v>
      </c>
      <c r="AL1964">
        <v>3.2</v>
      </c>
      <c r="AM1964">
        <v>0.7</v>
      </c>
      <c r="AN1964">
        <v>6.2</v>
      </c>
      <c r="AO1964">
        <v>0.01</v>
      </c>
      <c r="AP1964">
        <v>12.9</v>
      </c>
      <c r="AQ1964">
        <v>710</v>
      </c>
      <c r="AR1964">
        <v>0.09</v>
      </c>
      <c r="AS1964">
        <v>1.7</v>
      </c>
      <c r="AT1964">
        <v>32</v>
      </c>
      <c r="AU1964">
        <v>0.5</v>
      </c>
      <c r="AV1964">
        <v>38.6</v>
      </c>
    </row>
    <row r="1965" spans="1:48" x14ac:dyDescent="0.3">
      <c r="A1965" t="s">
        <v>7593</v>
      </c>
      <c r="B1965" t="s">
        <v>7594</v>
      </c>
      <c r="C1965" s="1" t="str">
        <f t="shared" si="137"/>
        <v>13:0048</v>
      </c>
      <c r="D1965" s="1" t="str">
        <f t="shared" si="138"/>
        <v>13:0010</v>
      </c>
      <c r="E1965" t="s">
        <v>7595</v>
      </c>
      <c r="F1965" t="s">
        <v>7596</v>
      </c>
      <c r="H1965">
        <v>45.286489000000003</v>
      </c>
      <c r="I1965">
        <v>-66.913361399999999</v>
      </c>
      <c r="J1965" s="1" t="str">
        <f t="shared" si="139"/>
        <v>Basal till</v>
      </c>
      <c r="K1965" s="1" t="str">
        <f t="shared" si="140"/>
        <v>&lt;63 micron</v>
      </c>
      <c r="L1965">
        <v>16</v>
      </c>
      <c r="M1965">
        <v>1.36</v>
      </c>
      <c r="N1965">
        <v>16.899999999999999</v>
      </c>
      <c r="O1965">
        <v>1.2</v>
      </c>
      <c r="P1965">
        <v>1</v>
      </c>
      <c r="Q1965">
        <v>34.299999999999997</v>
      </c>
      <c r="R1965">
        <v>0.55000000000000004</v>
      </c>
      <c r="S1965">
        <v>0.08</v>
      </c>
      <c r="T1965">
        <v>0.03</v>
      </c>
      <c r="U1965">
        <v>6.8</v>
      </c>
      <c r="V1965">
        <v>21.5</v>
      </c>
      <c r="W1965">
        <v>16.670000000000002</v>
      </c>
      <c r="X1965">
        <v>1.88</v>
      </c>
      <c r="Y1965">
        <v>4.4000000000000004</v>
      </c>
      <c r="Z1965">
        <v>19</v>
      </c>
      <c r="AA1965">
        <v>0.06</v>
      </c>
      <c r="AB1965">
        <v>25.9</v>
      </c>
      <c r="AC1965">
        <v>0.37</v>
      </c>
      <c r="AD1965">
        <v>311</v>
      </c>
      <c r="AE1965">
        <v>0.51</v>
      </c>
      <c r="AF1965">
        <v>5.0000000000000001E-3</v>
      </c>
      <c r="AG1965">
        <v>17.899999999999999</v>
      </c>
      <c r="AH1965">
        <v>5.6000000000000001E-2</v>
      </c>
      <c r="AI1965">
        <v>14.03</v>
      </c>
      <c r="AJ1965">
        <v>0.01</v>
      </c>
      <c r="AK1965">
        <v>0.59</v>
      </c>
      <c r="AL1965">
        <v>3</v>
      </c>
      <c r="AM1965">
        <v>0.5</v>
      </c>
      <c r="AN1965">
        <v>4</v>
      </c>
      <c r="AO1965">
        <v>0.03</v>
      </c>
      <c r="AP1965">
        <v>14.8</v>
      </c>
      <c r="AQ1965">
        <v>830</v>
      </c>
      <c r="AR1965">
        <v>0.08</v>
      </c>
      <c r="AS1965">
        <v>2.9</v>
      </c>
      <c r="AT1965">
        <v>31</v>
      </c>
      <c r="AU1965">
        <v>1.2</v>
      </c>
      <c r="AV1965">
        <v>30.4</v>
      </c>
    </row>
    <row r="1966" spans="1:48" x14ac:dyDescent="0.3">
      <c r="A1966" t="s">
        <v>7597</v>
      </c>
      <c r="B1966" t="s">
        <v>7598</v>
      </c>
      <c r="C1966" s="1" t="str">
        <f t="shared" ref="C1966:C2029" si="141">HYPERLINK("http://geochem.nrcan.gc.ca/cdogs/content/bdl/bdl130048_e.htm", "13:0048")</f>
        <v>13:0048</v>
      </c>
      <c r="D1966" s="1" t="str">
        <f t="shared" ref="D1966:D2029" si="142">HYPERLINK("http://geochem.nrcan.gc.ca/cdogs/content/svy/svy130010_e.htm", "13:0010")</f>
        <v>13:0010</v>
      </c>
      <c r="E1966" t="s">
        <v>7599</v>
      </c>
      <c r="F1966" t="s">
        <v>7600</v>
      </c>
      <c r="H1966">
        <v>45.274299200000002</v>
      </c>
      <c r="I1966">
        <v>-66.900996199999994</v>
      </c>
      <c r="J1966" s="1" t="str">
        <f t="shared" ref="J1966:J2029" si="143">HYPERLINK("http://geochem.nrcan.gc.ca/cdogs/content/kwd/kwd020045_e.htm", "Basal till")</f>
        <v>Basal till</v>
      </c>
      <c r="K1966" s="1" t="str">
        <f t="shared" ref="K1966:K2029" si="144">HYPERLINK("http://geochem.nrcan.gc.ca/cdogs/content/kwd/kwd080004_e.htm", "&lt;63 micron")</f>
        <v>&lt;63 micron</v>
      </c>
      <c r="L1966">
        <v>20</v>
      </c>
      <c r="M1966">
        <v>1.84</v>
      </c>
      <c r="N1966">
        <v>16.600000000000001</v>
      </c>
      <c r="O1966">
        <v>2.9</v>
      </c>
      <c r="P1966">
        <v>1</v>
      </c>
      <c r="Q1966">
        <v>31.2</v>
      </c>
      <c r="R1966">
        <v>0.47</v>
      </c>
      <c r="S1966">
        <v>0.05</v>
      </c>
      <c r="T1966">
        <v>0.04</v>
      </c>
      <c r="U1966">
        <v>6.4</v>
      </c>
      <c r="V1966">
        <v>31.5</v>
      </c>
      <c r="W1966">
        <v>13.84</v>
      </c>
      <c r="X1966">
        <v>1.97</v>
      </c>
      <c r="Y1966">
        <v>4.4000000000000004</v>
      </c>
      <c r="Z1966">
        <v>53</v>
      </c>
      <c r="AA1966">
        <v>0.05</v>
      </c>
      <c r="AB1966">
        <v>25.7</v>
      </c>
      <c r="AC1966">
        <v>0.4</v>
      </c>
      <c r="AD1966">
        <v>248</v>
      </c>
      <c r="AE1966">
        <v>1.02</v>
      </c>
      <c r="AF1966">
        <v>5.0000000000000001E-3</v>
      </c>
      <c r="AG1966">
        <v>24.9</v>
      </c>
      <c r="AH1966">
        <v>3.3000000000000002E-2</v>
      </c>
      <c r="AI1966">
        <v>14.48</v>
      </c>
      <c r="AJ1966">
        <v>5.0000000000000001E-3</v>
      </c>
      <c r="AK1966">
        <v>0.48</v>
      </c>
      <c r="AL1966">
        <v>2.5</v>
      </c>
      <c r="AM1966">
        <v>0.8</v>
      </c>
      <c r="AN1966">
        <v>3.5</v>
      </c>
      <c r="AO1966">
        <v>0.02</v>
      </c>
      <c r="AP1966">
        <v>9.8000000000000007</v>
      </c>
      <c r="AQ1966">
        <v>820</v>
      </c>
      <c r="AR1966">
        <v>0.09</v>
      </c>
      <c r="AS1966">
        <v>1.3</v>
      </c>
      <c r="AT1966">
        <v>31</v>
      </c>
      <c r="AU1966">
        <v>0.9</v>
      </c>
      <c r="AV1966">
        <v>30.8</v>
      </c>
    </row>
    <row r="1967" spans="1:48" x14ac:dyDescent="0.3">
      <c r="A1967" t="s">
        <v>7601</v>
      </c>
      <c r="B1967" t="s">
        <v>7602</v>
      </c>
      <c r="C1967" s="1" t="str">
        <f t="shared" si="141"/>
        <v>13:0048</v>
      </c>
      <c r="D1967" s="1" t="str">
        <f t="shared" si="142"/>
        <v>13:0010</v>
      </c>
      <c r="E1967" t="s">
        <v>7603</v>
      </c>
      <c r="F1967" t="s">
        <v>7604</v>
      </c>
      <c r="H1967">
        <v>45.489786799999997</v>
      </c>
      <c r="I1967">
        <v>-66.869649100000004</v>
      </c>
      <c r="J1967" s="1" t="str">
        <f t="shared" si="143"/>
        <v>Basal till</v>
      </c>
      <c r="K1967" s="1" t="str">
        <f t="shared" si="144"/>
        <v>&lt;63 micron</v>
      </c>
      <c r="L1967">
        <v>21</v>
      </c>
      <c r="M1967">
        <v>1.74</v>
      </c>
      <c r="N1967">
        <v>14.7</v>
      </c>
      <c r="O1967">
        <v>2.4</v>
      </c>
      <c r="P1967">
        <v>1</v>
      </c>
      <c r="Q1967">
        <v>88.2</v>
      </c>
      <c r="R1967">
        <v>0.31</v>
      </c>
      <c r="S1967">
        <v>0.3</v>
      </c>
      <c r="T1967">
        <v>0.09</v>
      </c>
      <c r="U1967">
        <v>14.9</v>
      </c>
      <c r="V1967">
        <v>34.799999999999997</v>
      </c>
      <c r="W1967">
        <v>24.81</v>
      </c>
      <c r="X1967">
        <v>3.1</v>
      </c>
      <c r="Y1967">
        <v>6.1</v>
      </c>
      <c r="Z1967">
        <v>20</v>
      </c>
      <c r="AA1967">
        <v>0.17</v>
      </c>
      <c r="AB1967">
        <v>32.299999999999997</v>
      </c>
      <c r="AC1967">
        <v>0.7</v>
      </c>
      <c r="AD1967">
        <v>699</v>
      </c>
      <c r="AE1967">
        <v>0.46</v>
      </c>
      <c r="AF1967">
        <v>7.0000000000000001E-3</v>
      </c>
      <c r="AG1967">
        <v>35.6</v>
      </c>
      <c r="AH1967">
        <v>6.4000000000000001E-2</v>
      </c>
      <c r="AI1967">
        <v>16.399999999999999</v>
      </c>
      <c r="AJ1967">
        <v>0.02</v>
      </c>
      <c r="AK1967">
        <v>0.84</v>
      </c>
      <c r="AL1967">
        <v>3.8</v>
      </c>
      <c r="AM1967">
        <v>0.3</v>
      </c>
      <c r="AN1967">
        <v>22.1</v>
      </c>
      <c r="AO1967">
        <v>0.03</v>
      </c>
      <c r="AP1967">
        <v>9.1999999999999993</v>
      </c>
      <c r="AQ1967">
        <v>380</v>
      </c>
      <c r="AR1967">
        <v>0.1</v>
      </c>
      <c r="AS1967">
        <v>1.3</v>
      </c>
      <c r="AT1967">
        <v>35</v>
      </c>
      <c r="AU1967">
        <v>0.2</v>
      </c>
      <c r="AV1967">
        <v>59.6</v>
      </c>
    </row>
    <row r="1968" spans="1:48" x14ac:dyDescent="0.3">
      <c r="A1968" t="s">
        <v>7605</v>
      </c>
      <c r="B1968" t="s">
        <v>7606</v>
      </c>
      <c r="C1968" s="1" t="str">
        <f t="shared" si="141"/>
        <v>13:0048</v>
      </c>
      <c r="D1968" s="1" t="str">
        <f t="shared" si="142"/>
        <v>13:0010</v>
      </c>
      <c r="E1968" t="s">
        <v>7607</v>
      </c>
      <c r="F1968" t="s">
        <v>7608</v>
      </c>
      <c r="H1968">
        <v>45.466563399999998</v>
      </c>
      <c r="I1968">
        <v>-66.872506599999994</v>
      </c>
      <c r="J1968" s="1" t="str">
        <f t="shared" si="143"/>
        <v>Basal till</v>
      </c>
      <c r="K1968" s="1" t="str">
        <f t="shared" si="144"/>
        <v>&lt;63 micron</v>
      </c>
      <c r="L1968">
        <v>10</v>
      </c>
      <c r="M1968">
        <v>2.19</v>
      </c>
      <c r="N1968">
        <v>8.6999999999999993</v>
      </c>
      <c r="O1968">
        <v>1.5</v>
      </c>
      <c r="P1968">
        <v>1</v>
      </c>
      <c r="Q1968">
        <v>67.599999999999994</v>
      </c>
      <c r="R1968">
        <v>0.28999999999999998</v>
      </c>
      <c r="S1968">
        <v>0.04</v>
      </c>
      <c r="T1968">
        <v>0.06</v>
      </c>
      <c r="U1968">
        <v>13.8</v>
      </c>
      <c r="V1968">
        <v>41.9</v>
      </c>
      <c r="W1968">
        <v>21.31</v>
      </c>
      <c r="X1968">
        <v>2.75</v>
      </c>
      <c r="Y1968">
        <v>6.2</v>
      </c>
      <c r="Z1968">
        <v>34</v>
      </c>
      <c r="AA1968">
        <v>0.14000000000000001</v>
      </c>
      <c r="AB1968">
        <v>29.8</v>
      </c>
      <c r="AC1968">
        <v>0.78</v>
      </c>
      <c r="AD1968">
        <v>799</v>
      </c>
      <c r="AE1968">
        <v>0.49</v>
      </c>
      <c r="AF1968">
        <v>5.0000000000000001E-3</v>
      </c>
      <c r="AG1968">
        <v>39.799999999999997</v>
      </c>
      <c r="AH1968">
        <v>3.5000000000000003E-2</v>
      </c>
      <c r="AI1968">
        <v>13.85</v>
      </c>
      <c r="AJ1968">
        <v>0.03</v>
      </c>
      <c r="AK1968">
        <v>0.51</v>
      </c>
      <c r="AL1968">
        <v>3.9</v>
      </c>
      <c r="AM1968">
        <v>0.6</v>
      </c>
      <c r="AN1968">
        <v>5</v>
      </c>
      <c r="AO1968">
        <v>0.03</v>
      </c>
      <c r="AP1968">
        <v>10.3</v>
      </c>
      <c r="AQ1968">
        <v>840</v>
      </c>
      <c r="AR1968">
        <v>0.11</v>
      </c>
      <c r="AS1968">
        <v>1.1000000000000001</v>
      </c>
      <c r="AT1968">
        <v>36</v>
      </c>
      <c r="AU1968">
        <v>0.3</v>
      </c>
      <c r="AV1968">
        <v>51.7</v>
      </c>
    </row>
    <row r="1969" spans="1:48" x14ac:dyDescent="0.3">
      <c r="A1969" t="s">
        <v>7609</v>
      </c>
      <c r="B1969" t="s">
        <v>7610</v>
      </c>
      <c r="C1969" s="1" t="str">
        <f t="shared" si="141"/>
        <v>13:0048</v>
      </c>
      <c r="D1969" s="1" t="str">
        <f t="shared" si="142"/>
        <v>13:0010</v>
      </c>
      <c r="E1969" t="s">
        <v>7611</v>
      </c>
      <c r="F1969" t="s">
        <v>7612</v>
      </c>
      <c r="H1969">
        <v>45.451903600000001</v>
      </c>
      <c r="I1969">
        <v>-66.873147200000005</v>
      </c>
      <c r="J1969" s="1" t="str">
        <f t="shared" si="143"/>
        <v>Basal till</v>
      </c>
      <c r="K1969" s="1" t="str">
        <f t="shared" si="144"/>
        <v>&lt;63 micron</v>
      </c>
      <c r="L1969">
        <v>18</v>
      </c>
      <c r="M1969">
        <v>3.22</v>
      </c>
      <c r="N1969">
        <v>6.4</v>
      </c>
      <c r="O1969">
        <v>0.9</v>
      </c>
      <c r="P1969">
        <v>1</v>
      </c>
      <c r="Q1969">
        <v>28.6</v>
      </c>
      <c r="R1969">
        <v>0.15</v>
      </c>
      <c r="S1969">
        <v>0.1</v>
      </c>
      <c r="T1969">
        <v>0.04</v>
      </c>
      <c r="U1969">
        <v>5.5</v>
      </c>
      <c r="V1969">
        <v>40.1</v>
      </c>
      <c r="W1969">
        <v>16.98</v>
      </c>
      <c r="X1969">
        <v>1.55</v>
      </c>
      <c r="Y1969">
        <v>4.0999999999999996</v>
      </c>
      <c r="Z1969">
        <v>67</v>
      </c>
      <c r="AA1969">
        <v>0.05</v>
      </c>
      <c r="AB1969">
        <v>19.399999999999999</v>
      </c>
      <c r="AC1969">
        <v>0.5</v>
      </c>
      <c r="AD1969">
        <v>170</v>
      </c>
      <c r="AE1969">
        <v>0.54</v>
      </c>
      <c r="AF1969">
        <v>3.0000000000000001E-3</v>
      </c>
      <c r="AG1969">
        <v>24</v>
      </c>
      <c r="AH1969">
        <v>5.7000000000000002E-2</v>
      </c>
      <c r="AI1969">
        <v>7.28</v>
      </c>
      <c r="AJ1969">
        <v>0.04</v>
      </c>
      <c r="AK1969">
        <v>0.28999999999999998</v>
      </c>
      <c r="AL1969">
        <v>2.5</v>
      </c>
      <c r="AM1969">
        <v>1.1000000000000001</v>
      </c>
      <c r="AN1969">
        <v>6</v>
      </c>
      <c r="AO1969">
        <v>0.01</v>
      </c>
      <c r="AP1969">
        <v>7.5</v>
      </c>
      <c r="AQ1969">
        <v>510</v>
      </c>
      <c r="AR1969">
        <v>0.06</v>
      </c>
      <c r="AS1969">
        <v>0.8</v>
      </c>
      <c r="AT1969">
        <v>20</v>
      </c>
      <c r="AU1969">
        <v>0.3</v>
      </c>
      <c r="AV1969">
        <v>33.700000000000003</v>
      </c>
    </row>
    <row r="1970" spans="1:48" x14ac:dyDescent="0.3">
      <c r="A1970" t="s">
        <v>7613</v>
      </c>
      <c r="B1970" t="s">
        <v>7614</v>
      </c>
      <c r="C1970" s="1" t="str">
        <f t="shared" si="141"/>
        <v>13:0048</v>
      </c>
      <c r="D1970" s="1" t="str">
        <f t="shared" si="142"/>
        <v>13:0010</v>
      </c>
      <c r="E1970" t="s">
        <v>7615</v>
      </c>
      <c r="F1970" t="s">
        <v>7616</v>
      </c>
      <c r="H1970">
        <v>45.428846399999998</v>
      </c>
      <c r="I1970">
        <v>-66.874307099999996</v>
      </c>
      <c r="J1970" s="1" t="str">
        <f t="shared" si="143"/>
        <v>Basal till</v>
      </c>
      <c r="K1970" s="1" t="str">
        <f t="shared" si="144"/>
        <v>&lt;63 micron</v>
      </c>
      <c r="L1970">
        <v>35</v>
      </c>
      <c r="M1970">
        <v>1.8</v>
      </c>
      <c r="N1970">
        <v>8.5</v>
      </c>
      <c r="O1970">
        <v>1.1000000000000001</v>
      </c>
      <c r="P1970">
        <v>1</v>
      </c>
      <c r="Q1970">
        <v>28.1</v>
      </c>
      <c r="R1970">
        <v>0.43</v>
      </c>
      <c r="S1970">
        <v>7.0000000000000007E-2</v>
      </c>
      <c r="T1970">
        <v>7.0000000000000007E-2</v>
      </c>
      <c r="U1970">
        <v>6.9</v>
      </c>
      <c r="V1970">
        <v>31.6</v>
      </c>
      <c r="W1970">
        <v>16.059999999999999</v>
      </c>
      <c r="X1970">
        <v>2.08</v>
      </c>
      <c r="Y1970">
        <v>4.5999999999999996</v>
      </c>
      <c r="Z1970">
        <v>77</v>
      </c>
      <c r="AA1970">
        <v>0.05</v>
      </c>
      <c r="AB1970">
        <v>28.4</v>
      </c>
      <c r="AC1970">
        <v>0.53</v>
      </c>
      <c r="AD1970">
        <v>238</v>
      </c>
      <c r="AE1970">
        <v>0.45</v>
      </c>
      <c r="AF1970">
        <v>3.0000000000000001E-3</v>
      </c>
      <c r="AG1970">
        <v>24.5</v>
      </c>
      <c r="AH1970">
        <v>4.3999999999999997E-2</v>
      </c>
      <c r="AI1970">
        <v>12.15</v>
      </c>
      <c r="AJ1970">
        <v>0.02</v>
      </c>
      <c r="AK1970">
        <v>0.37</v>
      </c>
      <c r="AL1970">
        <v>2.2000000000000002</v>
      </c>
      <c r="AM1970">
        <v>0.8</v>
      </c>
      <c r="AN1970">
        <v>4.8</v>
      </c>
      <c r="AO1970">
        <v>0.01</v>
      </c>
      <c r="AP1970">
        <v>6.3</v>
      </c>
      <c r="AQ1970">
        <v>600</v>
      </c>
      <c r="AR1970">
        <v>0.1</v>
      </c>
      <c r="AS1970">
        <v>1</v>
      </c>
      <c r="AT1970">
        <v>27</v>
      </c>
      <c r="AU1970">
        <v>0.3</v>
      </c>
      <c r="AV1970">
        <v>37.5</v>
      </c>
    </row>
    <row r="1971" spans="1:48" x14ac:dyDescent="0.3">
      <c r="A1971" t="s">
        <v>7617</v>
      </c>
      <c r="B1971" t="s">
        <v>7618</v>
      </c>
      <c r="C1971" s="1" t="str">
        <f t="shared" si="141"/>
        <v>13:0048</v>
      </c>
      <c r="D1971" s="1" t="str">
        <f t="shared" si="142"/>
        <v>13:0010</v>
      </c>
      <c r="E1971" t="s">
        <v>7619</v>
      </c>
      <c r="F1971" t="s">
        <v>7620</v>
      </c>
      <c r="H1971">
        <v>45.416352000000003</v>
      </c>
      <c r="I1971">
        <v>-66.867017799999999</v>
      </c>
      <c r="J1971" s="1" t="str">
        <f t="shared" si="143"/>
        <v>Basal till</v>
      </c>
      <c r="K1971" s="1" t="str">
        <f t="shared" si="144"/>
        <v>&lt;63 micron</v>
      </c>
      <c r="L1971">
        <v>76</v>
      </c>
      <c r="M1971">
        <v>2.1</v>
      </c>
      <c r="N1971">
        <v>65.400000000000006</v>
      </c>
      <c r="O1971">
        <v>0.9</v>
      </c>
      <c r="P1971">
        <v>1</v>
      </c>
      <c r="Q1971">
        <v>52</v>
      </c>
      <c r="R1971">
        <v>2.33</v>
      </c>
      <c r="S1971">
        <v>0.1</v>
      </c>
      <c r="T1971">
        <v>0.06</v>
      </c>
      <c r="U1971">
        <v>11.6</v>
      </c>
      <c r="V1971">
        <v>35.9</v>
      </c>
      <c r="W1971">
        <v>24.99</v>
      </c>
      <c r="X1971">
        <v>2.42</v>
      </c>
      <c r="Y1971">
        <v>5.5</v>
      </c>
      <c r="Z1971">
        <v>50</v>
      </c>
      <c r="AA1971">
        <v>0.11</v>
      </c>
      <c r="AB1971">
        <v>24.5</v>
      </c>
      <c r="AC1971">
        <v>0.65</v>
      </c>
      <c r="AD1971">
        <v>499</v>
      </c>
      <c r="AE1971">
        <v>0.94</v>
      </c>
      <c r="AF1971">
        <v>5.0000000000000001E-3</v>
      </c>
      <c r="AG1971">
        <v>35.1</v>
      </c>
      <c r="AH1971">
        <v>5.6000000000000001E-2</v>
      </c>
      <c r="AI1971">
        <v>14.51</v>
      </c>
      <c r="AJ1971">
        <v>0.02</v>
      </c>
      <c r="AK1971">
        <v>0.4</v>
      </c>
      <c r="AL1971">
        <v>2.6</v>
      </c>
      <c r="AM1971">
        <v>0.7</v>
      </c>
      <c r="AN1971">
        <v>6.2</v>
      </c>
      <c r="AO1971">
        <v>0.03</v>
      </c>
      <c r="AP1971">
        <v>7.6</v>
      </c>
      <c r="AQ1971">
        <v>750</v>
      </c>
      <c r="AR1971">
        <v>0.14000000000000001</v>
      </c>
      <c r="AS1971">
        <v>1</v>
      </c>
      <c r="AT1971">
        <v>31</v>
      </c>
      <c r="AU1971">
        <v>0.4</v>
      </c>
      <c r="AV1971">
        <v>49.3</v>
      </c>
    </row>
    <row r="1972" spans="1:48" x14ac:dyDescent="0.3">
      <c r="A1972" t="s">
        <v>7621</v>
      </c>
      <c r="B1972" t="s">
        <v>7622</v>
      </c>
      <c r="C1972" s="1" t="str">
        <f t="shared" si="141"/>
        <v>13:0048</v>
      </c>
      <c r="D1972" s="1" t="str">
        <f t="shared" si="142"/>
        <v>13:0010</v>
      </c>
      <c r="E1972" t="s">
        <v>7623</v>
      </c>
      <c r="F1972" t="s">
        <v>7624</v>
      </c>
      <c r="H1972">
        <v>45.3929586</v>
      </c>
      <c r="I1972">
        <v>-66.870925799999995</v>
      </c>
      <c r="J1972" s="1" t="str">
        <f t="shared" si="143"/>
        <v>Basal till</v>
      </c>
      <c r="K1972" s="1" t="str">
        <f t="shared" si="144"/>
        <v>&lt;63 micron</v>
      </c>
      <c r="L1972">
        <v>122</v>
      </c>
      <c r="M1972">
        <v>1.7</v>
      </c>
      <c r="N1972">
        <v>19.600000000000001</v>
      </c>
      <c r="O1972">
        <v>1.1000000000000001</v>
      </c>
      <c r="P1972">
        <v>1</v>
      </c>
      <c r="Q1972">
        <v>31.1</v>
      </c>
      <c r="R1972">
        <v>1.61</v>
      </c>
      <c r="S1972">
        <v>0.06</v>
      </c>
      <c r="T1972">
        <v>0.15</v>
      </c>
      <c r="U1972">
        <v>12</v>
      </c>
      <c r="V1972">
        <v>32.799999999999997</v>
      </c>
      <c r="W1972">
        <v>40</v>
      </c>
      <c r="X1972">
        <v>2.59</v>
      </c>
      <c r="Y1972">
        <v>5.2</v>
      </c>
      <c r="Z1972">
        <v>34</v>
      </c>
      <c r="AA1972">
        <v>7.0000000000000007E-2</v>
      </c>
      <c r="AB1972">
        <v>30.9</v>
      </c>
      <c r="AC1972">
        <v>0.59</v>
      </c>
      <c r="AD1972">
        <v>599</v>
      </c>
      <c r="AE1972">
        <v>1.05</v>
      </c>
      <c r="AF1972">
        <v>3.0000000000000001E-3</v>
      </c>
      <c r="AG1972">
        <v>28.6</v>
      </c>
      <c r="AH1972">
        <v>3.7999999999999999E-2</v>
      </c>
      <c r="AI1972">
        <v>96</v>
      </c>
      <c r="AJ1972">
        <v>0.02</v>
      </c>
      <c r="AK1972">
        <v>0.47</v>
      </c>
      <c r="AL1972">
        <v>2</v>
      </c>
      <c r="AM1972">
        <v>0.8</v>
      </c>
      <c r="AN1972">
        <v>4.8</v>
      </c>
      <c r="AO1972">
        <v>0.06</v>
      </c>
      <c r="AP1972">
        <v>8.5</v>
      </c>
      <c r="AQ1972">
        <v>450</v>
      </c>
      <c r="AR1972">
        <v>0.13</v>
      </c>
      <c r="AS1972">
        <v>1.3</v>
      </c>
      <c r="AT1972">
        <v>32</v>
      </c>
      <c r="AU1972">
        <v>0.4</v>
      </c>
      <c r="AV1972">
        <v>106.7</v>
      </c>
    </row>
    <row r="1973" spans="1:48" x14ac:dyDescent="0.3">
      <c r="A1973" t="s">
        <v>7625</v>
      </c>
      <c r="B1973" t="s">
        <v>7626</v>
      </c>
      <c r="C1973" s="1" t="str">
        <f t="shared" si="141"/>
        <v>13:0048</v>
      </c>
      <c r="D1973" s="1" t="str">
        <f t="shared" si="142"/>
        <v>13:0010</v>
      </c>
      <c r="E1973" t="s">
        <v>7627</v>
      </c>
      <c r="F1973" t="s">
        <v>7628</v>
      </c>
      <c r="H1973">
        <v>45.304781900000002</v>
      </c>
      <c r="I1973">
        <v>-66.878733299999993</v>
      </c>
      <c r="J1973" s="1" t="str">
        <f t="shared" si="143"/>
        <v>Basal till</v>
      </c>
      <c r="K1973" s="1" t="str">
        <f t="shared" si="144"/>
        <v>&lt;63 micron</v>
      </c>
      <c r="L1973">
        <v>14</v>
      </c>
      <c r="M1973">
        <v>1.67</v>
      </c>
      <c r="N1973">
        <v>10.7</v>
      </c>
      <c r="O1973">
        <v>1.5</v>
      </c>
      <c r="P1973">
        <v>1</v>
      </c>
      <c r="Q1973">
        <v>49</v>
      </c>
      <c r="R1973">
        <v>0.35</v>
      </c>
      <c r="S1973">
        <v>0.04</v>
      </c>
      <c r="T1973">
        <v>0.03</v>
      </c>
      <c r="U1973">
        <v>8.3000000000000007</v>
      </c>
      <c r="V1973">
        <v>25.8</v>
      </c>
      <c r="W1973">
        <v>13.35</v>
      </c>
      <c r="X1973">
        <v>2.0099999999999998</v>
      </c>
      <c r="Y1973">
        <v>5.0999999999999996</v>
      </c>
      <c r="Z1973">
        <v>15</v>
      </c>
      <c r="AA1973">
        <v>0.08</v>
      </c>
      <c r="AB1973">
        <v>28.8</v>
      </c>
      <c r="AC1973">
        <v>0.49</v>
      </c>
      <c r="AD1973">
        <v>330</v>
      </c>
      <c r="AE1973">
        <v>0.23</v>
      </c>
      <c r="AF1973">
        <v>5.0000000000000001E-3</v>
      </c>
      <c r="AG1973">
        <v>21.4</v>
      </c>
      <c r="AH1973">
        <v>5.3999999999999999E-2</v>
      </c>
      <c r="AI1973">
        <v>14.62</v>
      </c>
      <c r="AJ1973">
        <v>0.01</v>
      </c>
      <c r="AK1973">
        <v>0.41</v>
      </c>
      <c r="AL1973">
        <v>3.9</v>
      </c>
      <c r="AM1973">
        <v>0.3</v>
      </c>
      <c r="AN1973">
        <v>4</v>
      </c>
      <c r="AO1973">
        <v>0.03</v>
      </c>
      <c r="AP1973">
        <v>16</v>
      </c>
      <c r="AQ1973">
        <v>850</v>
      </c>
      <c r="AR1973">
        <v>0.1</v>
      </c>
      <c r="AS1973">
        <v>2.6</v>
      </c>
      <c r="AT1973">
        <v>29</v>
      </c>
      <c r="AU1973">
        <v>0.7</v>
      </c>
      <c r="AV1973">
        <v>34.299999999999997</v>
      </c>
    </row>
    <row r="1974" spans="1:48" x14ac:dyDescent="0.3">
      <c r="A1974" t="s">
        <v>7629</v>
      </c>
      <c r="B1974" t="s">
        <v>7630</v>
      </c>
      <c r="C1974" s="1" t="str">
        <f t="shared" si="141"/>
        <v>13:0048</v>
      </c>
      <c r="D1974" s="1" t="str">
        <f t="shared" si="142"/>
        <v>13:0010</v>
      </c>
      <c r="E1974" t="s">
        <v>7631</v>
      </c>
      <c r="F1974" t="s">
        <v>7632</v>
      </c>
      <c r="H1974">
        <v>45.2914703</v>
      </c>
      <c r="I1974">
        <v>-66.872063199999999</v>
      </c>
      <c r="J1974" s="1" t="str">
        <f t="shared" si="143"/>
        <v>Basal till</v>
      </c>
      <c r="K1974" s="1" t="str">
        <f t="shared" si="144"/>
        <v>&lt;63 micron</v>
      </c>
      <c r="L1974">
        <v>11</v>
      </c>
      <c r="M1974">
        <v>2.15</v>
      </c>
      <c r="N1974">
        <v>11.2</v>
      </c>
      <c r="O1974">
        <v>0.8</v>
      </c>
      <c r="P1974">
        <v>2</v>
      </c>
      <c r="Q1974">
        <v>64.8</v>
      </c>
      <c r="R1974">
        <v>0.43</v>
      </c>
      <c r="S1974">
        <v>0.04</v>
      </c>
      <c r="T1974">
        <v>0.06</v>
      </c>
      <c r="U1974">
        <v>13</v>
      </c>
      <c r="V1974">
        <v>32.9</v>
      </c>
      <c r="W1974">
        <v>21.26</v>
      </c>
      <c r="X1974">
        <v>2.75</v>
      </c>
      <c r="Y1974">
        <v>6.4</v>
      </c>
      <c r="Z1974">
        <v>47</v>
      </c>
      <c r="AA1974">
        <v>0.11</v>
      </c>
      <c r="AB1974">
        <v>30.1</v>
      </c>
      <c r="AC1974">
        <v>0.76</v>
      </c>
      <c r="AD1974">
        <v>633</v>
      </c>
      <c r="AE1974">
        <v>0.41</v>
      </c>
      <c r="AF1974">
        <v>6.0000000000000001E-3</v>
      </c>
      <c r="AG1974">
        <v>34.299999999999997</v>
      </c>
      <c r="AH1974">
        <v>4.4999999999999998E-2</v>
      </c>
      <c r="AI1974">
        <v>20.079999999999998</v>
      </c>
      <c r="AJ1974">
        <v>5.0000000000000001E-3</v>
      </c>
      <c r="AK1974">
        <v>0.55000000000000004</v>
      </c>
      <c r="AL1974">
        <v>4.2</v>
      </c>
      <c r="AM1974">
        <v>0.6</v>
      </c>
      <c r="AN1974">
        <v>4</v>
      </c>
      <c r="AO1974">
        <v>0.04</v>
      </c>
      <c r="AP1974">
        <v>14.1</v>
      </c>
      <c r="AQ1974">
        <v>810</v>
      </c>
      <c r="AR1974">
        <v>0.1</v>
      </c>
      <c r="AS1974">
        <v>2.4</v>
      </c>
      <c r="AT1974">
        <v>39</v>
      </c>
      <c r="AU1974">
        <v>0.7</v>
      </c>
      <c r="AV1974">
        <v>47.7</v>
      </c>
    </row>
    <row r="1975" spans="1:48" x14ac:dyDescent="0.3">
      <c r="A1975" t="s">
        <v>7633</v>
      </c>
      <c r="B1975" t="s">
        <v>7634</v>
      </c>
      <c r="C1975" s="1" t="str">
        <f t="shared" si="141"/>
        <v>13:0048</v>
      </c>
      <c r="D1975" s="1" t="str">
        <f t="shared" si="142"/>
        <v>13:0010</v>
      </c>
      <c r="E1975" t="s">
        <v>7635</v>
      </c>
      <c r="F1975" t="s">
        <v>7636</v>
      </c>
      <c r="H1975">
        <v>45.491464299999997</v>
      </c>
      <c r="I1975">
        <v>-66.848686999999998</v>
      </c>
      <c r="J1975" s="1" t="str">
        <f t="shared" si="143"/>
        <v>Basal till</v>
      </c>
      <c r="K1975" s="1" t="str">
        <f t="shared" si="144"/>
        <v>&lt;63 micron</v>
      </c>
      <c r="L1975">
        <v>28</v>
      </c>
      <c r="M1975">
        <v>2.37</v>
      </c>
      <c r="N1975">
        <v>8.1999999999999993</v>
      </c>
      <c r="O1975">
        <v>1</v>
      </c>
      <c r="P1975">
        <v>2</v>
      </c>
      <c r="Q1975">
        <v>49.7</v>
      </c>
      <c r="R1975">
        <v>0.32</v>
      </c>
      <c r="S1975">
        <v>0.05</v>
      </c>
      <c r="T1975">
        <v>0.09</v>
      </c>
      <c r="U1975">
        <v>13.8</v>
      </c>
      <c r="V1975">
        <v>37.700000000000003</v>
      </c>
      <c r="W1975">
        <v>22.28</v>
      </c>
      <c r="X1975">
        <v>2.82</v>
      </c>
      <c r="Y1975">
        <v>6.2</v>
      </c>
      <c r="Z1975">
        <v>63</v>
      </c>
      <c r="AA1975">
        <v>0.11</v>
      </c>
      <c r="AB1975">
        <v>25.8</v>
      </c>
      <c r="AC1975">
        <v>0.76</v>
      </c>
      <c r="AD1975">
        <v>518</v>
      </c>
      <c r="AE1975">
        <v>0.59</v>
      </c>
      <c r="AF1975">
        <v>4.0000000000000001E-3</v>
      </c>
      <c r="AG1975">
        <v>39.700000000000003</v>
      </c>
      <c r="AH1975">
        <v>3.7999999999999999E-2</v>
      </c>
      <c r="AI1975">
        <v>17.28</v>
      </c>
      <c r="AJ1975">
        <v>0.03</v>
      </c>
      <c r="AK1975">
        <v>0.5</v>
      </c>
      <c r="AL1975">
        <v>2.8</v>
      </c>
      <c r="AM1975">
        <v>0.5</v>
      </c>
      <c r="AN1975">
        <v>4.5999999999999996</v>
      </c>
      <c r="AO1975">
        <v>0.02</v>
      </c>
      <c r="AP1975">
        <v>7.9</v>
      </c>
      <c r="AQ1975">
        <v>540</v>
      </c>
      <c r="AR1975">
        <v>0.09</v>
      </c>
      <c r="AS1975">
        <v>0.9</v>
      </c>
      <c r="AT1975">
        <v>34</v>
      </c>
      <c r="AU1975">
        <v>0.3</v>
      </c>
      <c r="AV1975">
        <v>63.6</v>
      </c>
    </row>
    <row r="1976" spans="1:48" x14ac:dyDescent="0.3">
      <c r="A1976" t="s">
        <v>7637</v>
      </c>
      <c r="B1976" t="s">
        <v>7638</v>
      </c>
      <c r="C1976" s="1" t="str">
        <f t="shared" si="141"/>
        <v>13:0048</v>
      </c>
      <c r="D1976" s="1" t="str">
        <f t="shared" si="142"/>
        <v>13:0010</v>
      </c>
      <c r="E1976" t="s">
        <v>7639</v>
      </c>
      <c r="F1976" t="s">
        <v>7640</v>
      </c>
      <c r="H1976">
        <v>45.4713037</v>
      </c>
      <c r="I1976">
        <v>-66.855479599999995</v>
      </c>
      <c r="J1976" s="1" t="str">
        <f t="shared" si="143"/>
        <v>Basal till</v>
      </c>
      <c r="K1976" s="1" t="str">
        <f t="shared" si="144"/>
        <v>&lt;63 micron</v>
      </c>
      <c r="L1976">
        <v>10</v>
      </c>
      <c r="M1976">
        <v>1.72</v>
      </c>
      <c r="N1976">
        <v>10</v>
      </c>
      <c r="O1976">
        <v>0.8</v>
      </c>
      <c r="P1976">
        <v>1</v>
      </c>
      <c r="Q1976">
        <v>55.4</v>
      </c>
      <c r="R1976">
        <v>0.28000000000000003</v>
      </c>
      <c r="S1976">
        <v>0.05</v>
      </c>
      <c r="T1976">
        <v>0.06</v>
      </c>
      <c r="U1976">
        <v>11.6</v>
      </c>
      <c r="V1976">
        <v>30.4</v>
      </c>
      <c r="W1976">
        <v>21.73</v>
      </c>
      <c r="X1976">
        <v>2.36</v>
      </c>
      <c r="Y1976">
        <v>4.9000000000000004</v>
      </c>
      <c r="Z1976">
        <v>25</v>
      </c>
      <c r="AA1976">
        <v>0.08</v>
      </c>
      <c r="AB1976">
        <v>29.8</v>
      </c>
      <c r="AC1976">
        <v>0.61</v>
      </c>
      <c r="AD1976">
        <v>607</v>
      </c>
      <c r="AE1976">
        <v>0.47</v>
      </c>
      <c r="AF1976">
        <v>5.0000000000000001E-3</v>
      </c>
      <c r="AG1976">
        <v>29.8</v>
      </c>
      <c r="AH1976">
        <v>4.4999999999999998E-2</v>
      </c>
      <c r="AI1976">
        <v>15.11</v>
      </c>
      <c r="AJ1976">
        <v>5.0000000000000001E-3</v>
      </c>
      <c r="AK1976">
        <v>0.5</v>
      </c>
      <c r="AL1976">
        <v>3.3</v>
      </c>
      <c r="AM1976">
        <v>0.3</v>
      </c>
      <c r="AN1976">
        <v>4.8</v>
      </c>
      <c r="AO1976">
        <v>0.04</v>
      </c>
      <c r="AP1976">
        <v>8.8000000000000007</v>
      </c>
      <c r="AQ1976">
        <v>620</v>
      </c>
      <c r="AR1976">
        <v>0.08</v>
      </c>
      <c r="AS1976">
        <v>1</v>
      </c>
      <c r="AT1976">
        <v>29</v>
      </c>
      <c r="AU1976">
        <v>0.3</v>
      </c>
      <c r="AV1976">
        <v>42.2</v>
      </c>
    </row>
    <row r="1977" spans="1:48" x14ac:dyDescent="0.3">
      <c r="A1977" t="s">
        <v>7641</v>
      </c>
      <c r="B1977" t="s">
        <v>7642</v>
      </c>
      <c r="C1977" s="1" t="str">
        <f t="shared" si="141"/>
        <v>13:0048</v>
      </c>
      <c r="D1977" s="1" t="str">
        <f t="shared" si="142"/>
        <v>13:0010</v>
      </c>
      <c r="E1977" t="s">
        <v>7643</v>
      </c>
      <c r="F1977" t="s">
        <v>7644</v>
      </c>
      <c r="H1977">
        <v>45.4510699</v>
      </c>
      <c r="I1977">
        <v>-66.8526399</v>
      </c>
      <c r="J1977" s="1" t="str">
        <f t="shared" si="143"/>
        <v>Basal till</v>
      </c>
      <c r="K1977" s="1" t="str">
        <f t="shared" si="144"/>
        <v>&lt;63 micron</v>
      </c>
      <c r="L1977">
        <v>57</v>
      </c>
      <c r="M1977">
        <v>1.97</v>
      </c>
      <c r="N1977">
        <v>17</v>
      </c>
      <c r="O1977">
        <v>0.2</v>
      </c>
      <c r="P1977">
        <v>1</v>
      </c>
      <c r="Q1977">
        <v>36.6</v>
      </c>
      <c r="R1977">
        <v>0.21</v>
      </c>
      <c r="S1977">
        <v>0.14000000000000001</v>
      </c>
      <c r="T1977">
        <v>0.04</v>
      </c>
      <c r="U1977">
        <v>11</v>
      </c>
      <c r="V1977">
        <v>40</v>
      </c>
      <c r="W1977">
        <v>22.44</v>
      </c>
      <c r="X1977">
        <v>2.42</v>
      </c>
      <c r="Y1977">
        <v>4.8</v>
      </c>
      <c r="Z1977">
        <v>46</v>
      </c>
      <c r="AA1977">
        <v>0.06</v>
      </c>
      <c r="AB1977">
        <v>25.2</v>
      </c>
      <c r="AC1977">
        <v>0.81</v>
      </c>
      <c r="AD1977">
        <v>407</v>
      </c>
      <c r="AE1977">
        <v>0.66</v>
      </c>
      <c r="AF1977">
        <v>3.0000000000000001E-3</v>
      </c>
      <c r="AG1977">
        <v>39.4</v>
      </c>
      <c r="AH1977">
        <v>5.8999999999999997E-2</v>
      </c>
      <c r="AI1977">
        <v>12.73</v>
      </c>
      <c r="AJ1977">
        <v>0.02</v>
      </c>
      <c r="AK1977">
        <v>0.33</v>
      </c>
      <c r="AL1977">
        <v>2</v>
      </c>
      <c r="AM1977">
        <v>0.5</v>
      </c>
      <c r="AN1977">
        <v>8.3000000000000007</v>
      </c>
      <c r="AO1977">
        <v>0.03</v>
      </c>
      <c r="AP1977">
        <v>6.2</v>
      </c>
      <c r="AQ1977">
        <v>390</v>
      </c>
      <c r="AR1977">
        <v>0.06</v>
      </c>
      <c r="AS1977">
        <v>0.7</v>
      </c>
      <c r="AT1977">
        <v>26</v>
      </c>
      <c r="AU1977">
        <v>0.2</v>
      </c>
      <c r="AV1977">
        <v>44.3</v>
      </c>
    </row>
    <row r="1978" spans="1:48" x14ac:dyDescent="0.3">
      <c r="A1978" t="s">
        <v>7645</v>
      </c>
      <c r="B1978" t="s">
        <v>7646</v>
      </c>
      <c r="C1978" s="1" t="str">
        <f t="shared" si="141"/>
        <v>13:0048</v>
      </c>
      <c r="D1978" s="1" t="str">
        <f t="shared" si="142"/>
        <v>13:0010</v>
      </c>
      <c r="E1978" t="s">
        <v>7647</v>
      </c>
      <c r="F1978" t="s">
        <v>7648</v>
      </c>
      <c r="H1978">
        <v>45.4318594</v>
      </c>
      <c r="I1978">
        <v>-66.849175099999997</v>
      </c>
      <c r="J1978" s="1" t="str">
        <f t="shared" si="143"/>
        <v>Basal till</v>
      </c>
      <c r="K1978" s="1" t="str">
        <f t="shared" si="144"/>
        <v>&lt;63 micron</v>
      </c>
      <c r="L1978">
        <v>33</v>
      </c>
      <c r="M1978">
        <v>1.3</v>
      </c>
      <c r="N1978">
        <v>14.8</v>
      </c>
      <c r="O1978">
        <v>1.9</v>
      </c>
      <c r="P1978">
        <v>1</v>
      </c>
      <c r="Q1978">
        <v>38.200000000000003</v>
      </c>
      <c r="R1978">
        <v>7.32</v>
      </c>
      <c r="S1978">
        <v>0.16</v>
      </c>
      <c r="T1978">
        <v>0.09</v>
      </c>
      <c r="U1978">
        <v>8.8000000000000007</v>
      </c>
      <c r="V1978">
        <v>25.3</v>
      </c>
      <c r="W1978">
        <v>19.23</v>
      </c>
      <c r="X1978">
        <v>1.85</v>
      </c>
      <c r="Y1978">
        <v>4.0999999999999996</v>
      </c>
      <c r="Z1978">
        <v>20</v>
      </c>
      <c r="AA1978">
        <v>0.06</v>
      </c>
      <c r="AB1978">
        <v>24.5</v>
      </c>
      <c r="AC1978">
        <v>0.52</v>
      </c>
      <c r="AD1978">
        <v>393</v>
      </c>
      <c r="AE1978">
        <v>1.35</v>
      </c>
      <c r="AF1978">
        <v>4.0000000000000001E-3</v>
      </c>
      <c r="AG1978">
        <v>25.5</v>
      </c>
      <c r="AH1978">
        <v>5.8999999999999997E-2</v>
      </c>
      <c r="AI1978">
        <v>22.17</v>
      </c>
      <c r="AJ1978">
        <v>0.01</v>
      </c>
      <c r="AK1978">
        <v>0.32</v>
      </c>
      <c r="AL1978">
        <v>1.9</v>
      </c>
      <c r="AM1978">
        <v>0.3</v>
      </c>
      <c r="AN1978">
        <v>8.9</v>
      </c>
      <c r="AO1978">
        <v>0.04</v>
      </c>
      <c r="AP1978">
        <v>6.8</v>
      </c>
      <c r="AQ1978">
        <v>560</v>
      </c>
      <c r="AR1978">
        <v>0.12</v>
      </c>
      <c r="AS1978">
        <v>1.1000000000000001</v>
      </c>
      <c r="AT1978">
        <v>22</v>
      </c>
      <c r="AU1978">
        <v>0.3</v>
      </c>
      <c r="AV1978">
        <v>58.2</v>
      </c>
    </row>
    <row r="1979" spans="1:48" x14ac:dyDescent="0.3">
      <c r="A1979" t="s">
        <v>7649</v>
      </c>
      <c r="B1979" t="s">
        <v>7650</v>
      </c>
      <c r="C1979" s="1" t="str">
        <f t="shared" si="141"/>
        <v>13:0048</v>
      </c>
      <c r="D1979" s="1" t="str">
        <f t="shared" si="142"/>
        <v>13:0010</v>
      </c>
      <c r="E1979" t="s">
        <v>7651</v>
      </c>
      <c r="F1979" t="s">
        <v>7652</v>
      </c>
      <c r="H1979">
        <v>45.412501200000001</v>
      </c>
      <c r="I1979">
        <v>-66.842663599999995</v>
      </c>
      <c r="J1979" s="1" t="str">
        <f t="shared" si="143"/>
        <v>Basal till</v>
      </c>
      <c r="K1979" s="1" t="str">
        <f t="shared" si="144"/>
        <v>&lt;63 micron</v>
      </c>
      <c r="L1979">
        <v>312</v>
      </c>
      <c r="M1979">
        <v>2.4700000000000002</v>
      </c>
      <c r="N1979">
        <v>33.6</v>
      </c>
      <c r="O1979">
        <v>1.6</v>
      </c>
      <c r="P1979">
        <v>1</v>
      </c>
      <c r="Q1979">
        <v>38</v>
      </c>
      <c r="R1979">
        <v>0.74</v>
      </c>
      <c r="S1979">
        <v>0.12</v>
      </c>
      <c r="T1979">
        <v>0.28000000000000003</v>
      </c>
      <c r="U1979">
        <v>12.7</v>
      </c>
      <c r="V1979">
        <v>54.1</v>
      </c>
      <c r="W1979">
        <v>31.63</v>
      </c>
      <c r="X1979">
        <v>2.96</v>
      </c>
      <c r="Y1979">
        <v>7.2</v>
      </c>
      <c r="Z1979">
        <v>52</v>
      </c>
      <c r="AA1979">
        <v>0.13</v>
      </c>
      <c r="AB1979">
        <v>27.1</v>
      </c>
      <c r="AC1979">
        <v>0.93</v>
      </c>
      <c r="AD1979">
        <v>483</v>
      </c>
      <c r="AE1979">
        <v>1.18</v>
      </c>
      <c r="AF1979">
        <v>5.0000000000000001E-3</v>
      </c>
      <c r="AG1979">
        <v>40.299999999999997</v>
      </c>
      <c r="AH1979">
        <v>4.8000000000000001E-2</v>
      </c>
      <c r="AI1979">
        <v>57.99</v>
      </c>
      <c r="AJ1979">
        <v>5.0000000000000001E-3</v>
      </c>
      <c r="AK1979">
        <v>0.38</v>
      </c>
      <c r="AL1979">
        <v>3.4</v>
      </c>
      <c r="AM1979">
        <v>0.3</v>
      </c>
      <c r="AN1979">
        <v>7.9</v>
      </c>
      <c r="AO1979">
        <v>0.03</v>
      </c>
      <c r="AP1979">
        <v>9</v>
      </c>
      <c r="AQ1979">
        <v>820</v>
      </c>
      <c r="AR1979">
        <v>0.14000000000000001</v>
      </c>
      <c r="AS1979">
        <v>1</v>
      </c>
      <c r="AT1979">
        <v>47</v>
      </c>
      <c r="AU1979">
        <v>0.9</v>
      </c>
      <c r="AV1979">
        <v>163.4</v>
      </c>
    </row>
    <row r="1980" spans="1:48" x14ac:dyDescent="0.3">
      <c r="A1980" t="s">
        <v>7653</v>
      </c>
      <c r="B1980" t="s">
        <v>7654</v>
      </c>
      <c r="C1980" s="1" t="str">
        <f t="shared" si="141"/>
        <v>13:0048</v>
      </c>
      <c r="D1980" s="1" t="str">
        <f t="shared" si="142"/>
        <v>13:0010</v>
      </c>
      <c r="E1980" t="s">
        <v>7655</v>
      </c>
      <c r="F1980" t="s">
        <v>7656</v>
      </c>
      <c r="H1980">
        <v>45.399167300000002</v>
      </c>
      <c r="I1980">
        <v>-66.842506700000001</v>
      </c>
      <c r="J1980" s="1" t="str">
        <f t="shared" si="143"/>
        <v>Basal till</v>
      </c>
      <c r="K1980" s="1" t="str">
        <f t="shared" si="144"/>
        <v>&lt;63 micron</v>
      </c>
      <c r="L1980">
        <v>19</v>
      </c>
      <c r="M1980">
        <v>1.64</v>
      </c>
      <c r="N1980">
        <v>18.7</v>
      </c>
      <c r="O1980">
        <v>2.1</v>
      </c>
      <c r="P1980">
        <v>1</v>
      </c>
      <c r="Q1980">
        <v>40.6</v>
      </c>
      <c r="R1980">
        <v>0.94</v>
      </c>
      <c r="S1980">
        <v>0.06</v>
      </c>
      <c r="T1980">
        <v>0.09</v>
      </c>
      <c r="U1980">
        <v>10.1</v>
      </c>
      <c r="V1980">
        <v>27.3</v>
      </c>
      <c r="W1980">
        <v>14.65</v>
      </c>
      <c r="X1980">
        <v>2.17</v>
      </c>
      <c r="Y1980">
        <v>4.5</v>
      </c>
      <c r="Z1980">
        <v>23</v>
      </c>
      <c r="AA1980">
        <v>7.0000000000000007E-2</v>
      </c>
      <c r="AB1980">
        <v>30.3</v>
      </c>
      <c r="AC1980">
        <v>0.53</v>
      </c>
      <c r="AD1980">
        <v>359</v>
      </c>
      <c r="AE1980">
        <v>2.02</v>
      </c>
      <c r="AF1980">
        <v>4.0000000000000001E-3</v>
      </c>
      <c r="AG1980">
        <v>26</v>
      </c>
      <c r="AH1980">
        <v>2.1999999999999999E-2</v>
      </c>
      <c r="AI1980">
        <v>31.32</v>
      </c>
      <c r="AJ1980">
        <v>5.0000000000000001E-3</v>
      </c>
      <c r="AK1980">
        <v>0.39</v>
      </c>
      <c r="AL1980">
        <v>2.6</v>
      </c>
      <c r="AM1980">
        <v>0.2</v>
      </c>
      <c r="AN1980">
        <v>5.8</v>
      </c>
      <c r="AO1980">
        <v>0.03</v>
      </c>
      <c r="AP1980">
        <v>14.4</v>
      </c>
      <c r="AQ1980">
        <v>620</v>
      </c>
      <c r="AR1980">
        <v>0.11</v>
      </c>
      <c r="AS1980">
        <v>3.8</v>
      </c>
      <c r="AT1980">
        <v>25</v>
      </c>
      <c r="AU1980">
        <v>0.3</v>
      </c>
      <c r="AV1980">
        <v>49.9</v>
      </c>
    </row>
    <row r="1981" spans="1:48" x14ac:dyDescent="0.3">
      <c r="A1981" t="s">
        <v>7657</v>
      </c>
      <c r="B1981" t="s">
        <v>7658</v>
      </c>
      <c r="C1981" s="1" t="str">
        <f t="shared" si="141"/>
        <v>13:0048</v>
      </c>
      <c r="D1981" s="1" t="str">
        <f t="shared" si="142"/>
        <v>13:0010</v>
      </c>
      <c r="E1981" t="s">
        <v>7659</v>
      </c>
      <c r="F1981" t="s">
        <v>7660</v>
      </c>
      <c r="H1981">
        <v>45.338989599999998</v>
      </c>
      <c r="I1981">
        <v>-66.863364000000004</v>
      </c>
      <c r="J1981" s="1" t="str">
        <f t="shared" si="143"/>
        <v>Basal till</v>
      </c>
      <c r="K1981" s="1" t="str">
        <f t="shared" si="144"/>
        <v>&lt;63 micron</v>
      </c>
      <c r="L1981">
        <v>17</v>
      </c>
      <c r="M1981">
        <v>1.84</v>
      </c>
      <c r="N1981">
        <v>9.8000000000000007</v>
      </c>
      <c r="O1981">
        <v>1.6</v>
      </c>
      <c r="P1981">
        <v>1</v>
      </c>
      <c r="Q1981">
        <v>33.5</v>
      </c>
      <c r="R1981">
        <v>0.39</v>
      </c>
      <c r="S1981">
        <v>0.04</v>
      </c>
      <c r="T1981">
        <v>0.05</v>
      </c>
      <c r="U1981">
        <v>8</v>
      </c>
      <c r="V1981">
        <v>33.700000000000003</v>
      </c>
      <c r="W1981">
        <v>15.81</v>
      </c>
      <c r="X1981">
        <v>2.16</v>
      </c>
      <c r="Y1981">
        <v>5.0999999999999996</v>
      </c>
      <c r="Z1981">
        <v>47</v>
      </c>
      <c r="AA1981">
        <v>7.0000000000000007E-2</v>
      </c>
      <c r="AB1981">
        <v>24.5</v>
      </c>
      <c r="AC1981">
        <v>0.59</v>
      </c>
      <c r="AD1981">
        <v>348</v>
      </c>
      <c r="AE1981">
        <v>0.35</v>
      </c>
      <c r="AF1981">
        <v>6.0000000000000001E-3</v>
      </c>
      <c r="AG1981">
        <v>26.7</v>
      </c>
      <c r="AH1981">
        <v>4.5999999999999999E-2</v>
      </c>
      <c r="AI1981">
        <v>12.89</v>
      </c>
      <c r="AJ1981">
        <v>5.0000000000000001E-3</v>
      </c>
      <c r="AK1981">
        <v>0.41</v>
      </c>
      <c r="AL1981">
        <v>2.7</v>
      </c>
      <c r="AM1981">
        <v>0.5</v>
      </c>
      <c r="AN1981">
        <v>3.6</v>
      </c>
      <c r="AO1981">
        <v>0.02</v>
      </c>
      <c r="AP1981">
        <v>14.6</v>
      </c>
      <c r="AQ1981">
        <v>1070</v>
      </c>
      <c r="AR1981">
        <v>0.08</v>
      </c>
      <c r="AS1981">
        <v>1.6</v>
      </c>
      <c r="AT1981">
        <v>30</v>
      </c>
      <c r="AU1981">
        <v>0.8</v>
      </c>
      <c r="AV1981">
        <v>43.8</v>
      </c>
    </row>
    <row r="1982" spans="1:48" x14ac:dyDescent="0.3">
      <c r="A1982" t="s">
        <v>7661</v>
      </c>
      <c r="B1982" t="s">
        <v>7662</v>
      </c>
      <c r="C1982" s="1" t="str">
        <f t="shared" si="141"/>
        <v>13:0048</v>
      </c>
      <c r="D1982" s="1" t="str">
        <f t="shared" si="142"/>
        <v>13:0010</v>
      </c>
      <c r="E1982" t="s">
        <v>7663</v>
      </c>
      <c r="F1982" t="s">
        <v>7664</v>
      </c>
      <c r="H1982">
        <v>45.323681100000002</v>
      </c>
      <c r="I1982">
        <v>-66.854408300000003</v>
      </c>
      <c r="J1982" s="1" t="str">
        <f t="shared" si="143"/>
        <v>Basal till</v>
      </c>
      <c r="K1982" s="1" t="str">
        <f t="shared" si="144"/>
        <v>&lt;63 micron</v>
      </c>
      <c r="L1982">
        <v>9</v>
      </c>
      <c r="M1982">
        <v>1.76</v>
      </c>
      <c r="N1982">
        <v>9.9</v>
      </c>
      <c r="O1982">
        <v>1.7</v>
      </c>
      <c r="P1982">
        <v>2</v>
      </c>
      <c r="Q1982">
        <v>44.6</v>
      </c>
      <c r="R1982">
        <v>0.4</v>
      </c>
      <c r="S1982">
        <v>0.14000000000000001</v>
      </c>
      <c r="T1982">
        <v>0.02</v>
      </c>
      <c r="U1982">
        <v>10.7</v>
      </c>
      <c r="V1982">
        <v>33.299999999999997</v>
      </c>
      <c r="W1982">
        <v>17.09</v>
      </c>
      <c r="X1982">
        <v>2.69</v>
      </c>
      <c r="Y1982">
        <v>6.2</v>
      </c>
      <c r="Z1982">
        <v>15</v>
      </c>
      <c r="AA1982">
        <v>0.13</v>
      </c>
      <c r="AB1982">
        <v>43.5</v>
      </c>
      <c r="AC1982">
        <v>0.78</v>
      </c>
      <c r="AD1982">
        <v>415</v>
      </c>
      <c r="AE1982">
        <v>0.4</v>
      </c>
      <c r="AF1982">
        <v>7.0000000000000001E-3</v>
      </c>
      <c r="AG1982">
        <v>32.200000000000003</v>
      </c>
      <c r="AH1982">
        <v>1.9E-2</v>
      </c>
      <c r="AI1982">
        <v>16.89</v>
      </c>
      <c r="AJ1982">
        <v>5.0000000000000001E-3</v>
      </c>
      <c r="AK1982">
        <v>0.55000000000000004</v>
      </c>
      <c r="AL1982">
        <v>3.9</v>
      </c>
      <c r="AM1982">
        <v>0.1</v>
      </c>
      <c r="AN1982">
        <v>11.5</v>
      </c>
      <c r="AO1982">
        <v>0.03</v>
      </c>
      <c r="AP1982">
        <v>13.8</v>
      </c>
      <c r="AQ1982">
        <v>950</v>
      </c>
      <c r="AR1982">
        <v>0.1</v>
      </c>
      <c r="AS1982">
        <v>2.8</v>
      </c>
      <c r="AT1982">
        <v>38</v>
      </c>
      <c r="AU1982">
        <v>0.4</v>
      </c>
      <c r="AV1982">
        <v>50.2</v>
      </c>
    </row>
    <row r="1983" spans="1:48" x14ac:dyDescent="0.3">
      <c r="A1983" t="s">
        <v>7665</v>
      </c>
      <c r="B1983" t="s">
        <v>7666</v>
      </c>
      <c r="C1983" s="1" t="str">
        <f t="shared" si="141"/>
        <v>13:0048</v>
      </c>
      <c r="D1983" s="1" t="str">
        <f t="shared" si="142"/>
        <v>13:0010</v>
      </c>
      <c r="E1983" t="s">
        <v>7667</v>
      </c>
      <c r="F1983" t="s">
        <v>7668</v>
      </c>
      <c r="H1983">
        <v>45.292964099999999</v>
      </c>
      <c r="I1983">
        <v>-66.844664399999999</v>
      </c>
      <c r="J1983" s="1" t="str">
        <f t="shared" si="143"/>
        <v>Basal till</v>
      </c>
      <c r="K1983" s="1" t="str">
        <f t="shared" si="144"/>
        <v>&lt;63 micron</v>
      </c>
      <c r="L1983">
        <v>2</v>
      </c>
      <c r="M1983">
        <v>2.2000000000000002</v>
      </c>
      <c r="N1983">
        <v>12.4</v>
      </c>
      <c r="O1983">
        <v>1.5</v>
      </c>
      <c r="P1983">
        <v>2</v>
      </c>
      <c r="Q1983">
        <v>76.5</v>
      </c>
      <c r="R1983">
        <v>0.45</v>
      </c>
      <c r="S1983">
        <v>0.05</v>
      </c>
      <c r="T1983">
        <v>0.05</v>
      </c>
      <c r="U1983">
        <v>12.5</v>
      </c>
      <c r="V1983">
        <v>35.799999999999997</v>
      </c>
      <c r="W1983">
        <v>18.46</v>
      </c>
      <c r="X1983">
        <v>2.58</v>
      </c>
      <c r="Y1983">
        <v>6.2</v>
      </c>
      <c r="Z1983">
        <v>38</v>
      </c>
      <c r="AA1983">
        <v>0.12</v>
      </c>
      <c r="AB1983">
        <v>37.799999999999997</v>
      </c>
      <c r="AC1983">
        <v>0.68</v>
      </c>
      <c r="AD1983">
        <v>481</v>
      </c>
      <c r="AE1983">
        <v>0.55000000000000004</v>
      </c>
      <c r="AF1983">
        <v>5.0000000000000001E-3</v>
      </c>
      <c r="AG1983">
        <v>32.700000000000003</v>
      </c>
      <c r="AH1983">
        <v>3.9E-2</v>
      </c>
      <c r="AI1983">
        <v>16.11</v>
      </c>
      <c r="AJ1983">
        <v>5.0000000000000001E-3</v>
      </c>
      <c r="AK1983">
        <v>0.46</v>
      </c>
      <c r="AL1983">
        <v>4.4000000000000004</v>
      </c>
      <c r="AM1983">
        <v>0.3</v>
      </c>
      <c r="AN1983">
        <v>4.8</v>
      </c>
      <c r="AO1983">
        <v>0.03</v>
      </c>
      <c r="AP1983">
        <v>15.7</v>
      </c>
      <c r="AQ1983">
        <v>940</v>
      </c>
      <c r="AR1983">
        <v>0.13</v>
      </c>
      <c r="AS1983">
        <v>3.1</v>
      </c>
      <c r="AT1983">
        <v>37</v>
      </c>
      <c r="AU1983">
        <v>0.6</v>
      </c>
      <c r="AV1983">
        <v>46</v>
      </c>
    </row>
    <row r="1984" spans="1:48" x14ac:dyDescent="0.3">
      <c r="A1984" t="s">
        <v>7669</v>
      </c>
      <c r="B1984" t="s">
        <v>7670</v>
      </c>
      <c r="C1984" s="1" t="str">
        <f t="shared" si="141"/>
        <v>13:0048</v>
      </c>
      <c r="D1984" s="1" t="str">
        <f t="shared" si="142"/>
        <v>13:0010</v>
      </c>
      <c r="E1984" t="s">
        <v>7671</v>
      </c>
      <c r="F1984" t="s">
        <v>7672</v>
      </c>
      <c r="H1984">
        <v>45.486744700000003</v>
      </c>
      <c r="I1984">
        <v>-66.832806700000006</v>
      </c>
      <c r="J1984" s="1" t="str">
        <f t="shared" si="143"/>
        <v>Basal till</v>
      </c>
      <c r="K1984" s="1" t="str">
        <f t="shared" si="144"/>
        <v>&lt;63 micron</v>
      </c>
      <c r="L1984">
        <v>13</v>
      </c>
      <c r="M1984">
        <v>2.0099999999999998</v>
      </c>
      <c r="N1984">
        <v>8.6999999999999993</v>
      </c>
      <c r="O1984">
        <v>1.2</v>
      </c>
      <c r="P1984">
        <v>1</v>
      </c>
      <c r="Q1984">
        <v>40.799999999999997</v>
      </c>
      <c r="R1984">
        <v>0.32</v>
      </c>
      <c r="S1984">
        <v>0.06</v>
      </c>
      <c r="T1984">
        <v>0.05</v>
      </c>
      <c r="U1984">
        <v>10.7</v>
      </c>
      <c r="V1984">
        <v>34</v>
      </c>
      <c r="W1984">
        <v>15.51</v>
      </c>
      <c r="X1984">
        <v>2.33</v>
      </c>
      <c r="Y1984">
        <v>5.2</v>
      </c>
      <c r="Z1984">
        <v>31</v>
      </c>
      <c r="AA1984">
        <v>7.0000000000000007E-2</v>
      </c>
      <c r="AB1984">
        <v>31.1</v>
      </c>
      <c r="AC1984">
        <v>0.62</v>
      </c>
      <c r="AD1984">
        <v>426</v>
      </c>
      <c r="AE1984">
        <v>0.43</v>
      </c>
      <c r="AF1984">
        <v>5.0000000000000001E-3</v>
      </c>
      <c r="AG1984">
        <v>30.6</v>
      </c>
      <c r="AH1984">
        <v>0.03</v>
      </c>
      <c r="AI1984">
        <v>15.9</v>
      </c>
      <c r="AJ1984">
        <v>0.01</v>
      </c>
      <c r="AK1984">
        <v>0.54</v>
      </c>
      <c r="AL1984">
        <v>2.5</v>
      </c>
      <c r="AM1984">
        <v>0.4</v>
      </c>
      <c r="AN1984">
        <v>4.9000000000000004</v>
      </c>
      <c r="AO1984">
        <v>0.03</v>
      </c>
      <c r="AP1984">
        <v>11.2</v>
      </c>
      <c r="AQ1984">
        <v>440</v>
      </c>
      <c r="AR1984">
        <v>0.09</v>
      </c>
      <c r="AS1984">
        <v>1.4</v>
      </c>
      <c r="AT1984">
        <v>28</v>
      </c>
      <c r="AU1984">
        <v>0.4</v>
      </c>
      <c r="AV1984">
        <v>44.1</v>
      </c>
    </row>
    <row r="1985" spans="1:48" x14ac:dyDescent="0.3">
      <c r="A1985" t="s">
        <v>7673</v>
      </c>
      <c r="B1985" t="s">
        <v>7674</v>
      </c>
      <c r="C1985" s="1" t="str">
        <f t="shared" si="141"/>
        <v>13:0048</v>
      </c>
      <c r="D1985" s="1" t="str">
        <f t="shared" si="142"/>
        <v>13:0010</v>
      </c>
      <c r="E1985" t="s">
        <v>7675</v>
      </c>
      <c r="F1985" t="s">
        <v>7676</v>
      </c>
      <c r="H1985">
        <v>45.467383300000002</v>
      </c>
      <c r="I1985">
        <v>-66.824747400000007</v>
      </c>
      <c r="J1985" s="1" t="str">
        <f t="shared" si="143"/>
        <v>Basal till</v>
      </c>
      <c r="K1985" s="1" t="str">
        <f t="shared" si="144"/>
        <v>&lt;63 micron</v>
      </c>
      <c r="L1985">
        <v>12</v>
      </c>
      <c r="M1985">
        <v>2</v>
      </c>
      <c r="N1985">
        <v>9.8000000000000007</v>
      </c>
      <c r="O1985">
        <v>2.1</v>
      </c>
      <c r="P1985">
        <v>2</v>
      </c>
      <c r="Q1985">
        <v>39</v>
      </c>
      <c r="R1985">
        <v>0.26</v>
      </c>
      <c r="S1985">
        <v>0.05</v>
      </c>
      <c r="T1985">
        <v>0.08</v>
      </c>
      <c r="U1985">
        <v>9.8000000000000007</v>
      </c>
      <c r="V1985">
        <v>38.799999999999997</v>
      </c>
      <c r="W1985">
        <v>16.059999999999999</v>
      </c>
      <c r="X1985">
        <v>2.27</v>
      </c>
      <c r="Y1985">
        <v>4.8</v>
      </c>
      <c r="Z1985">
        <v>34</v>
      </c>
      <c r="AA1985">
        <v>0.06</v>
      </c>
      <c r="AB1985">
        <v>25.4</v>
      </c>
      <c r="AC1985">
        <v>0.59</v>
      </c>
      <c r="AD1985">
        <v>319</v>
      </c>
      <c r="AE1985">
        <v>0.54</v>
      </c>
      <c r="AF1985">
        <v>4.0000000000000001E-3</v>
      </c>
      <c r="AG1985">
        <v>33</v>
      </c>
      <c r="AH1985">
        <v>3.5000000000000003E-2</v>
      </c>
      <c r="AI1985">
        <v>12.66</v>
      </c>
      <c r="AJ1985">
        <v>0.01</v>
      </c>
      <c r="AK1985">
        <v>0.37</v>
      </c>
      <c r="AL1985">
        <v>2.5</v>
      </c>
      <c r="AM1985">
        <v>0.3</v>
      </c>
      <c r="AN1985">
        <v>4.5</v>
      </c>
      <c r="AO1985">
        <v>0.02</v>
      </c>
      <c r="AP1985">
        <v>7.9</v>
      </c>
      <c r="AQ1985">
        <v>500</v>
      </c>
      <c r="AR1985">
        <v>0.09</v>
      </c>
      <c r="AS1985">
        <v>1</v>
      </c>
      <c r="AT1985">
        <v>31</v>
      </c>
      <c r="AU1985">
        <v>0.3</v>
      </c>
      <c r="AV1985">
        <v>43.5</v>
      </c>
    </row>
    <row r="1986" spans="1:48" x14ac:dyDescent="0.3">
      <c r="A1986" t="s">
        <v>7677</v>
      </c>
      <c r="B1986" t="s">
        <v>7678</v>
      </c>
      <c r="C1986" s="1" t="str">
        <f t="shared" si="141"/>
        <v>13:0048</v>
      </c>
      <c r="D1986" s="1" t="str">
        <f t="shared" si="142"/>
        <v>13:0010</v>
      </c>
      <c r="E1986" t="s">
        <v>7679</v>
      </c>
      <c r="F1986" t="s">
        <v>7680</v>
      </c>
      <c r="H1986">
        <v>45.446155599999997</v>
      </c>
      <c r="I1986">
        <v>-66.819860000000006</v>
      </c>
      <c r="J1986" s="1" t="str">
        <f t="shared" si="143"/>
        <v>Basal till</v>
      </c>
      <c r="K1986" s="1" t="str">
        <f t="shared" si="144"/>
        <v>&lt;63 micron</v>
      </c>
      <c r="L1986">
        <v>613</v>
      </c>
      <c r="M1986">
        <v>1.61</v>
      </c>
      <c r="N1986">
        <v>356.8</v>
      </c>
      <c r="O1986">
        <v>1</v>
      </c>
      <c r="P1986">
        <v>1</v>
      </c>
      <c r="Q1986">
        <v>31.4</v>
      </c>
      <c r="R1986">
        <v>1.58</v>
      </c>
      <c r="S1986">
        <v>0.09</v>
      </c>
      <c r="T1986">
        <v>0.97</v>
      </c>
      <c r="U1986">
        <v>6.5</v>
      </c>
      <c r="V1986">
        <v>30</v>
      </c>
      <c r="W1986">
        <v>77.260000000000005</v>
      </c>
      <c r="X1986">
        <v>2.66</v>
      </c>
      <c r="Y1986">
        <v>5.9</v>
      </c>
      <c r="Z1986">
        <v>68</v>
      </c>
      <c r="AA1986">
        <v>0.06</v>
      </c>
      <c r="AB1986">
        <v>25.4</v>
      </c>
      <c r="AC1986">
        <v>0.51</v>
      </c>
      <c r="AD1986">
        <v>313</v>
      </c>
      <c r="AE1986">
        <v>8.1999999999999993</v>
      </c>
      <c r="AF1986">
        <v>4.0000000000000001E-3</v>
      </c>
      <c r="AG1986">
        <v>21.5</v>
      </c>
      <c r="AH1986">
        <v>0.04</v>
      </c>
      <c r="AI1986">
        <v>118.57</v>
      </c>
      <c r="AJ1986">
        <v>0.02</v>
      </c>
      <c r="AK1986">
        <v>0.85</v>
      </c>
      <c r="AL1986">
        <v>1.7</v>
      </c>
      <c r="AM1986">
        <v>0.6</v>
      </c>
      <c r="AN1986">
        <v>5.4</v>
      </c>
      <c r="AO1986">
        <v>0.02</v>
      </c>
      <c r="AP1986">
        <v>4</v>
      </c>
      <c r="AQ1986">
        <v>370</v>
      </c>
      <c r="AR1986">
        <v>0.23</v>
      </c>
      <c r="AS1986">
        <v>1.3</v>
      </c>
      <c r="AT1986">
        <v>27</v>
      </c>
      <c r="AU1986">
        <v>0.3</v>
      </c>
      <c r="AV1986">
        <v>414.9</v>
      </c>
    </row>
    <row r="1987" spans="1:48" x14ac:dyDescent="0.3">
      <c r="A1987" t="s">
        <v>7681</v>
      </c>
      <c r="B1987" t="s">
        <v>7682</v>
      </c>
      <c r="C1987" s="1" t="str">
        <f t="shared" si="141"/>
        <v>13:0048</v>
      </c>
      <c r="D1987" s="1" t="str">
        <f t="shared" si="142"/>
        <v>13:0010</v>
      </c>
      <c r="E1987" t="s">
        <v>7683</v>
      </c>
      <c r="F1987" t="s">
        <v>7684</v>
      </c>
      <c r="H1987">
        <v>45.433672799999997</v>
      </c>
      <c r="I1987">
        <v>-66.826093700000001</v>
      </c>
      <c r="J1987" s="1" t="str">
        <f t="shared" si="143"/>
        <v>Basal till</v>
      </c>
      <c r="K1987" s="1" t="str">
        <f t="shared" si="144"/>
        <v>&lt;63 micron</v>
      </c>
      <c r="L1987">
        <v>10</v>
      </c>
      <c r="M1987">
        <v>1.79</v>
      </c>
      <c r="N1987">
        <v>9.3000000000000007</v>
      </c>
      <c r="O1987">
        <v>2</v>
      </c>
      <c r="P1987">
        <v>1</v>
      </c>
      <c r="Q1987">
        <v>64.400000000000006</v>
      </c>
      <c r="R1987">
        <v>0.28000000000000003</v>
      </c>
      <c r="S1987">
        <v>0.09</v>
      </c>
      <c r="T1987">
        <v>0.17</v>
      </c>
      <c r="U1987">
        <v>10.9</v>
      </c>
      <c r="V1987">
        <v>32.700000000000003</v>
      </c>
      <c r="W1987">
        <v>20.6</v>
      </c>
      <c r="X1987">
        <v>2.52</v>
      </c>
      <c r="Y1987">
        <v>5.9</v>
      </c>
      <c r="Z1987">
        <v>22</v>
      </c>
      <c r="AA1987">
        <v>0.15</v>
      </c>
      <c r="AB1987">
        <v>34</v>
      </c>
      <c r="AC1987">
        <v>0.75</v>
      </c>
      <c r="AD1987">
        <v>588</v>
      </c>
      <c r="AE1987">
        <v>0.83</v>
      </c>
      <c r="AF1987">
        <v>6.0000000000000001E-3</v>
      </c>
      <c r="AG1987">
        <v>32.200000000000003</v>
      </c>
      <c r="AH1987">
        <v>3.5000000000000003E-2</v>
      </c>
      <c r="AI1987">
        <v>11.55</v>
      </c>
      <c r="AJ1987">
        <v>0.01</v>
      </c>
      <c r="AK1987">
        <v>0.4</v>
      </c>
      <c r="AL1987">
        <v>3.6</v>
      </c>
      <c r="AM1987">
        <v>0.1</v>
      </c>
      <c r="AN1987">
        <v>7.7</v>
      </c>
      <c r="AO1987">
        <v>0.02</v>
      </c>
      <c r="AP1987">
        <v>10.9</v>
      </c>
      <c r="AQ1987">
        <v>890</v>
      </c>
      <c r="AR1987">
        <v>0.1</v>
      </c>
      <c r="AS1987">
        <v>0.9</v>
      </c>
      <c r="AT1987">
        <v>33</v>
      </c>
      <c r="AU1987">
        <v>0.2</v>
      </c>
      <c r="AV1987">
        <v>77.400000000000006</v>
      </c>
    </row>
    <row r="1988" spans="1:48" x14ac:dyDescent="0.3">
      <c r="A1988" t="s">
        <v>7685</v>
      </c>
      <c r="B1988" t="s">
        <v>7686</v>
      </c>
      <c r="C1988" s="1" t="str">
        <f t="shared" si="141"/>
        <v>13:0048</v>
      </c>
      <c r="D1988" s="1" t="str">
        <f t="shared" si="142"/>
        <v>13:0010</v>
      </c>
      <c r="E1988" t="s">
        <v>7687</v>
      </c>
      <c r="F1988" t="s">
        <v>7688</v>
      </c>
      <c r="H1988">
        <v>45.413538099999997</v>
      </c>
      <c r="I1988">
        <v>-66.832297699999998</v>
      </c>
      <c r="J1988" s="1" t="str">
        <f t="shared" si="143"/>
        <v>Basal till</v>
      </c>
      <c r="K1988" s="1" t="str">
        <f t="shared" si="144"/>
        <v>&lt;63 micron</v>
      </c>
      <c r="L1988">
        <v>647</v>
      </c>
      <c r="M1988">
        <v>2.67</v>
      </c>
      <c r="N1988">
        <v>47.9</v>
      </c>
      <c r="O1988">
        <v>1.3</v>
      </c>
      <c r="P1988">
        <v>1</v>
      </c>
      <c r="Q1988">
        <v>30.1</v>
      </c>
      <c r="R1988">
        <v>2.15</v>
      </c>
      <c r="S1988">
        <v>0.14000000000000001</v>
      </c>
      <c r="T1988">
        <v>1.07</v>
      </c>
      <c r="U1988">
        <v>14.4</v>
      </c>
      <c r="V1988">
        <v>57.8</v>
      </c>
      <c r="W1988">
        <v>94.7</v>
      </c>
      <c r="X1988">
        <v>2.86</v>
      </c>
      <c r="Y1988">
        <v>7.5</v>
      </c>
      <c r="Z1988">
        <v>85</v>
      </c>
      <c r="AA1988">
        <v>0.09</v>
      </c>
      <c r="AB1988">
        <v>31.4</v>
      </c>
      <c r="AC1988">
        <v>0.99</v>
      </c>
      <c r="AD1988">
        <v>706</v>
      </c>
      <c r="AE1988">
        <v>0.93</v>
      </c>
      <c r="AF1988">
        <v>5.0000000000000001E-3</v>
      </c>
      <c r="AG1988">
        <v>38.5</v>
      </c>
      <c r="AH1988">
        <v>5.8999999999999997E-2</v>
      </c>
      <c r="AI1988">
        <v>332.68</v>
      </c>
      <c r="AJ1988">
        <v>0.01</v>
      </c>
      <c r="AK1988">
        <v>0.35</v>
      </c>
      <c r="AL1988">
        <v>3.9</v>
      </c>
      <c r="AM1988">
        <v>0.7</v>
      </c>
      <c r="AN1988">
        <v>7.4</v>
      </c>
      <c r="AO1988">
        <v>0.04</v>
      </c>
      <c r="AP1988">
        <v>11.5</v>
      </c>
      <c r="AQ1988">
        <v>1010</v>
      </c>
      <c r="AR1988">
        <v>0.21</v>
      </c>
      <c r="AS1988">
        <v>1.2</v>
      </c>
      <c r="AT1988">
        <v>49</v>
      </c>
      <c r="AU1988">
        <v>0.7</v>
      </c>
      <c r="AV1988">
        <v>1219.0999999999999</v>
      </c>
    </row>
    <row r="1989" spans="1:48" x14ac:dyDescent="0.3">
      <c r="A1989" t="s">
        <v>7689</v>
      </c>
      <c r="B1989" t="s">
        <v>7690</v>
      </c>
      <c r="C1989" s="1" t="str">
        <f t="shared" si="141"/>
        <v>13:0048</v>
      </c>
      <c r="D1989" s="1" t="str">
        <f t="shared" si="142"/>
        <v>13:0010</v>
      </c>
      <c r="E1989" t="s">
        <v>7691</v>
      </c>
      <c r="F1989" t="s">
        <v>7692</v>
      </c>
      <c r="H1989">
        <v>45.3780061</v>
      </c>
      <c r="I1989">
        <v>-66.830667099999999</v>
      </c>
      <c r="J1989" s="1" t="str">
        <f t="shared" si="143"/>
        <v>Basal till</v>
      </c>
      <c r="K1989" s="1" t="str">
        <f t="shared" si="144"/>
        <v>&lt;63 micron</v>
      </c>
      <c r="L1989">
        <v>40</v>
      </c>
      <c r="M1989">
        <v>2.2999999999999998</v>
      </c>
      <c r="N1989">
        <v>33.299999999999997</v>
      </c>
      <c r="O1989">
        <v>2.8</v>
      </c>
      <c r="P1989">
        <v>1</v>
      </c>
      <c r="Q1989">
        <v>58.8</v>
      </c>
      <c r="R1989">
        <v>1.1299999999999999</v>
      </c>
      <c r="S1989">
        <v>0.03</v>
      </c>
      <c r="T1989">
        <v>0.12</v>
      </c>
      <c r="U1989">
        <v>10.9</v>
      </c>
      <c r="V1989">
        <v>32.1</v>
      </c>
      <c r="W1989">
        <v>17.63</v>
      </c>
      <c r="X1989">
        <v>2.33</v>
      </c>
      <c r="Y1989">
        <v>6</v>
      </c>
      <c r="Z1989">
        <v>91</v>
      </c>
      <c r="AA1989">
        <v>0.08</v>
      </c>
      <c r="AB1989">
        <v>24.4</v>
      </c>
      <c r="AC1989">
        <v>0.54</v>
      </c>
      <c r="AD1989">
        <v>312</v>
      </c>
      <c r="AE1989">
        <v>1.02</v>
      </c>
      <c r="AF1989">
        <v>4.0000000000000001E-3</v>
      </c>
      <c r="AG1989">
        <v>27.7</v>
      </c>
      <c r="AH1989">
        <v>2.4E-2</v>
      </c>
      <c r="AI1989">
        <v>24.09</v>
      </c>
      <c r="AJ1989">
        <v>0.02</v>
      </c>
      <c r="AK1989">
        <v>0.4</v>
      </c>
      <c r="AL1989">
        <v>2.9</v>
      </c>
      <c r="AM1989">
        <v>0.7</v>
      </c>
      <c r="AN1989">
        <v>4.2</v>
      </c>
      <c r="AO1989">
        <v>0.02</v>
      </c>
      <c r="AP1989">
        <v>12.7</v>
      </c>
      <c r="AQ1989">
        <v>550</v>
      </c>
      <c r="AR1989">
        <v>0.18</v>
      </c>
      <c r="AS1989">
        <v>3.2</v>
      </c>
      <c r="AT1989">
        <v>33</v>
      </c>
      <c r="AU1989">
        <v>0.9</v>
      </c>
      <c r="AV1989">
        <v>53.7</v>
      </c>
    </row>
    <row r="1990" spans="1:48" x14ac:dyDescent="0.3">
      <c r="A1990" t="s">
        <v>7693</v>
      </c>
      <c r="B1990" t="s">
        <v>7694</v>
      </c>
      <c r="C1990" s="1" t="str">
        <f t="shared" si="141"/>
        <v>13:0048</v>
      </c>
      <c r="D1990" s="1" t="str">
        <f t="shared" si="142"/>
        <v>13:0010</v>
      </c>
      <c r="E1990" t="s">
        <v>7695</v>
      </c>
      <c r="F1990" t="s">
        <v>7696</v>
      </c>
      <c r="H1990">
        <v>45.4946348</v>
      </c>
      <c r="I1990">
        <v>-66.798242500000001</v>
      </c>
      <c r="J1990" s="1" t="str">
        <f t="shared" si="143"/>
        <v>Basal till</v>
      </c>
      <c r="K1990" s="1" t="str">
        <f t="shared" si="144"/>
        <v>&lt;63 micron</v>
      </c>
      <c r="L1990">
        <v>19</v>
      </c>
      <c r="M1990">
        <v>1.9</v>
      </c>
      <c r="N1990">
        <v>9.8000000000000007</v>
      </c>
      <c r="O1990">
        <v>1.3</v>
      </c>
      <c r="P1990">
        <v>1</v>
      </c>
      <c r="Q1990">
        <v>51.2</v>
      </c>
      <c r="R1990">
        <v>0.28999999999999998</v>
      </c>
      <c r="S1990">
        <v>0.03</v>
      </c>
      <c r="T1990">
        <v>0.09</v>
      </c>
      <c r="U1990">
        <v>12.2</v>
      </c>
      <c r="V1990">
        <v>29.7</v>
      </c>
      <c r="W1990">
        <v>16.760000000000002</v>
      </c>
      <c r="X1990">
        <v>2.7</v>
      </c>
      <c r="Y1990">
        <v>5.2</v>
      </c>
      <c r="Z1990">
        <v>32</v>
      </c>
      <c r="AA1990">
        <v>0.09</v>
      </c>
      <c r="AB1990">
        <v>34.700000000000003</v>
      </c>
      <c r="AC1990">
        <v>0.63</v>
      </c>
      <c r="AD1990">
        <v>466</v>
      </c>
      <c r="AE1990">
        <v>0.53</v>
      </c>
      <c r="AF1990">
        <v>3.0000000000000001E-3</v>
      </c>
      <c r="AG1990">
        <v>31</v>
      </c>
      <c r="AH1990">
        <v>0.02</v>
      </c>
      <c r="AI1990">
        <v>34.6</v>
      </c>
      <c r="AJ1990">
        <v>0.01</v>
      </c>
      <c r="AK1990">
        <v>0.7</v>
      </c>
      <c r="AL1990">
        <v>2.6</v>
      </c>
      <c r="AM1990">
        <v>0.3</v>
      </c>
      <c r="AN1990">
        <v>4.9000000000000004</v>
      </c>
      <c r="AO1990">
        <v>0.02</v>
      </c>
      <c r="AP1990">
        <v>10.1</v>
      </c>
      <c r="AQ1990">
        <v>290</v>
      </c>
      <c r="AR1990">
        <v>0.12</v>
      </c>
      <c r="AS1990">
        <v>1.3</v>
      </c>
      <c r="AT1990">
        <v>29</v>
      </c>
      <c r="AU1990">
        <v>0.6</v>
      </c>
      <c r="AV1990">
        <v>50.7</v>
      </c>
    </row>
    <row r="1991" spans="1:48" x14ac:dyDescent="0.3">
      <c r="A1991" t="s">
        <v>7697</v>
      </c>
      <c r="B1991" t="s">
        <v>7698</v>
      </c>
      <c r="C1991" s="1" t="str">
        <f t="shared" si="141"/>
        <v>13:0048</v>
      </c>
      <c r="D1991" s="1" t="str">
        <f t="shared" si="142"/>
        <v>13:0010</v>
      </c>
      <c r="E1991" t="s">
        <v>7699</v>
      </c>
      <c r="F1991" t="s">
        <v>7700</v>
      </c>
      <c r="H1991">
        <v>45.479387899999999</v>
      </c>
      <c r="I1991">
        <v>-66.802495699999994</v>
      </c>
      <c r="J1991" s="1" t="str">
        <f t="shared" si="143"/>
        <v>Basal till</v>
      </c>
      <c r="K1991" s="1" t="str">
        <f t="shared" si="144"/>
        <v>&lt;63 micron</v>
      </c>
      <c r="L1991">
        <v>10</v>
      </c>
      <c r="M1991">
        <v>1.45</v>
      </c>
      <c r="N1991">
        <v>11.2</v>
      </c>
      <c r="O1991">
        <v>1.6</v>
      </c>
      <c r="P1991">
        <v>1</v>
      </c>
      <c r="Q1991">
        <v>31</v>
      </c>
      <c r="R1991">
        <v>0.36</v>
      </c>
      <c r="S1991">
        <v>0.05</v>
      </c>
      <c r="T1991">
        <v>7.0000000000000007E-2</v>
      </c>
      <c r="U1991">
        <v>9.6</v>
      </c>
      <c r="V1991">
        <v>22.8</v>
      </c>
      <c r="W1991">
        <v>16.579999999999998</v>
      </c>
      <c r="X1991">
        <v>2.19</v>
      </c>
      <c r="Y1991">
        <v>4.3</v>
      </c>
      <c r="Z1991">
        <v>23</v>
      </c>
      <c r="AA1991">
        <v>0.08</v>
      </c>
      <c r="AB1991">
        <v>34.4</v>
      </c>
      <c r="AC1991">
        <v>0.52</v>
      </c>
      <c r="AD1991">
        <v>475</v>
      </c>
      <c r="AE1991">
        <v>0.44</v>
      </c>
      <c r="AF1991">
        <v>3.0000000000000001E-3</v>
      </c>
      <c r="AG1991">
        <v>23</v>
      </c>
      <c r="AH1991">
        <v>2.7E-2</v>
      </c>
      <c r="AI1991">
        <v>34.729999999999997</v>
      </c>
      <c r="AJ1991">
        <v>0.01</v>
      </c>
      <c r="AK1991">
        <v>0.75</v>
      </c>
      <c r="AL1991">
        <v>2.5</v>
      </c>
      <c r="AM1991">
        <v>0.3</v>
      </c>
      <c r="AN1991">
        <v>5.6</v>
      </c>
      <c r="AO1991">
        <v>0.02</v>
      </c>
      <c r="AP1991">
        <v>14.8</v>
      </c>
      <c r="AQ1991">
        <v>430</v>
      </c>
      <c r="AR1991">
        <v>0.1</v>
      </c>
      <c r="AS1991">
        <v>4.9000000000000004</v>
      </c>
      <c r="AT1991">
        <v>25</v>
      </c>
      <c r="AU1991">
        <v>0.8</v>
      </c>
      <c r="AV1991">
        <v>43.3</v>
      </c>
    </row>
    <row r="1992" spans="1:48" x14ac:dyDescent="0.3">
      <c r="A1992" t="s">
        <v>7701</v>
      </c>
      <c r="B1992" t="s">
        <v>7702</v>
      </c>
      <c r="C1992" s="1" t="str">
        <f t="shared" si="141"/>
        <v>13:0048</v>
      </c>
      <c r="D1992" s="1" t="str">
        <f t="shared" si="142"/>
        <v>13:0010</v>
      </c>
      <c r="E1992" t="s">
        <v>7703</v>
      </c>
      <c r="F1992" t="s">
        <v>7704</v>
      </c>
      <c r="H1992">
        <v>45.4670171</v>
      </c>
      <c r="I1992">
        <v>-66.804664799999998</v>
      </c>
      <c r="J1992" s="1" t="str">
        <f t="shared" si="143"/>
        <v>Basal till</v>
      </c>
      <c r="K1992" s="1" t="str">
        <f t="shared" si="144"/>
        <v>&lt;63 micron</v>
      </c>
      <c r="L1992">
        <v>21</v>
      </c>
      <c r="M1992">
        <v>1.34</v>
      </c>
      <c r="N1992">
        <v>9.1</v>
      </c>
      <c r="O1992">
        <v>0.5</v>
      </c>
      <c r="P1992">
        <v>1</v>
      </c>
      <c r="Q1992">
        <v>18.8</v>
      </c>
      <c r="R1992">
        <v>0.24</v>
      </c>
      <c r="S1992">
        <v>0.06</v>
      </c>
      <c r="T1992">
        <v>0.09</v>
      </c>
      <c r="U1992">
        <v>6.9</v>
      </c>
      <c r="V1992">
        <v>18.899999999999999</v>
      </c>
      <c r="W1992">
        <v>8.3699999999999992</v>
      </c>
      <c r="X1992">
        <v>1.83</v>
      </c>
      <c r="Y1992">
        <v>3.6</v>
      </c>
      <c r="Z1992">
        <v>41</v>
      </c>
      <c r="AA1992">
        <v>0.05</v>
      </c>
      <c r="AB1992">
        <v>34.5</v>
      </c>
      <c r="AC1992">
        <v>0.42</v>
      </c>
      <c r="AD1992">
        <v>302</v>
      </c>
      <c r="AE1992">
        <v>0.56000000000000005</v>
      </c>
      <c r="AF1992">
        <v>3.0000000000000001E-3</v>
      </c>
      <c r="AG1992">
        <v>18.600000000000001</v>
      </c>
      <c r="AH1992">
        <v>3.2000000000000001E-2</v>
      </c>
      <c r="AI1992">
        <v>29.4</v>
      </c>
      <c r="AJ1992">
        <v>5.0000000000000001E-3</v>
      </c>
      <c r="AK1992">
        <v>0.48</v>
      </c>
      <c r="AL1992">
        <v>1.6</v>
      </c>
      <c r="AM1992">
        <v>0.4</v>
      </c>
      <c r="AN1992">
        <v>5.5</v>
      </c>
      <c r="AO1992">
        <v>0.01</v>
      </c>
      <c r="AP1992">
        <v>9.6999999999999993</v>
      </c>
      <c r="AQ1992">
        <v>510</v>
      </c>
      <c r="AR1992">
        <v>0.11</v>
      </c>
      <c r="AS1992">
        <v>1.3</v>
      </c>
      <c r="AT1992">
        <v>20</v>
      </c>
      <c r="AU1992">
        <v>0.4</v>
      </c>
      <c r="AV1992">
        <v>36.299999999999997</v>
      </c>
    </row>
    <row r="1993" spans="1:48" x14ac:dyDescent="0.3">
      <c r="A1993" t="s">
        <v>7705</v>
      </c>
      <c r="B1993" t="s">
        <v>7706</v>
      </c>
      <c r="C1993" s="1" t="str">
        <f t="shared" si="141"/>
        <v>13:0048</v>
      </c>
      <c r="D1993" s="1" t="str">
        <f t="shared" si="142"/>
        <v>13:0010</v>
      </c>
      <c r="E1993" t="s">
        <v>7707</v>
      </c>
      <c r="F1993" t="s">
        <v>7708</v>
      </c>
      <c r="H1993">
        <v>45.450261699999999</v>
      </c>
      <c r="I1993">
        <v>-66.794623599999994</v>
      </c>
      <c r="J1993" s="1" t="str">
        <f t="shared" si="143"/>
        <v>Basal till</v>
      </c>
      <c r="K1993" s="1" t="str">
        <f t="shared" si="144"/>
        <v>&lt;63 micron</v>
      </c>
      <c r="L1993">
        <v>31</v>
      </c>
      <c r="M1993">
        <v>2.46</v>
      </c>
      <c r="N1993">
        <v>10.8</v>
      </c>
      <c r="O1993">
        <v>0.7</v>
      </c>
      <c r="P1993">
        <v>1</v>
      </c>
      <c r="Q1993">
        <v>70.400000000000006</v>
      </c>
      <c r="R1993">
        <v>0.31</v>
      </c>
      <c r="S1993">
        <v>0.06</v>
      </c>
      <c r="T1993">
        <v>0.16</v>
      </c>
      <c r="U1993">
        <v>16.8</v>
      </c>
      <c r="V1993">
        <v>46.5</v>
      </c>
      <c r="W1993">
        <v>20.5</v>
      </c>
      <c r="X1993">
        <v>2.94</v>
      </c>
      <c r="Y1993">
        <v>6.8</v>
      </c>
      <c r="Z1993">
        <v>38</v>
      </c>
      <c r="AA1993">
        <v>0.13</v>
      </c>
      <c r="AB1993">
        <v>31.4</v>
      </c>
      <c r="AC1993">
        <v>0.9</v>
      </c>
      <c r="AD1993">
        <v>654</v>
      </c>
      <c r="AE1993">
        <v>0.6</v>
      </c>
      <c r="AF1993">
        <v>5.0000000000000001E-3</v>
      </c>
      <c r="AG1993">
        <v>40.299999999999997</v>
      </c>
      <c r="AH1993">
        <v>3.5999999999999997E-2</v>
      </c>
      <c r="AI1993">
        <v>17</v>
      </c>
      <c r="AJ1993">
        <v>5.0000000000000001E-3</v>
      </c>
      <c r="AK1993">
        <v>0.54</v>
      </c>
      <c r="AL1993">
        <v>4.0999999999999996</v>
      </c>
      <c r="AM1993">
        <v>0.3</v>
      </c>
      <c r="AN1993">
        <v>5.9</v>
      </c>
      <c r="AO1993">
        <v>0.01</v>
      </c>
      <c r="AP1993">
        <v>10.5</v>
      </c>
      <c r="AQ1993">
        <v>850</v>
      </c>
      <c r="AR1993">
        <v>0.13</v>
      </c>
      <c r="AS1993">
        <v>1.1000000000000001</v>
      </c>
      <c r="AT1993">
        <v>43</v>
      </c>
      <c r="AU1993">
        <v>0.2</v>
      </c>
      <c r="AV1993">
        <v>55</v>
      </c>
    </row>
    <row r="1994" spans="1:48" x14ac:dyDescent="0.3">
      <c r="A1994" t="s">
        <v>7709</v>
      </c>
      <c r="B1994" t="s">
        <v>7710</v>
      </c>
      <c r="C1994" s="1" t="str">
        <f t="shared" si="141"/>
        <v>13:0048</v>
      </c>
      <c r="D1994" s="1" t="str">
        <f t="shared" si="142"/>
        <v>13:0010</v>
      </c>
      <c r="E1994" t="s">
        <v>7711</v>
      </c>
      <c r="F1994" t="s">
        <v>7712</v>
      </c>
      <c r="H1994">
        <v>45.426144100000002</v>
      </c>
      <c r="I1994">
        <v>-66.797237300000006</v>
      </c>
      <c r="J1994" s="1" t="str">
        <f t="shared" si="143"/>
        <v>Basal till</v>
      </c>
      <c r="K1994" s="1" t="str">
        <f t="shared" si="144"/>
        <v>&lt;63 micron</v>
      </c>
      <c r="L1994">
        <v>180</v>
      </c>
      <c r="M1994">
        <v>2.0699999999999998</v>
      </c>
      <c r="N1994">
        <v>33.1</v>
      </c>
      <c r="O1994">
        <v>2</v>
      </c>
      <c r="P1994">
        <v>1</v>
      </c>
      <c r="Q1994">
        <v>45.4</v>
      </c>
      <c r="R1994">
        <v>0.95</v>
      </c>
      <c r="S1994">
        <v>0.09</v>
      </c>
      <c r="T1994">
        <v>0.21</v>
      </c>
      <c r="U1994">
        <v>13.6</v>
      </c>
      <c r="V1994">
        <v>45.2</v>
      </c>
      <c r="W1994">
        <v>37.979999999999997</v>
      </c>
      <c r="X1994">
        <v>2.57</v>
      </c>
      <c r="Y1994">
        <v>5.6</v>
      </c>
      <c r="Z1994">
        <v>60</v>
      </c>
      <c r="AA1994">
        <v>0.1</v>
      </c>
      <c r="AB1994">
        <v>31.4</v>
      </c>
      <c r="AC1994">
        <v>0.74</v>
      </c>
      <c r="AD1994">
        <v>711</v>
      </c>
      <c r="AE1994">
        <v>1.1599999999999999</v>
      </c>
      <c r="AF1994">
        <v>5.0000000000000001E-3</v>
      </c>
      <c r="AG1994">
        <v>39.299999999999997</v>
      </c>
      <c r="AH1994">
        <v>5.8000000000000003E-2</v>
      </c>
      <c r="AI1994">
        <v>34.79</v>
      </c>
      <c r="AJ1994">
        <v>0.01</v>
      </c>
      <c r="AK1994">
        <v>0.66</v>
      </c>
      <c r="AL1994">
        <v>3.6</v>
      </c>
      <c r="AM1994">
        <v>0.6</v>
      </c>
      <c r="AN1994">
        <v>5.9</v>
      </c>
      <c r="AO1994">
        <v>0.05</v>
      </c>
      <c r="AP1994">
        <v>9</v>
      </c>
      <c r="AQ1994">
        <v>980</v>
      </c>
      <c r="AR1994">
        <v>0.11</v>
      </c>
      <c r="AS1994">
        <v>1.3</v>
      </c>
      <c r="AT1994">
        <v>37</v>
      </c>
      <c r="AU1994">
        <v>0.5</v>
      </c>
      <c r="AV1994">
        <v>77.900000000000006</v>
      </c>
    </row>
    <row r="1995" spans="1:48" x14ac:dyDescent="0.3">
      <c r="A1995" t="s">
        <v>7713</v>
      </c>
      <c r="B1995" t="s">
        <v>7714</v>
      </c>
      <c r="C1995" s="1" t="str">
        <f t="shared" si="141"/>
        <v>13:0048</v>
      </c>
      <c r="D1995" s="1" t="str">
        <f t="shared" si="142"/>
        <v>13:0010</v>
      </c>
      <c r="E1995" t="s">
        <v>7715</v>
      </c>
      <c r="F1995" t="s">
        <v>7716</v>
      </c>
      <c r="H1995">
        <v>45.4122007</v>
      </c>
      <c r="I1995">
        <v>-66.810316400000005</v>
      </c>
      <c r="J1995" s="1" t="str">
        <f t="shared" si="143"/>
        <v>Basal till</v>
      </c>
      <c r="K1995" s="1" t="str">
        <f t="shared" si="144"/>
        <v>&lt;63 micron</v>
      </c>
      <c r="L1995">
        <v>20</v>
      </c>
      <c r="M1995">
        <v>2.13</v>
      </c>
      <c r="N1995">
        <v>20.5</v>
      </c>
      <c r="O1995">
        <v>0.9</v>
      </c>
      <c r="P1995">
        <v>1</v>
      </c>
      <c r="Q1995">
        <v>46.7</v>
      </c>
      <c r="R1995">
        <v>0.67</v>
      </c>
      <c r="S1995">
        <v>0.06</v>
      </c>
      <c r="T1995">
        <v>0.15</v>
      </c>
      <c r="U1995">
        <v>10.7</v>
      </c>
      <c r="V1995">
        <v>46.3</v>
      </c>
      <c r="W1995">
        <v>28.1</v>
      </c>
      <c r="X1995">
        <v>2.52</v>
      </c>
      <c r="Y1995">
        <v>5.4</v>
      </c>
      <c r="Z1995">
        <v>50</v>
      </c>
      <c r="AA1995">
        <v>7.0000000000000007E-2</v>
      </c>
      <c r="AB1995">
        <v>25.3</v>
      </c>
      <c r="AC1995">
        <v>0.79</v>
      </c>
      <c r="AD1995">
        <v>376</v>
      </c>
      <c r="AE1995">
        <v>0.5</v>
      </c>
      <c r="AF1995">
        <v>4.0000000000000001E-3</v>
      </c>
      <c r="AG1995">
        <v>35.5</v>
      </c>
      <c r="AH1995">
        <v>2.9000000000000001E-2</v>
      </c>
      <c r="AI1995">
        <v>27.75</v>
      </c>
      <c r="AJ1995">
        <v>5.0000000000000001E-3</v>
      </c>
      <c r="AK1995">
        <v>0.45</v>
      </c>
      <c r="AL1995">
        <v>3.2</v>
      </c>
      <c r="AM1995">
        <v>0.2</v>
      </c>
      <c r="AN1995">
        <v>5.0999999999999996</v>
      </c>
      <c r="AO1995">
        <v>0.04</v>
      </c>
      <c r="AP1995">
        <v>7.4</v>
      </c>
      <c r="AQ1995">
        <v>700</v>
      </c>
      <c r="AR1995">
        <v>0.1</v>
      </c>
      <c r="AS1995">
        <v>1</v>
      </c>
      <c r="AT1995">
        <v>33</v>
      </c>
      <c r="AU1995">
        <v>0.4</v>
      </c>
      <c r="AV1995">
        <v>84.9</v>
      </c>
    </row>
    <row r="1996" spans="1:48" x14ac:dyDescent="0.3">
      <c r="A1996" t="s">
        <v>7717</v>
      </c>
      <c r="B1996" t="s">
        <v>7718</v>
      </c>
      <c r="C1996" s="1" t="str">
        <f t="shared" si="141"/>
        <v>13:0048</v>
      </c>
      <c r="D1996" s="1" t="str">
        <f t="shared" si="142"/>
        <v>13:0010</v>
      </c>
      <c r="E1996" t="s">
        <v>7715</v>
      </c>
      <c r="F1996" t="s">
        <v>7719</v>
      </c>
      <c r="H1996">
        <v>45.4122007</v>
      </c>
      <c r="I1996">
        <v>-66.810316400000005</v>
      </c>
      <c r="J1996" s="1" t="str">
        <f t="shared" si="143"/>
        <v>Basal till</v>
      </c>
      <c r="K1996" s="1" t="str">
        <f t="shared" si="144"/>
        <v>&lt;63 micron</v>
      </c>
      <c r="L1996">
        <v>8</v>
      </c>
      <c r="M1996">
        <v>2.14</v>
      </c>
      <c r="N1996">
        <v>16.600000000000001</v>
      </c>
      <c r="O1996">
        <v>0.9</v>
      </c>
      <c r="P1996">
        <v>1</v>
      </c>
      <c r="Q1996">
        <v>75.7</v>
      </c>
      <c r="R1996">
        <v>0.54</v>
      </c>
      <c r="S1996">
        <v>0.1</v>
      </c>
      <c r="T1996">
        <v>0.11</v>
      </c>
      <c r="U1996">
        <v>14.1</v>
      </c>
      <c r="V1996">
        <v>42.9</v>
      </c>
      <c r="W1996">
        <v>26.63</v>
      </c>
      <c r="X1996">
        <v>3.07</v>
      </c>
      <c r="Y1996">
        <v>7</v>
      </c>
      <c r="Z1996">
        <v>30</v>
      </c>
      <c r="AA1996">
        <v>0.14000000000000001</v>
      </c>
      <c r="AB1996">
        <v>31.5</v>
      </c>
      <c r="AC1996">
        <v>0.88</v>
      </c>
      <c r="AD1996">
        <v>650</v>
      </c>
      <c r="AE1996">
        <v>0.42</v>
      </c>
      <c r="AF1996">
        <v>7.0000000000000001E-3</v>
      </c>
      <c r="AG1996">
        <v>37.299999999999997</v>
      </c>
      <c r="AH1996">
        <v>2.5000000000000001E-2</v>
      </c>
      <c r="AI1996">
        <v>23.29</v>
      </c>
      <c r="AJ1996">
        <v>5.0000000000000001E-3</v>
      </c>
      <c r="AK1996">
        <v>0.7</v>
      </c>
      <c r="AL1996">
        <v>4.4000000000000004</v>
      </c>
      <c r="AM1996">
        <v>0.2</v>
      </c>
      <c r="AN1996">
        <v>10.1</v>
      </c>
      <c r="AO1996">
        <v>0.02</v>
      </c>
      <c r="AP1996">
        <v>10.5</v>
      </c>
      <c r="AQ1996">
        <v>780</v>
      </c>
      <c r="AR1996">
        <v>0.11</v>
      </c>
      <c r="AS1996">
        <v>1</v>
      </c>
      <c r="AT1996">
        <v>41</v>
      </c>
      <c r="AU1996">
        <v>0.2</v>
      </c>
      <c r="AV1996">
        <v>75.400000000000006</v>
      </c>
    </row>
    <row r="1997" spans="1:48" x14ac:dyDescent="0.3">
      <c r="A1997" t="s">
        <v>7720</v>
      </c>
      <c r="B1997" t="s">
        <v>7721</v>
      </c>
      <c r="C1997" s="1" t="str">
        <f t="shared" si="141"/>
        <v>13:0048</v>
      </c>
      <c r="D1997" s="1" t="str">
        <f t="shared" si="142"/>
        <v>13:0010</v>
      </c>
      <c r="E1997" t="s">
        <v>7722</v>
      </c>
      <c r="F1997" t="s">
        <v>7723</v>
      </c>
      <c r="H1997">
        <v>45.394112800000002</v>
      </c>
      <c r="I1997">
        <v>-66.8091498</v>
      </c>
      <c r="J1997" s="1" t="str">
        <f t="shared" si="143"/>
        <v>Basal till</v>
      </c>
      <c r="K1997" s="1" t="str">
        <f t="shared" si="144"/>
        <v>&lt;63 micron</v>
      </c>
      <c r="L1997">
        <v>68</v>
      </c>
      <c r="M1997">
        <v>2.2999999999999998</v>
      </c>
      <c r="N1997">
        <v>13.7</v>
      </c>
      <c r="O1997">
        <v>0.8</v>
      </c>
      <c r="P1997">
        <v>1</v>
      </c>
      <c r="Q1997">
        <v>47.6</v>
      </c>
      <c r="R1997">
        <v>0.45</v>
      </c>
      <c r="S1997">
        <v>0.08</v>
      </c>
      <c r="T1997">
        <v>0.18</v>
      </c>
      <c r="U1997">
        <v>12.3</v>
      </c>
      <c r="V1997">
        <v>36</v>
      </c>
      <c r="W1997">
        <v>18.87</v>
      </c>
      <c r="X1997">
        <v>2.59</v>
      </c>
      <c r="Y1997">
        <v>6.1</v>
      </c>
      <c r="Z1997">
        <v>62</v>
      </c>
      <c r="AA1997">
        <v>0.15</v>
      </c>
      <c r="AB1997">
        <v>33.5</v>
      </c>
      <c r="AC1997">
        <v>0.66</v>
      </c>
      <c r="AD1997">
        <v>629</v>
      </c>
      <c r="AE1997">
        <v>0.93</v>
      </c>
      <c r="AF1997">
        <v>5.0000000000000001E-3</v>
      </c>
      <c r="AG1997">
        <v>33.799999999999997</v>
      </c>
      <c r="AH1997">
        <v>5.2999999999999999E-2</v>
      </c>
      <c r="AI1997">
        <v>39.57</v>
      </c>
      <c r="AJ1997">
        <v>5.0000000000000001E-3</v>
      </c>
      <c r="AK1997">
        <v>0.4</v>
      </c>
      <c r="AL1997">
        <v>2.7</v>
      </c>
      <c r="AM1997">
        <v>0.7</v>
      </c>
      <c r="AN1997">
        <v>5.0999999999999996</v>
      </c>
      <c r="AO1997">
        <v>0.04</v>
      </c>
      <c r="AP1997">
        <v>10.8</v>
      </c>
      <c r="AQ1997">
        <v>890</v>
      </c>
      <c r="AR1997">
        <v>0.14000000000000001</v>
      </c>
      <c r="AS1997">
        <v>1.2</v>
      </c>
      <c r="AT1997">
        <v>34</v>
      </c>
      <c r="AU1997">
        <v>0.4</v>
      </c>
      <c r="AV1997">
        <v>93</v>
      </c>
    </row>
    <row r="1998" spans="1:48" x14ac:dyDescent="0.3">
      <c r="A1998" t="s">
        <v>7724</v>
      </c>
      <c r="B1998" t="s">
        <v>7725</v>
      </c>
      <c r="C1998" s="1" t="str">
        <f t="shared" si="141"/>
        <v>13:0048</v>
      </c>
      <c r="D1998" s="1" t="str">
        <f t="shared" si="142"/>
        <v>13:0010</v>
      </c>
      <c r="E1998" t="s">
        <v>7726</v>
      </c>
      <c r="F1998" t="s">
        <v>7727</v>
      </c>
      <c r="H1998">
        <v>45.382842400000001</v>
      </c>
      <c r="I1998">
        <v>-66.803019800000001</v>
      </c>
      <c r="J1998" s="1" t="str">
        <f t="shared" si="143"/>
        <v>Basal till</v>
      </c>
      <c r="K1998" s="1" t="str">
        <f t="shared" si="144"/>
        <v>&lt;63 micron</v>
      </c>
      <c r="L1998">
        <v>37</v>
      </c>
      <c r="M1998">
        <v>1.76</v>
      </c>
      <c r="N1998">
        <v>10.9</v>
      </c>
      <c r="O1998">
        <v>1.3</v>
      </c>
      <c r="P1998">
        <v>1</v>
      </c>
      <c r="Q1998">
        <v>36.200000000000003</v>
      </c>
      <c r="R1998">
        <v>0.38</v>
      </c>
      <c r="S1998">
        <v>0.03</v>
      </c>
      <c r="T1998">
        <v>0.12</v>
      </c>
      <c r="U1998">
        <v>7.4</v>
      </c>
      <c r="V1998">
        <v>27.1</v>
      </c>
      <c r="W1998">
        <v>14.57</v>
      </c>
      <c r="X1998">
        <v>1.98</v>
      </c>
      <c r="Y1998">
        <v>4.7</v>
      </c>
      <c r="Z1998">
        <v>65</v>
      </c>
      <c r="AA1998">
        <v>0.06</v>
      </c>
      <c r="AB1998">
        <v>26.8</v>
      </c>
      <c r="AC1998">
        <v>0.47</v>
      </c>
      <c r="AD1998">
        <v>264</v>
      </c>
      <c r="AE1998">
        <v>0.68</v>
      </c>
      <c r="AF1998">
        <v>4.0000000000000001E-3</v>
      </c>
      <c r="AG1998">
        <v>21.3</v>
      </c>
      <c r="AH1998">
        <v>2.5999999999999999E-2</v>
      </c>
      <c r="AI1998">
        <v>16.829999999999998</v>
      </c>
      <c r="AJ1998">
        <v>5.0000000000000001E-3</v>
      </c>
      <c r="AK1998">
        <v>0.39</v>
      </c>
      <c r="AL1998">
        <v>2.6</v>
      </c>
      <c r="AM1998">
        <v>0.5</v>
      </c>
      <c r="AN1998">
        <v>3.3</v>
      </c>
      <c r="AO1998">
        <v>0.01</v>
      </c>
      <c r="AP1998">
        <v>9.8000000000000007</v>
      </c>
      <c r="AQ1998">
        <v>660</v>
      </c>
      <c r="AR1998">
        <v>0.12</v>
      </c>
      <c r="AS1998">
        <v>1.5</v>
      </c>
      <c r="AT1998">
        <v>28</v>
      </c>
      <c r="AU1998">
        <v>0.4</v>
      </c>
      <c r="AV1998">
        <v>46.9</v>
      </c>
    </row>
    <row r="1999" spans="1:48" x14ac:dyDescent="0.3">
      <c r="A1999" t="s">
        <v>7728</v>
      </c>
      <c r="B1999" t="s">
        <v>7729</v>
      </c>
      <c r="C1999" s="1" t="str">
        <f t="shared" si="141"/>
        <v>13:0048</v>
      </c>
      <c r="D1999" s="1" t="str">
        <f t="shared" si="142"/>
        <v>13:0010</v>
      </c>
      <c r="E1999" t="s">
        <v>7730</v>
      </c>
      <c r="F1999" t="s">
        <v>7731</v>
      </c>
      <c r="H1999">
        <v>45.364832100000001</v>
      </c>
      <c r="I1999">
        <v>-66.790028599999999</v>
      </c>
      <c r="J1999" s="1" t="str">
        <f t="shared" si="143"/>
        <v>Basal till</v>
      </c>
      <c r="K1999" s="1" t="str">
        <f t="shared" si="144"/>
        <v>&lt;63 micron</v>
      </c>
      <c r="L1999">
        <v>7</v>
      </c>
      <c r="M1999">
        <v>1.54</v>
      </c>
      <c r="N1999">
        <v>13</v>
      </c>
      <c r="O1999">
        <v>1</v>
      </c>
      <c r="P1999">
        <v>1</v>
      </c>
      <c r="Q1999">
        <v>47.6</v>
      </c>
      <c r="R1999">
        <v>0.48</v>
      </c>
      <c r="S1999">
        <v>0.04</v>
      </c>
      <c r="T1999">
        <v>0.09</v>
      </c>
      <c r="U1999">
        <v>10.1</v>
      </c>
      <c r="V1999">
        <v>28.3</v>
      </c>
      <c r="W1999">
        <v>17.309999999999999</v>
      </c>
      <c r="X1999">
        <v>2.0099999999999998</v>
      </c>
      <c r="Y1999">
        <v>4.5999999999999996</v>
      </c>
      <c r="Z1999">
        <v>25</v>
      </c>
      <c r="AA1999">
        <v>7.0000000000000007E-2</v>
      </c>
      <c r="AB1999">
        <v>33.200000000000003</v>
      </c>
      <c r="AC1999">
        <v>0.51</v>
      </c>
      <c r="AD1999">
        <v>477</v>
      </c>
      <c r="AE1999">
        <v>0.54</v>
      </c>
      <c r="AF1999">
        <v>4.0000000000000001E-3</v>
      </c>
      <c r="AG1999">
        <v>22.4</v>
      </c>
      <c r="AH1999">
        <v>2.7E-2</v>
      </c>
      <c r="AI1999">
        <v>16.149999999999999</v>
      </c>
      <c r="AJ1999">
        <v>5.0000000000000001E-3</v>
      </c>
      <c r="AK1999">
        <v>0.43</v>
      </c>
      <c r="AL1999">
        <v>3.8</v>
      </c>
      <c r="AM1999">
        <v>0.2</v>
      </c>
      <c r="AN1999">
        <v>4.5</v>
      </c>
      <c r="AO1999">
        <v>0.02</v>
      </c>
      <c r="AP1999">
        <v>11.6</v>
      </c>
      <c r="AQ1999">
        <v>990</v>
      </c>
      <c r="AR1999">
        <v>0.1</v>
      </c>
      <c r="AS1999">
        <v>1.6</v>
      </c>
      <c r="AT1999">
        <v>33</v>
      </c>
      <c r="AU1999">
        <v>0.4</v>
      </c>
      <c r="AV1999">
        <v>41</v>
      </c>
    </row>
    <row r="2000" spans="1:48" x14ac:dyDescent="0.3">
      <c r="A2000" t="s">
        <v>7732</v>
      </c>
      <c r="B2000" t="s">
        <v>7733</v>
      </c>
      <c r="C2000" s="1" t="str">
        <f t="shared" si="141"/>
        <v>13:0048</v>
      </c>
      <c r="D2000" s="1" t="str">
        <f t="shared" si="142"/>
        <v>13:0010</v>
      </c>
      <c r="E2000" t="s">
        <v>7734</v>
      </c>
      <c r="F2000" t="s">
        <v>7735</v>
      </c>
      <c r="H2000">
        <v>45.324500100000002</v>
      </c>
      <c r="I2000">
        <v>-66.802329</v>
      </c>
      <c r="J2000" s="1" t="str">
        <f t="shared" si="143"/>
        <v>Basal till</v>
      </c>
      <c r="K2000" s="1" t="str">
        <f t="shared" si="144"/>
        <v>&lt;63 micron</v>
      </c>
      <c r="L2000">
        <v>9</v>
      </c>
      <c r="M2000">
        <v>1.21</v>
      </c>
      <c r="N2000">
        <v>8.6999999999999993</v>
      </c>
      <c r="O2000">
        <v>1.5</v>
      </c>
      <c r="P2000">
        <v>1</v>
      </c>
      <c r="Q2000">
        <v>55.8</v>
      </c>
      <c r="R2000">
        <v>0.37</v>
      </c>
      <c r="S2000">
        <v>0.39</v>
      </c>
      <c r="T2000">
        <v>0.06</v>
      </c>
      <c r="U2000">
        <v>9</v>
      </c>
      <c r="V2000">
        <v>23.2</v>
      </c>
      <c r="W2000">
        <v>16.59</v>
      </c>
      <c r="X2000">
        <v>2.21</v>
      </c>
      <c r="Y2000">
        <v>5.2</v>
      </c>
      <c r="Z2000">
        <v>10</v>
      </c>
      <c r="AA2000">
        <v>0.13</v>
      </c>
      <c r="AB2000">
        <v>36.799999999999997</v>
      </c>
      <c r="AC2000">
        <v>0.59</v>
      </c>
      <c r="AD2000">
        <v>555</v>
      </c>
      <c r="AE2000">
        <v>0.45</v>
      </c>
      <c r="AF2000">
        <v>8.0000000000000002E-3</v>
      </c>
      <c r="AG2000">
        <v>20.9</v>
      </c>
      <c r="AH2000">
        <v>0.10199999999999999</v>
      </c>
      <c r="AI2000">
        <v>11.87</v>
      </c>
      <c r="AJ2000">
        <v>5.0000000000000001E-3</v>
      </c>
      <c r="AK2000">
        <v>0.46</v>
      </c>
      <c r="AL2000">
        <v>3.1</v>
      </c>
      <c r="AM2000">
        <v>0.1</v>
      </c>
      <c r="AN2000">
        <v>18.399999999999999</v>
      </c>
      <c r="AO2000">
        <v>0.01</v>
      </c>
      <c r="AP2000">
        <v>19.7</v>
      </c>
      <c r="AQ2000">
        <v>1120</v>
      </c>
      <c r="AR2000">
        <v>0.12</v>
      </c>
      <c r="AS2000">
        <v>2.1</v>
      </c>
      <c r="AT2000">
        <v>35</v>
      </c>
      <c r="AU2000">
        <v>0.3</v>
      </c>
      <c r="AV2000">
        <v>48</v>
      </c>
    </row>
    <row r="2001" spans="1:48" x14ac:dyDescent="0.3">
      <c r="A2001" t="s">
        <v>7736</v>
      </c>
      <c r="B2001" t="s">
        <v>7737</v>
      </c>
      <c r="C2001" s="1" t="str">
        <f t="shared" si="141"/>
        <v>13:0048</v>
      </c>
      <c r="D2001" s="1" t="str">
        <f t="shared" si="142"/>
        <v>13:0010</v>
      </c>
      <c r="E2001" t="s">
        <v>7734</v>
      </c>
      <c r="F2001" t="s">
        <v>7738</v>
      </c>
      <c r="H2001">
        <v>45.324500100000002</v>
      </c>
      <c r="I2001">
        <v>-66.802329</v>
      </c>
      <c r="J2001" s="1" t="str">
        <f t="shared" si="143"/>
        <v>Basal till</v>
      </c>
      <c r="K2001" s="1" t="str">
        <f t="shared" si="144"/>
        <v>&lt;63 micron</v>
      </c>
      <c r="L2001">
        <v>15</v>
      </c>
      <c r="M2001">
        <v>1.83</v>
      </c>
      <c r="N2001">
        <v>11.9</v>
      </c>
      <c r="O2001">
        <v>1.5</v>
      </c>
      <c r="P2001">
        <v>1</v>
      </c>
      <c r="Q2001">
        <v>84.8</v>
      </c>
      <c r="R2001">
        <v>0.42</v>
      </c>
      <c r="S2001">
        <v>0.35</v>
      </c>
      <c r="T2001">
        <v>0.1</v>
      </c>
      <c r="U2001">
        <v>14.9</v>
      </c>
      <c r="V2001">
        <v>39.4</v>
      </c>
      <c r="W2001">
        <v>24.4</v>
      </c>
      <c r="X2001">
        <v>3.1</v>
      </c>
      <c r="Y2001">
        <v>6.4</v>
      </c>
      <c r="Z2001">
        <v>24</v>
      </c>
      <c r="AA2001">
        <v>0.25</v>
      </c>
      <c r="AB2001">
        <v>32.4</v>
      </c>
      <c r="AC2001">
        <v>0.73</v>
      </c>
      <c r="AD2001">
        <v>853</v>
      </c>
      <c r="AE2001">
        <v>1.28</v>
      </c>
      <c r="AF2001">
        <v>1.0999999999999999E-2</v>
      </c>
      <c r="AG2001">
        <v>40.700000000000003</v>
      </c>
      <c r="AH2001">
        <v>6.7000000000000004E-2</v>
      </c>
      <c r="AI2001">
        <v>17.420000000000002</v>
      </c>
      <c r="AJ2001">
        <v>5.0000000000000001E-3</v>
      </c>
      <c r="AK2001">
        <v>0.72</v>
      </c>
      <c r="AL2001">
        <v>4.0999999999999996</v>
      </c>
      <c r="AM2001">
        <v>0.1</v>
      </c>
      <c r="AN2001">
        <v>23.2</v>
      </c>
      <c r="AO2001">
        <v>0.03</v>
      </c>
      <c r="AP2001">
        <v>10.6</v>
      </c>
      <c r="AQ2001">
        <v>560</v>
      </c>
      <c r="AR2001">
        <v>0.12</v>
      </c>
      <c r="AS2001">
        <v>1.7</v>
      </c>
      <c r="AT2001">
        <v>37</v>
      </c>
      <c r="AU2001">
        <v>0.5</v>
      </c>
      <c r="AV2001">
        <v>65.8</v>
      </c>
    </row>
    <row r="2002" spans="1:48" x14ac:dyDescent="0.3">
      <c r="A2002" t="s">
        <v>7739</v>
      </c>
      <c r="B2002" t="s">
        <v>7740</v>
      </c>
      <c r="C2002" s="1" t="str">
        <f t="shared" si="141"/>
        <v>13:0048</v>
      </c>
      <c r="D2002" s="1" t="str">
        <f t="shared" si="142"/>
        <v>13:0010</v>
      </c>
      <c r="E2002" t="s">
        <v>7741</v>
      </c>
      <c r="F2002" t="s">
        <v>7742</v>
      </c>
      <c r="H2002">
        <v>45.301244699999998</v>
      </c>
      <c r="I2002">
        <v>-66.796506699999995</v>
      </c>
      <c r="J2002" s="1" t="str">
        <f t="shared" si="143"/>
        <v>Basal till</v>
      </c>
      <c r="K2002" s="1" t="str">
        <f t="shared" si="144"/>
        <v>&lt;63 micron</v>
      </c>
      <c r="L2002">
        <v>18</v>
      </c>
      <c r="M2002">
        <v>1.38</v>
      </c>
      <c r="N2002">
        <v>6.1</v>
      </c>
      <c r="O2002">
        <v>0.7</v>
      </c>
      <c r="P2002">
        <v>0.5</v>
      </c>
      <c r="Q2002">
        <v>47.9</v>
      </c>
      <c r="R2002">
        <v>0.25</v>
      </c>
      <c r="S2002">
        <v>0.48</v>
      </c>
      <c r="T2002">
        <v>0.05</v>
      </c>
      <c r="U2002">
        <v>10.5</v>
      </c>
      <c r="V2002">
        <v>40.200000000000003</v>
      </c>
      <c r="W2002">
        <v>16.13</v>
      </c>
      <c r="X2002">
        <v>2.6</v>
      </c>
      <c r="Y2002">
        <v>7.7</v>
      </c>
      <c r="Z2002">
        <v>5</v>
      </c>
      <c r="AA2002">
        <v>0.17</v>
      </c>
      <c r="AB2002">
        <v>37.4</v>
      </c>
      <c r="AC2002">
        <v>0.84</v>
      </c>
      <c r="AD2002">
        <v>594</v>
      </c>
      <c r="AE2002">
        <v>0.46</v>
      </c>
      <c r="AF2002">
        <v>8.9999999999999993E-3</v>
      </c>
      <c r="AG2002">
        <v>23.4</v>
      </c>
      <c r="AH2002">
        <v>0.16400000000000001</v>
      </c>
      <c r="AI2002">
        <v>15.8</v>
      </c>
      <c r="AJ2002">
        <v>5.0000000000000001E-3</v>
      </c>
      <c r="AK2002">
        <v>0.28000000000000003</v>
      </c>
      <c r="AL2002">
        <v>3.3</v>
      </c>
      <c r="AM2002">
        <v>0.2</v>
      </c>
      <c r="AN2002">
        <v>12.6</v>
      </c>
      <c r="AO2002">
        <v>0.02</v>
      </c>
      <c r="AP2002">
        <v>26.7</v>
      </c>
      <c r="AQ2002">
        <v>1790</v>
      </c>
      <c r="AR2002">
        <v>0.13</v>
      </c>
      <c r="AS2002">
        <v>2.5</v>
      </c>
      <c r="AT2002">
        <v>53</v>
      </c>
      <c r="AU2002">
        <v>0.7</v>
      </c>
      <c r="AV2002">
        <v>55.1</v>
      </c>
    </row>
    <row r="2003" spans="1:48" x14ac:dyDescent="0.3">
      <c r="A2003" t="s">
        <v>7743</v>
      </c>
      <c r="B2003" t="s">
        <v>7744</v>
      </c>
      <c r="C2003" s="1" t="str">
        <f t="shared" si="141"/>
        <v>13:0048</v>
      </c>
      <c r="D2003" s="1" t="str">
        <f t="shared" si="142"/>
        <v>13:0010</v>
      </c>
      <c r="E2003" t="s">
        <v>7745</v>
      </c>
      <c r="F2003" t="s">
        <v>7746</v>
      </c>
      <c r="H2003">
        <v>45.4886342</v>
      </c>
      <c r="I2003">
        <v>-66.770552800000004</v>
      </c>
      <c r="J2003" s="1" t="str">
        <f t="shared" si="143"/>
        <v>Basal till</v>
      </c>
      <c r="K2003" s="1" t="str">
        <f t="shared" si="144"/>
        <v>&lt;63 micron</v>
      </c>
      <c r="L2003">
        <v>11</v>
      </c>
      <c r="M2003">
        <v>1.1000000000000001</v>
      </c>
      <c r="N2003">
        <v>15.7</v>
      </c>
      <c r="O2003">
        <v>1.6</v>
      </c>
      <c r="P2003">
        <v>0.5</v>
      </c>
      <c r="Q2003">
        <v>25.8</v>
      </c>
      <c r="R2003">
        <v>0.42</v>
      </c>
      <c r="S2003">
        <v>0.1</v>
      </c>
      <c r="T2003">
        <v>0.12</v>
      </c>
      <c r="U2003">
        <v>9.1</v>
      </c>
      <c r="V2003">
        <v>15.5</v>
      </c>
      <c r="W2003">
        <v>11.93</v>
      </c>
      <c r="X2003">
        <v>2.04</v>
      </c>
      <c r="Y2003">
        <v>3.7</v>
      </c>
      <c r="Z2003">
        <v>19</v>
      </c>
      <c r="AA2003">
        <v>7.0000000000000007E-2</v>
      </c>
      <c r="AB2003">
        <v>43.3</v>
      </c>
      <c r="AC2003">
        <v>0.35</v>
      </c>
      <c r="AD2003">
        <v>672</v>
      </c>
      <c r="AE2003">
        <v>0.57999999999999996</v>
      </c>
      <c r="AF2003">
        <v>3.0000000000000001E-3</v>
      </c>
      <c r="AG2003">
        <v>16.5</v>
      </c>
      <c r="AH2003">
        <v>5.1999999999999998E-2</v>
      </c>
      <c r="AI2003">
        <v>39.619999999999997</v>
      </c>
      <c r="AJ2003">
        <v>5.0000000000000001E-3</v>
      </c>
      <c r="AK2003">
        <v>0.66</v>
      </c>
      <c r="AL2003">
        <v>2.2999999999999998</v>
      </c>
      <c r="AM2003">
        <v>0.3</v>
      </c>
      <c r="AN2003">
        <v>10.9</v>
      </c>
      <c r="AO2003">
        <v>0.03</v>
      </c>
      <c r="AP2003">
        <v>13</v>
      </c>
      <c r="AQ2003">
        <v>780</v>
      </c>
      <c r="AR2003">
        <v>0.13</v>
      </c>
      <c r="AS2003">
        <v>2.7</v>
      </c>
      <c r="AT2003">
        <v>23</v>
      </c>
      <c r="AU2003">
        <v>1.3</v>
      </c>
      <c r="AV2003">
        <v>43.8</v>
      </c>
    </row>
    <row r="2004" spans="1:48" x14ac:dyDescent="0.3">
      <c r="A2004" t="s">
        <v>7747</v>
      </c>
      <c r="B2004" t="s">
        <v>7748</v>
      </c>
      <c r="C2004" s="1" t="str">
        <f t="shared" si="141"/>
        <v>13:0048</v>
      </c>
      <c r="D2004" s="1" t="str">
        <f t="shared" si="142"/>
        <v>13:0010</v>
      </c>
      <c r="E2004" t="s">
        <v>7749</v>
      </c>
      <c r="F2004" t="s">
        <v>7750</v>
      </c>
      <c r="H2004">
        <v>45.458667200000001</v>
      </c>
      <c r="I2004">
        <v>-66.780137100000005</v>
      </c>
      <c r="J2004" s="1" t="str">
        <f t="shared" si="143"/>
        <v>Basal till</v>
      </c>
      <c r="K2004" s="1" t="str">
        <f t="shared" si="144"/>
        <v>&lt;63 micron</v>
      </c>
      <c r="L2004">
        <v>16</v>
      </c>
      <c r="M2004">
        <v>2.1800000000000002</v>
      </c>
      <c r="N2004">
        <v>5.4</v>
      </c>
      <c r="O2004">
        <v>0.2</v>
      </c>
      <c r="P2004">
        <v>0.5</v>
      </c>
      <c r="Q2004">
        <v>43.1</v>
      </c>
      <c r="R2004">
        <v>0.22</v>
      </c>
      <c r="S2004">
        <v>0.03</v>
      </c>
      <c r="T2004">
        <v>0.02</v>
      </c>
      <c r="U2004">
        <v>5.4</v>
      </c>
      <c r="V2004">
        <v>19.7</v>
      </c>
      <c r="W2004">
        <v>4.6500000000000004</v>
      </c>
      <c r="X2004">
        <v>2.0099999999999998</v>
      </c>
      <c r="Y2004">
        <v>6.9</v>
      </c>
      <c r="Z2004">
        <v>44</v>
      </c>
      <c r="AA2004">
        <v>0.04</v>
      </c>
      <c r="AB2004">
        <v>25.2</v>
      </c>
      <c r="AC2004">
        <v>0.38</v>
      </c>
      <c r="AD2004">
        <v>173</v>
      </c>
      <c r="AE2004">
        <v>0.72</v>
      </c>
      <c r="AF2004">
        <v>3.0000000000000001E-3</v>
      </c>
      <c r="AG2004">
        <v>15.2</v>
      </c>
      <c r="AH2004">
        <v>2.7E-2</v>
      </c>
      <c r="AI2004">
        <v>15.44</v>
      </c>
      <c r="AJ2004">
        <v>0.01</v>
      </c>
      <c r="AK2004">
        <v>0.24</v>
      </c>
      <c r="AL2004">
        <v>2.5</v>
      </c>
      <c r="AM2004">
        <v>0.6</v>
      </c>
      <c r="AN2004">
        <v>3.6</v>
      </c>
      <c r="AO2004">
        <v>0.02</v>
      </c>
      <c r="AP2004">
        <v>6.5</v>
      </c>
      <c r="AQ2004">
        <v>310</v>
      </c>
      <c r="AR2004">
        <v>0.16</v>
      </c>
      <c r="AS2004">
        <v>0.9</v>
      </c>
      <c r="AT2004">
        <v>32</v>
      </c>
      <c r="AU2004">
        <v>0.4</v>
      </c>
      <c r="AV2004">
        <v>33.200000000000003</v>
      </c>
    </row>
    <row r="2005" spans="1:48" x14ac:dyDescent="0.3">
      <c r="A2005" t="s">
        <v>7751</v>
      </c>
      <c r="B2005" t="s">
        <v>7752</v>
      </c>
      <c r="C2005" s="1" t="str">
        <f t="shared" si="141"/>
        <v>13:0048</v>
      </c>
      <c r="D2005" s="1" t="str">
        <f t="shared" si="142"/>
        <v>13:0010</v>
      </c>
      <c r="E2005" t="s">
        <v>7753</v>
      </c>
      <c r="F2005" t="s">
        <v>7754</v>
      </c>
      <c r="H2005">
        <v>45.437911800000002</v>
      </c>
      <c r="I2005">
        <v>-66.7890187</v>
      </c>
      <c r="J2005" s="1" t="str">
        <f t="shared" si="143"/>
        <v>Basal till</v>
      </c>
      <c r="K2005" s="1" t="str">
        <f t="shared" si="144"/>
        <v>&lt;63 micron</v>
      </c>
      <c r="L2005">
        <v>15</v>
      </c>
      <c r="M2005">
        <v>2.44</v>
      </c>
      <c r="N2005">
        <v>11.1</v>
      </c>
      <c r="O2005">
        <v>0.4</v>
      </c>
      <c r="P2005">
        <v>1</v>
      </c>
      <c r="Q2005">
        <v>87.2</v>
      </c>
      <c r="R2005">
        <v>0.28000000000000003</v>
      </c>
      <c r="S2005">
        <v>0.04</v>
      </c>
      <c r="T2005">
        <v>0.08</v>
      </c>
      <c r="U2005">
        <v>13.7</v>
      </c>
      <c r="V2005">
        <v>45.2</v>
      </c>
      <c r="W2005">
        <v>25.61</v>
      </c>
      <c r="X2005">
        <v>3.08</v>
      </c>
      <c r="Y2005">
        <v>7</v>
      </c>
      <c r="Z2005">
        <v>26</v>
      </c>
      <c r="AA2005">
        <v>0.18</v>
      </c>
      <c r="AB2005">
        <v>24.6</v>
      </c>
      <c r="AC2005">
        <v>0.91</v>
      </c>
      <c r="AD2005">
        <v>724</v>
      </c>
      <c r="AE2005">
        <v>0.61</v>
      </c>
      <c r="AF2005">
        <v>5.0000000000000001E-3</v>
      </c>
      <c r="AG2005">
        <v>44.2</v>
      </c>
      <c r="AH2005">
        <v>3.4000000000000002E-2</v>
      </c>
      <c r="AI2005">
        <v>14.22</v>
      </c>
      <c r="AJ2005">
        <v>5.0000000000000001E-3</v>
      </c>
      <c r="AK2005">
        <v>0.51</v>
      </c>
      <c r="AL2005">
        <v>4.3</v>
      </c>
      <c r="AM2005">
        <v>0.4</v>
      </c>
      <c r="AN2005">
        <v>5.0999999999999996</v>
      </c>
      <c r="AO2005">
        <v>0.02</v>
      </c>
      <c r="AP2005">
        <v>9.3000000000000007</v>
      </c>
      <c r="AQ2005">
        <v>960</v>
      </c>
      <c r="AR2005">
        <v>0.14000000000000001</v>
      </c>
      <c r="AS2005">
        <v>1.3</v>
      </c>
      <c r="AT2005">
        <v>44</v>
      </c>
      <c r="AU2005">
        <v>0.2</v>
      </c>
      <c r="AV2005">
        <v>64.8</v>
      </c>
    </row>
    <row r="2006" spans="1:48" x14ac:dyDescent="0.3">
      <c r="A2006" t="s">
        <v>7755</v>
      </c>
      <c r="B2006" t="s">
        <v>7756</v>
      </c>
      <c r="C2006" s="1" t="str">
        <f t="shared" si="141"/>
        <v>13:0048</v>
      </c>
      <c r="D2006" s="1" t="str">
        <f t="shared" si="142"/>
        <v>13:0010</v>
      </c>
      <c r="E2006" t="s">
        <v>7757</v>
      </c>
      <c r="F2006" t="s">
        <v>7758</v>
      </c>
      <c r="H2006">
        <v>45.426956199999999</v>
      </c>
      <c r="I2006">
        <v>-66.768124</v>
      </c>
      <c r="J2006" s="1" t="str">
        <f t="shared" si="143"/>
        <v>Basal till</v>
      </c>
      <c r="K2006" s="1" t="str">
        <f t="shared" si="144"/>
        <v>&lt;63 micron</v>
      </c>
      <c r="L2006">
        <v>22</v>
      </c>
      <c r="M2006">
        <v>1.87</v>
      </c>
      <c r="N2006">
        <v>9.5</v>
      </c>
      <c r="O2006">
        <v>1.7</v>
      </c>
      <c r="P2006">
        <v>1</v>
      </c>
      <c r="Q2006">
        <v>63.3</v>
      </c>
      <c r="R2006">
        <v>0.31</v>
      </c>
      <c r="S2006">
        <v>0.05</v>
      </c>
      <c r="T2006">
        <v>0.23</v>
      </c>
      <c r="U2006">
        <v>13.8</v>
      </c>
      <c r="V2006">
        <v>32.200000000000003</v>
      </c>
      <c r="W2006">
        <v>19.97</v>
      </c>
      <c r="X2006">
        <v>2.64</v>
      </c>
      <c r="Y2006">
        <v>5.5</v>
      </c>
      <c r="Z2006">
        <v>20</v>
      </c>
      <c r="AA2006">
        <v>0.09</v>
      </c>
      <c r="AB2006">
        <v>32.700000000000003</v>
      </c>
      <c r="AC2006">
        <v>0.68</v>
      </c>
      <c r="AD2006">
        <v>773</v>
      </c>
      <c r="AE2006">
        <v>0.52</v>
      </c>
      <c r="AF2006">
        <v>4.0000000000000001E-3</v>
      </c>
      <c r="AG2006">
        <v>32.799999999999997</v>
      </c>
      <c r="AH2006">
        <v>3.6999999999999998E-2</v>
      </c>
      <c r="AI2006">
        <v>19.57</v>
      </c>
      <c r="AJ2006">
        <v>5.0000000000000001E-3</v>
      </c>
      <c r="AK2006">
        <v>0.56000000000000005</v>
      </c>
      <c r="AL2006">
        <v>3.6</v>
      </c>
      <c r="AM2006">
        <v>0.2</v>
      </c>
      <c r="AN2006">
        <v>4.7</v>
      </c>
      <c r="AO2006">
        <v>0.04</v>
      </c>
      <c r="AP2006">
        <v>9.1</v>
      </c>
      <c r="AQ2006">
        <v>570</v>
      </c>
      <c r="AR2006">
        <v>0.09</v>
      </c>
      <c r="AS2006">
        <v>1</v>
      </c>
      <c r="AT2006">
        <v>33</v>
      </c>
      <c r="AU2006">
        <v>0.3</v>
      </c>
      <c r="AV2006">
        <v>60.4</v>
      </c>
    </row>
    <row r="2007" spans="1:48" x14ac:dyDescent="0.3">
      <c r="A2007" t="s">
        <v>7759</v>
      </c>
      <c r="B2007" t="s">
        <v>7760</v>
      </c>
      <c r="C2007" s="1" t="str">
        <f t="shared" si="141"/>
        <v>13:0048</v>
      </c>
      <c r="D2007" s="1" t="str">
        <f t="shared" si="142"/>
        <v>13:0010</v>
      </c>
      <c r="E2007" t="s">
        <v>7761</v>
      </c>
      <c r="F2007" t="s">
        <v>7762</v>
      </c>
      <c r="H2007">
        <v>45.412249199999998</v>
      </c>
      <c r="I2007">
        <v>-66.776946300000006</v>
      </c>
      <c r="J2007" s="1" t="str">
        <f t="shared" si="143"/>
        <v>Basal till</v>
      </c>
      <c r="K2007" s="1" t="str">
        <f t="shared" si="144"/>
        <v>&lt;63 micron</v>
      </c>
      <c r="L2007">
        <v>15</v>
      </c>
      <c r="M2007">
        <v>2.0299999999999998</v>
      </c>
      <c r="N2007">
        <v>13.3</v>
      </c>
      <c r="O2007">
        <v>0.7</v>
      </c>
      <c r="P2007">
        <v>1</v>
      </c>
      <c r="Q2007">
        <v>93.5</v>
      </c>
      <c r="R2007">
        <v>0.43</v>
      </c>
      <c r="S2007">
        <v>0.13</v>
      </c>
      <c r="T2007">
        <v>0.15</v>
      </c>
      <c r="U2007">
        <v>12.9</v>
      </c>
      <c r="V2007">
        <v>46.8</v>
      </c>
      <c r="W2007">
        <v>29.27</v>
      </c>
      <c r="X2007">
        <v>3.05</v>
      </c>
      <c r="Y2007">
        <v>6.3</v>
      </c>
      <c r="Z2007">
        <v>28</v>
      </c>
      <c r="AA2007">
        <v>0.15</v>
      </c>
      <c r="AB2007">
        <v>29.6</v>
      </c>
      <c r="AC2007">
        <v>0.87</v>
      </c>
      <c r="AD2007">
        <v>737</v>
      </c>
      <c r="AE2007">
        <v>1.37</v>
      </c>
      <c r="AF2007">
        <v>6.0000000000000001E-3</v>
      </c>
      <c r="AG2007">
        <v>46</v>
      </c>
      <c r="AH2007">
        <v>4.5999999999999999E-2</v>
      </c>
      <c r="AI2007">
        <v>15.68</v>
      </c>
      <c r="AJ2007">
        <v>5.0000000000000001E-3</v>
      </c>
      <c r="AK2007">
        <v>0.56000000000000005</v>
      </c>
      <c r="AL2007">
        <v>4.4000000000000004</v>
      </c>
      <c r="AM2007">
        <v>0.1</v>
      </c>
      <c r="AN2007">
        <v>12.3</v>
      </c>
      <c r="AO2007">
        <v>0.01</v>
      </c>
      <c r="AP2007">
        <v>8.4</v>
      </c>
      <c r="AQ2007">
        <v>810</v>
      </c>
      <c r="AR2007">
        <v>0.09</v>
      </c>
      <c r="AS2007">
        <v>1.5</v>
      </c>
      <c r="AT2007">
        <v>40</v>
      </c>
      <c r="AU2007">
        <v>0.2</v>
      </c>
      <c r="AV2007">
        <v>68.099999999999994</v>
      </c>
    </row>
    <row r="2008" spans="1:48" x14ac:dyDescent="0.3">
      <c r="A2008" t="s">
        <v>7763</v>
      </c>
      <c r="B2008" t="s">
        <v>7764</v>
      </c>
      <c r="C2008" s="1" t="str">
        <f t="shared" si="141"/>
        <v>13:0048</v>
      </c>
      <c r="D2008" s="1" t="str">
        <f t="shared" si="142"/>
        <v>13:0010</v>
      </c>
      <c r="E2008" t="s">
        <v>7765</v>
      </c>
      <c r="F2008" t="s">
        <v>7766</v>
      </c>
      <c r="H2008">
        <v>45.3943376</v>
      </c>
      <c r="I2008">
        <v>-66.774684800000003</v>
      </c>
      <c r="J2008" s="1" t="str">
        <f t="shared" si="143"/>
        <v>Basal till</v>
      </c>
      <c r="K2008" s="1" t="str">
        <f t="shared" si="144"/>
        <v>&lt;63 micron</v>
      </c>
      <c r="L2008">
        <v>99</v>
      </c>
      <c r="M2008">
        <v>1.94</v>
      </c>
      <c r="N2008">
        <v>70.400000000000006</v>
      </c>
      <c r="O2008">
        <v>3.7</v>
      </c>
      <c r="P2008">
        <v>1</v>
      </c>
      <c r="Q2008">
        <v>19</v>
      </c>
      <c r="R2008">
        <v>1.54</v>
      </c>
      <c r="S2008">
        <v>0.05</v>
      </c>
      <c r="T2008">
        <v>0.14000000000000001</v>
      </c>
      <c r="U2008">
        <v>7.1</v>
      </c>
      <c r="V2008">
        <v>20.399999999999999</v>
      </c>
      <c r="W2008">
        <v>11.16</v>
      </c>
      <c r="X2008">
        <v>2.17</v>
      </c>
      <c r="Y2008">
        <v>5</v>
      </c>
      <c r="Z2008">
        <v>73</v>
      </c>
      <c r="AA2008">
        <v>0.06</v>
      </c>
      <c r="AB2008">
        <v>32.4</v>
      </c>
      <c r="AC2008">
        <v>0.39</v>
      </c>
      <c r="AD2008">
        <v>376</v>
      </c>
      <c r="AE2008">
        <v>2.2000000000000002</v>
      </c>
      <c r="AF2008">
        <v>4.0000000000000001E-3</v>
      </c>
      <c r="AG2008">
        <v>18.5</v>
      </c>
      <c r="AH2008">
        <v>3.3000000000000002E-2</v>
      </c>
      <c r="AI2008">
        <v>47.84</v>
      </c>
      <c r="AJ2008">
        <v>5.0000000000000001E-3</v>
      </c>
      <c r="AK2008">
        <v>0.38</v>
      </c>
      <c r="AL2008">
        <v>2.2000000000000002</v>
      </c>
      <c r="AM2008">
        <v>0.7</v>
      </c>
      <c r="AN2008">
        <v>3.6</v>
      </c>
      <c r="AO2008">
        <v>7.0000000000000007E-2</v>
      </c>
      <c r="AP2008">
        <v>19.899999999999999</v>
      </c>
      <c r="AQ2008">
        <v>550</v>
      </c>
      <c r="AR2008">
        <v>0.12</v>
      </c>
      <c r="AS2008">
        <v>2.2999999999999998</v>
      </c>
      <c r="AT2008">
        <v>24</v>
      </c>
      <c r="AU2008">
        <v>0.7</v>
      </c>
      <c r="AV2008">
        <v>78.3</v>
      </c>
    </row>
    <row r="2009" spans="1:48" x14ac:dyDescent="0.3">
      <c r="A2009" t="s">
        <v>7767</v>
      </c>
      <c r="B2009" t="s">
        <v>7768</v>
      </c>
      <c r="C2009" s="1" t="str">
        <f t="shared" si="141"/>
        <v>13:0048</v>
      </c>
      <c r="D2009" s="1" t="str">
        <f t="shared" si="142"/>
        <v>13:0010</v>
      </c>
      <c r="E2009" t="s">
        <v>7769</v>
      </c>
      <c r="F2009" t="s">
        <v>7770</v>
      </c>
      <c r="H2009">
        <v>45.376006199999999</v>
      </c>
      <c r="I2009">
        <v>-66.779069500000006</v>
      </c>
      <c r="J2009" s="1" t="str">
        <f t="shared" si="143"/>
        <v>Basal till</v>
      </c>
      <c r="K2009" s="1" t="str">
        <f t="shared" si="144"/>
        <v>&lt;63 micron</v>
      </c>
      <c r="L2009">
        <v>17</v>
      </c>
      <c r="M2009">
        <v>1.59</v>
      </c>
      <c r="N2009">
        <v>32.299999999999997</v>
      </c>
      <c r="O2009">
        <v>1.3</v>
      </c>
      <c r="P2009">
        <v>1</v>
      </c>
      <c r="Q2009">
        <v>51.6</v>
      </c>
      <c r="R2009">
        <v>2.57</v>
      </c>
      <c r="S2009">
        <v>0.04</v>
      </c>
      <c r="T2009">
        <v>0.09</v>
      </c>
      <c r="U2009">
        <v>9.6999999999999993</v>
      </c>
      <c r="V2009">
        <v>28.7</v>
      </c>
      <c r="W2009">
        <v>22.65</v>
      </c>
      <c r="X2009">
        <v>2.42</v>
      </c>
      <c r="Y2009">
        <v>4.9000000000000004</v>
      </c>
      <c r="Z2009">
        <v>10</v>
      </c>
      <c r="AA2009">
        <v>0.09</v>
      </c>
      <c r="AB2009">
        <v>27</v>
      </c>
      <c r="AC2009">
        <v>0.63</v>
      </c>
      <c r="AD2009">
        <v>477</v>
      </c>
      <c r="AE2009">
        <v>0.91</v>
      </c>
      <c r="AF2009">
        <v>4.0000000000000001E-3</v>
      </c>
      <c r="AG2009">
        <v>27.1</v>
      </c>
      <c r="AH2009">
        <v>1.7999999999999999E-2</v>
      </c>
      <c r="AI2009">
        <v>32.380000000000003</v>
      </c>
      <c r="AJ2009">
        <v>5.0000000000000001E-3</v>
      </c>
      <c r="AK2009">
        <v>0.59</v>
      </c>
      <c r="AL2009">
        <v>2.7</v>
      </c>
      <c r="AM2009">
        <v>0.1</v>
      </c>
      <c r="AN2009">
        <v>5.6</v>
      </c>
      <c r="AO2009">
        <v>0.03</v>
      </c>
      <c r="AP2009">
        <v>8.8000000000000007</v>
      </c>
      <c r="AQ2009">
        <v>530</v>
      </c>
      <c r="AR2009">
        <v>0.11</v>
      </c>
      <c r="AS2009">
        <v>1.1000000000000001</v>
      </c>
      <c r="AT2009">
        <v>30</v>
      </c>
      <c r="AU2009">
        <v>0.6</v>
      </c>
      <c r="AV2009">
        <v>77.2</v>
      </c>
    </row>
    <row r="2010" spans="1:48" x14ac:dyDescent="0.3">
      <c r="A2010" t="s">
        <v>7771</v>
      </c>
      <c r="B2010" t="s">
        <v>7772</v>
      </c>
      <c r="C2010" s="1" t="str">
        <f t="shared" si="141"/>
        <v>13:0048</v>
      </c>
      <c r="D2010" s="1" t="str">
        <f t="shared" si="142"/>
        <v>13:0010</v>
      </c>
      <c r="E2010" t="s">
        <v>7773</v>
      </c>
      <c r="F2010" t="s">
        <v>7774</v>
      </c>
      <c r="H2010">
        <v>45.289474200000001</v>
      </c>
      <c r="I2010">
        <v>-66.785524300000006</v>
      </c>
      <c r="J2010" s="1" t="str">
        <f t="shared" si="143"/>
        <v>Basal till</v>
      </c>
      <c r="K2010" s="1" t="str">
        <f t="shared" si="144"/>
        <v>&lt;63 micron</v>
      </c>
      <c r="L2010">
        <v>11</v>
      </c>
      <c r="M2010">
        <v>1.42</v>
      </c>
      <c r="N2010">
        <v>5.5</v>
      </c>
      <c r="O2010">
        <v>2.1</v>
      </c>
      <c r="P2010">
        <v>0.5</v>
      </c>
      <c r="Q2010">
        <v>46.7</v>
      </c>
      <c r="R2010">
        <v>0.25</v>
      </c>
      <c r="S2010">
        <v>0.47</v>
      </c>
      <c r="T2010">
        <v>0.08</v>
      </c>
      <c r="U2010">
        <v>10.4</v>
      </c>
      <c r="V2010">
        <v>28.8</v>
      </c>
      <c r="W2010">
        <v>16.12</v>
      </c>
      <c r="X2010">
        <v>2.62</v>
      </c>
      <c r="Y2010">
        <v>7.6</v>
      </c>
      <c r="Z2010">
        <v>9</v>
      </c>
      <c r="AA2010">
        <v>0.15</v>
      </c>
      <c r="AB2010">
        <v>32.700000000000003</v>
      </c>
      <c r="AC2010">
        <v>0.9</v>
      </c>
      <c r="AD2010">
        <v>585</v>
      </c>
      <c r="AE2010">
        <v>0.27</v>
      </c>
      <c r="AF2010">
        <v>8.9999999999999993E-3</v>
      </c>
      <c r="AG2010">
        <v>16.2</v>
      </c>
      <c r="AH2010">
        <v>0.151</v>
      </c>
      <c r="AI2010">
        <v>20.059999999999999</v>
      </c>
      <c r="AJ2010">
        <v>5.0000000000000001E-3</v>
      </c>
      <c r="AK2010">
        <v>0.25</v>
      </c>
      <c r="AL2010">
        <v>2.9</v>
      </c>
      <c r="AM2010">
        <v>0.2</v>
      </c>
      <c r="AN2010">
        <v>13.3</v>
      </c>
      <c r="AO2010">
        <v>0.02</v>
      </c>
      <c r="AP2010">
        <v>25.4</v>
      </c>
      <c r="AQ2010">
        <v>1840</v>
      </c>
      <c r="AR2010">
        <v>0.12</v>
      </c>
      <c r="AS2010">
        <v>2.1</v>
      </c>
      <c r="AT2010">
        <v>50</v>
      </c>
      <c r="AU2010">
        <v>0.5</v>
      </c>
      <c r="AV2010">
        <v>61.3</v>
      </c>
    </row>
    <row r="2011" spans="1:48" x14ac:dyDescent="0.3">
      <c r="A2011" t="s">
        <v>7775</v>
      </c>
      <c r="B2011" t="s">
        <v>7776</v>
      </c>
      <c r="C2011" s="1" t="str">
        <f t="shared" si="141"/>
        <v>13:0048</v>
      </c>
      <c r="D2011" s="1" t="str">
        <f t="shared" si="142"/>
        <v>13:0010</v>
      </c>
      <c r="E2011" t="s">
        <v>7777</v>
      </c>
      <c r="F2011" t="s">
        <v>7778</v>
      </c>
      <c r="H2011">
        <v>45.274052300000001</v>
      </c>
      <c r="I2011">
        <v>-66.780783</v>
      </c>
      <c r="J2011" s="1" t="str">
        <f t="shared" si="143"/>
        <v>Basal till</v>
      </c>
      <c r="K2011" s="1" t="str">
        <f t="shared" si="144"/>
        <v>&lt;63 micron</v>
      </c>
      <c r="L2011">
        <v>6</v>
      </c>
      <c r="M2011">
        <v>2.16</v>
      </c>
      <c r="N2011">
        <v>6.7</v>
      </c>
      <c r="O2011">
        <v>1.2</v>
      </c>
      <c r="P2011">
        <v>0.5</v>
      </c>
      <c r="Q2011">
        <v>97.4</v>
      </c>
      <c r="R2011">
        <v>0.4</v>
      </c>
      <c r="S2011">
        <v>0.42</v>
      </c>
      <c r="T2011">
        <v>0.14000000000000001</v>
      </c>
      <c r="U2011">
        <v>12.4</v>
      </c>
      <c r="V2011">
        <v>36.299999999999997</v>
      </c>
      <c r="W2011">
        <v>22.71</v>
      </c>
      <c r="X2011">
        <v>2.97</v>
      </c>
      <c r="Y2011">
        <v>10.6</v>
      </c>
      <c r="Z2011">
        <v>5</v>
      </c>
      <c r="AA2011">
        <v>0.24</v>
      </c>
      <c r="AB2011">
        <v>37.5</v>
      </c>
      <c r="AC2011">
        <v>1.1200000000000001</v>
      </c>
      <c r="AD2011">
        <v>650</v>
      </c>
      <c r="AE2011">
        <v>0.78</v>
      </c>
      <c r="AF2011">
        <v>1.0999999999999999E-2</v>
      </c>
      <c r="AG2011">
        <v>24.3</v>
      </c>
      <c r="AH2011">
        <v>0.14499999999999999</v>
      </c>
      <c r="AI2011">
        <v>27.69</v>
      </c>
      <c r="AJ2011">
        <v>0.01</v>
      </c>
      <c r="AK2011">
        <v>0.3</v>
      </c>
      <c r="AL2011">
        <v>3.5</v>
      </c>
      <c r="AM2011">
        <v>0.1</v>
      </c>
      <c r="AN2011">
        <v>16.7</v>
      </c>
      <c r="AO2011">
        <v>0.03</v>
      </c>
      <c r="AP2011">
        <v>32.1</v>
      </c>
      <c r="AQ2011">
        <v>2560</v>
      </c>
      <c r="AR2011">
        <v>0.19</v>
      </c>
      <c r="AS2011">
        <v>3.3</v>
      </c>
      <c r="AT2011">
        <v>59</v>
      </c>
      <c r="AU2011">
        <v>0.6</v>
      </c>
      <c r="AV2011">
        <v>80.2</v>
      </c>
    </row>
    <row r="2012" spans="1:48" x14ac:dyDescent="0.3">
      <c r="A2012" t="s">
        <v>7779</v>
      </c>
      <c r="B2012" t="s">
        <v>7780</v>
      </c>
      <c r="C2012" s="1" t="str">
        <f t="shared" si="141"/>
        <v>13:0048</v>
      </c>
      <c r="D2012" s="1" t="str">
        <f t="shared" si="142"/>
        <v>13:0010</v>
      </c>
      <c r="E2012" t="s">
        <v>7781</v>
      </c>
      <c r="F2012" t="s">
        <v>7782</v>
      </c>
      <c r="H2012">
        <v>45.498345100000002</v>
      </c>
      <c r="I2012">
        <v>-66.7493707</v>
      </c>
      <c r="J2012" s="1" t="str">
        <f t="shared" si="143"/>
        <v>Basal till</v>
      </c>
      <c r="K2012" s="1" t="str">
        <f t="shared" si="144"/>
        <v>&lt;63 micron</v>
      </c>
      <c r="L2012">
        <v>9</v>
      </c>
      <c r="M2012">
        <v>1.62</v>
      </c>
      <c r="N2012">
        <v>7.8</v>
      </c>
      <c r="O2012">
        <v>1.7</v>
      </c>
      <c r="P2012">
        <v>1</v>
      </c>
      <c r="Q2012">
        <v>62.6</v>
      </c>
      <c r="R2012">
        <v>0.28000000000000003</v>
      </c>
      <c r="S2012">
        <v>0.03</v>
      </c>
      <c r="T2012">
        <v>0.05</v>
      </c>
      <c r="U2012">
        <v>12</v>
      </c>
      <c r="V2012">
        <v>28.7</v>
      </c>
      <c r="W2012">
        <v>15.44</v>
      </c>
      <c r="X2012">
        <v>2.94</v>
      </c>
      <c r="Y2012">
        <v>5.2</v>
      </c>
      <c r="Z2012">
        <v>12</v>
      </c>
      <c r="AA2012">
        <v>0.09</v>
      </c>
      <c r="AB2012">
        <v>23.3</v>
      </c>
      <c r="AC2012">
        <v>0.66</v>
      </c>
      <c r="AD2012">
        <v>441</v>
      </c>
      <c r="AE2012">
        <v>0.37</v>
      </c>
      <c r="AF2012">
        <v>4.0000000000000001E-3</v>
      </c>
      <c r="AG2012">
        <v>33.799999999999997</v>
      </c>
      <c r="AH2012">
        <v>0.02</v>
      </c>
      <c r="AI2012">
        <v>15.18</v>
      </c>
      <c r="AJ2012">
        <v>0.01</v>
      </c>
      <c r="AK2012">
        <v>0.46</v>
      </c>
      <c r="AL2012">
        <v>2.9</v>
      </c>
      <c r="AM2012">
        <v>0.1</v>
      </c>
      <c r="AN2012">
        <v>5.8</v>
      </c>
      <c r="AO2012">
        <v>0.04</v>
      </c>
      <c r="AP2012">
        <v>8.1</v>
      </c>
      <c r="AQ2012">
        <v>320</v>
      </c>
      <c r="AR2012">
        <v>0.09</v>
      </c>
      <c r="AS2012">
        <v>0.9</v>
      </c>
      <c r="AT2012">
        <v>32</v>
      </c>
      <c r="AU2012">
        <v>0.05</v>
      </c>
      <c r="AV2012">
        <v>50.8</v>
      </c>
    </row>
    <row r="2013" spans="1:48" x14ac:dyDescent="0.3">
      <c r="A2013" t="s">
        <v>7783</v>
      </c>
      <c r="B2013" t="s">
        <v>7784</v>
      </c>
      <c r="C2013" s="1" t="str">
        <f t="shared" si="141"/>
        <v>13:0048</v>
      </c>
      <c r="D2013" s="1" t="str">
        <f t="shared" si="142"/>
        <v>13:0010</v>
      </c>
      <c r="E2013" t="s">
        <v>7785</v>
      </c>
      <c r="F2013" t="s">
        <v>7786</v>
      </c>
      <c r="H2013">
        <v>45.482776200000004</v>
      </c>
      <c r="I2013">
        <v>-66.748608599999997</v>
      </c>
      <c r="J2013" s="1" t="str">
        <f t="shared" si="143"/>
        <v>Basal till</v>
      </c>
      <c r="K2013" s="1" t="str">
        <f t="shared" si="144"/>
        <v>&lt;63 micron</v>
      </c>
      <c r="L2013">
        <v>11</v>
      </c>
      <c r="M2013">
        <v>1.74</v>
      </c>
      <c r="N2013">
        <v>9.5</v>
      </c>
      <c r="O2013">
        <v>2.2000000000000002</v>
      </c>
      <c r="P2013">
        <v>1</v>
      </c>
      <c r="Q2013">
        <v>88.9</v>
      </c>
      <c r="R2013">
        <v>0.33</v>
      </c>
      <c r="S2013">
        <v>0.05</v>
      </c>
      <c r="T2013">
        <v>0.05</v>
      </c>
      <c r="U2013">
        <v>11.4</v>
      </c>
      <c r="V2013">
        <v>29.7</v>
      </c>
      <c r="W2013">
        <v>19.79</v>
      </c>
      <c r="X2013">
        <v>3.08</v>
      </c>
      <c r="Y2013">
        <v>5.4</v>
      </c>
      <c r="Z2013">
        <v>18</v>
      </c>
      <c r="AA2013">
        <v>0.11</v>
      </c>
      <c r="AB2013">
        <v>29.4</v>
      </c>
      <c r="AC2013">
        <v>0.56999999999999995</v>
      </c>
      <c r="AD2013">
        <v>426</v>
      </c>
      <c r="AE2013">
        <v>0.34</v>
      </c>
      <c r="AF2013">
        <v>5.0000000000000001E-3</v>
      </c>
      <c r="AG2013">
        <v>30.9</v>
      </c>
      <c r="AH2013">
        <v>2.5999999999999999E-2</v>
      </c>
      <c r="AI2013">
        <v>18.38</v>
      </c>
      <c r="AJ2013">
        <v>0.01</v>
      </c>
      <c r="AK2013">
        <v>0.57999999999999996</v>
      </c>
      <c r="AL2013">
        <v>3.6</v>
      </c>
      <c r="AM2013">
        <v>0.05</v>
      </c>
      <c r="AN2013">
        <v>7.2</v>
      </c>
      <c r="AO2013">
        <v>0.03</v>
      </c>
      <c r="AP2013">
        <v>9</v>
      </c>
      <c r="AQ2013">
        <v>240</v>
      </c>
      <c r="AR2013">
        <v>0.11</v>
      </c>
      <c r="AS2013">
        <v>1.1000000000000001</v>
      </c>
      <c r="AT2013">
        <v>34</v>
      </c>
      <c r="AU2013">
        <v>0.2</v>
      </c>
      <c r="AV2013">
        <v>53.2</v>
      </c>
    </row>
    <row r="2014" spans="1:48" x14ac:dyDescent="0.3">
      <c r="A2014" t="s">
        <v>7787</v>
      </c>
      <c r="B2014" t="s">
        <v>7788</v>
      </c>
      <c r="C2014" s="1" t="str">
        <f t="shared" si="141"/>
        <v>13:0048</v>
      </c>
      <c r="D2014" s="1" t="str">
        <f t="shared" si="142"/>
        <v>13:0010</v>
      </c>
      <c r="E2014" t="s">
        <v>7789</v>
      </c>
      <c r="F2014" t="s">
        <v>7790</v>
      </c>
      <c r="H2014">
        <v>45.465652200000001</v>
      </c>
      <c r="I2014">
        <v>-66.748407599999993</v>
      </c>
      <c r="J2014" s="1" t="str">
        <f t="shared" si="143"/>
        <v>Basal till</v>
      </c>
      <c r="K2014" s="1" t="str">
        <f t="shared" si="144"/>
        <v>&lt;63 micron</v>
      </c>
      <c r="L2014">
        <v>8</v>
      </c>
      <c r="M2014">
        <v>1.52</v>
      </c>
      <c r="N2014">
        <v>5.7</v>
      </c>
      <c r="O2014">
        <v>1.4</v>
      </c>
      <c r="P2014">
        <v>1</v>
      </c>
      <c r="Q2014">
        <v>45.3</v>
      </c>
      <c r="R2014">
        <v>0.22</v>
      </c>
      <c r="S2014">
        <v>0.03</v>
      </c>
      <c r="T2014">
        <v>7.0000000000000007E-2</v>
      </c>
      <c r="U2014">
        <v>10.7</v>
      </c>
      <c r="V2014">
        <v>25.9</v>
      </c>
      <c r="W2014">
        <v>12.75</v>
      </c>
      <c r="X2014">
        <v>2.6</v>
      </c>
      <c r="Y2014">
        <v>4.7</v>
      </c>
      <c r="Z2014">
        <v>12</v>
      </c>
      <c r="AA2014">
        <v>7.0000000000000007E-2</v>
      </c>
      <c r="AB2014">
        <v>21.7</v>
      </c>
      <c r="AC2014">
        <v>0.53</v>
      </c>
      <c r="AD2014">
        <v>388</v>
      </c>
      <c r="AE2014">
        <v>0.51</v>
      </c>
      <c r="AF2014">
        <v>4.0000000000000001E-3</v>
      </c>
      <c r="AG2014">
        <v>28</v>
      </c>
      <c r="AH2014">
        <v>1.6E-2</v>
      </c>
      <c r="AI2014">
        <v>15.09</v>
      </c>
      <c r="AJ2014">
        <v>0.02</v>
      </c>
      <c r="AK2014">
        <v>0.4</v>
      </c>
      <c r="AL2014">
        <v>2.2000000000000002</v>
      </c>
      <c r="AM2014">
        <v>0.1</v>
      </c>
      <c r="AN2014">
        <v>5.3</v>
      </c>
      <c r="AO2014">
        <v>0.01</v>
      </c>
      <c r="AP2014">
        <v>7.4</v>
      </c>
      <c r="AQ2014">
        <v>260</v>
      </c>
      <c r="AR2014">
        <v>7.0000000000000007E-2</v>
      </c>
      <c r="AS2014">
        <v>0.8</v>
      </c>
      <c r="AT2014">
        <v>30</v>
      </c>
      <c r="AU2014">
        <v>0.05</v>
      </c>
      <c r="AV2014">
        <v>51.3</v>
      </c>
    </row>
    <row r="2015" spans="1:48" x14ac:dyDescent="0.3">
      <c r="A2015" t="s">
        <v>7791</v>
      </c>
      <c r="B2015" t="s">
        <v>7792</v>
      </c>
      <c r="C2015" s="1" t="str">
        <f t="shared" si="141"/>
        <v>13:0048</v>
      </c>
      <c r="D2015" s="1" t="str">
        <f t="shared" si="142"/>
        <v>13:0010</v>
      </c>
      <c r="E2015" t="s">
        <v>7793</v>
      </c>
      <c r="F2015" t="s">
        <v>7794</v>
      </c>
      <c r="H2015">
        <v>45.450466599999999</v>
      </c>
      <c r="I2015">
        <v>-66.7456356</v>
      </c>
      <c r="J2015" s="1" t="str">
        <f t="shared" si="143"/>
        <v>Basal till</v>
      </c>
      <c r="K2015" s="1" t="str">
        <f t="shared" si="144"/>
        <v>&lt;63 micron</v>
      </c>
      <c r="L2015">
        <v>13</v>
      </c>
      <c r="M2015">
        <v>1.91</v>
      </c>
      <c r="N2015">
        <v>8.1999999999999993</v>
      </c>
      <c r="O2015">
        <v>1.6</v>
      </c>
      <c r="P2015">
        <v>1</v>
      </c>
      <c r="Q2015">
        <v>52.2</v>
      </c>
      <c r="R2015">
        <v>0.26</v>
      </c>
      <c r="S2015">
        <v>0.03</v>
      </c>
      <c r="T2015">
        <v>0.08</v>
      </c>
      <c r="U2015">
        <v>11.8</v>
      </c>
      <c r="V2015">
        <v>32.1</v>
      </c>
      <c r="W2015">
        <v>16.170000000000002</v>
      </c>
      <c r="X2015">
        <v>2.87</v>
      </c>
      <c r="Y2015">
        <v>5.4</v>
      </c>
      <c r="Z2015">
        <v>23</v>
      </c>
      <c r="AA2015">
        <v>0.09</v>
      </c>
      <c r="AB2015">
        <v>23.8</v>
      </c>
      <c r="AC2015">
        <v>0.6</v>
      </c>
      <c r="AD2015">
        <v>502</v>
      </c>
      <c r="AE2015">
        <v>0.87</v>
      </c>
      <c r="AF2015">
        <v>4.0000000000000001E-3</v>
      </c>
      <c r="AG2015">
        <v>33.200000000000003</v>
      </c>
      <c r="AH2015">
        <v>0.02</v>
      </c>
      <c r="AI2015">
        <v>21.03</v>
      </c>
      <c r="AJ2015">
        <v>0.01</v>
      </c>
      <c r="AK2015">
        <v>0.56000000000000005</v>
      </c>
      <c r="AL2015">
        <v>2.5</v>
      </c>
      <c r="AM2015">
        <v>0.3</v>
      </c>
      <c r="AN2015">
        <v>4.8</v>
      </c>
      <c r="AO2015">
        <v>0.03</v>
      </c>
      <c r="AP2015">
        <v>7.8</v>
      </c>
      <c r="AQ2015">
        <v>250</v>
      </c>
      <c r="AR2015">
        <v>0.1</v>
      </c>
      <c r="AS2015">
        <v>1</v>
      </c>
      <c r="AT2015">
        <v>31</v>
      </c>
      <c r="AU2015">
        <v>0.2</v>
      </c>
      <c r="AV2015">
        <v>55.8</v>
      </c>
    </row>
    <row r="2016" spans="1:48" x14ac:dyDescent="0.3">
      <c r="A2016" t="s">
        <v>7795</v>
      </c>
      <c r="B2016" t="s">
        <v>7796</v>
      </c>
      <c r="C2016" s="1" t="str">
        <f t="shared" si="141"/>
        <v>13:0048</v>
      </c>
      <c r="D2016" s="1" t="str">
        <f t="shared" si="142"/>
        <v>13:0010</v>
      </c>
      <c r="E2016" t="s">
        <v>7797</v>
      </c>
      <c r="F2016" t="s">
        <v>7798</v>
      </c>
      <c r="H2016">
        <v>45.437973</v>
      </c>
      <c r="I2016">
        <v>-66.754315899999995</v>
      </c>
      <c r="J2016" s="1" t="str">
        <f t="shared" si="143"/>
        <v>Basal till</v>
      </c>
      <c r="K2016" s="1" t="str">
        <f t="shared" si="144"/>
        <v>&lt;63 micron</v>
      </c>
      <c r="L2016">
        <v>63</v>
      </c>
      <c r="M2016">
        <v>2.2400000000000002</v>
      </c>
      <c r="N2016">
        <v>7.9</v>
      </c>
      <c r="O2016">
        <v>1.4</v>
      </c>
      <c r="P2016">
        <v>1</v>
      </c>
      <c r="Q2016">
        <v>44.3</v>
      </c>
      <c r="R2016">
        <v>0.26</v>
      </c>
      <c r="S2016">
        <v>0.03</v>
      </c>
      <c r="T2016">
        <v>0.14000000000000001</v>
      </c>
      <c r="U2016">
        <v>10.199999999999999</v>
      </c>
      <c r="V2016">
        <v>28</v>
      </c>
      <c r="W2016">
        <v>12.61</v>
      </c>
      <c r="X2016">
        <v>2.73</v>
      </c>
      <c r="Y2016">
        <v>5.7</v>
      </c>
      <c r="Z2016">
        <v>57</v>
      </c>
      <c r="AA2016">
        <v>0.06</v>
      </c>
      <c r="AB2016">
        <v>24.8</v>
      </c>
      <c r="AC2016">
        <v>0.52</v>
      </c>
      <c r="AD2016">
        <v>307</v>
      </c>
      <c r="AE2016">
        <v>0.57999999999999996</v>
      </c>
      <c r="AF2016">
        <v>3.0000000000000001E-3</v>
      </c>
      <c r="AG2016">
        <v>29</v>
      </c>
      <c r="AH2016">
        <v>2.8000000000000001E-2</v>
      </c>
      <c r="AI2016">
        <v>17.3</v>
      </c>
      <c r="AJ2016">
        <v>0.04</v>
      </c>
      <c r="AK2016">
        <v>0.46</v>
      </c>
      <c r="AL2016">
        <v>2.2000000000000002</v>
      </c>
      <c r="AM2016">
        <v>0.4</v>
      </c>
      <c r="AN2016">
        <v>5</v>
      </c>
      <c r="AO2016">
        <v>0.01</v>
      </c>
      <c r="AP2016">
        <v>7.1</v>
      </c>
      <c r="AQ2016">
        <v>200</v>
      </c>
      <c r="AR2016">
        <v>0.11</v>
      </c>
      <c r="AS2016">
        <v>0.9</v>
      </c>
      <c r="AT2016">
        <v>31</v>
      </c>
      <c r="AU2016">
        <v>0.2</v>
      </c>
      <c r="AV2016">
        <v>51.1</v>
      </c>
    </row>
    <row r="2017" spans="1:48" x14ac:dyDescent="0.3">
      <c r="A2017" t="s">
        <v>7799</v>
      </c>
      <c r="B2017" t="s">
        <v>7800</v>
      </c>
      <c r="C2017" s="1" t="str">
        <f t="shared" si="141"/>
        <v>13:0048</v>
      </c>
      <c r="D2017" s="1" t="str">
        <f t="shared" si="142"/>
        <v>13:0010</v>
      </c>
      <c r="E2017" t="s">
        <v>7801</v>
      </c>
      <c r="F2017" t="s">
        <v>7802</v>
      </c>
      <c r="H2017">
        <v>45.415438799999997</v>
      </c>
      <c r="I2017">
        <v>-66.7440517</v>
      </c>
      <c r="J2017" s="1" t="str">
        <f t="shared" si="143"/>
        <v>Basal till</v>
      </c>
      <c r="K2017" s="1" t="str">
        <f t="shared" si="144"/>
        <v>&lt;63 micron</v>
      </c>
      <c r="L2017">
        <v>76</v>
      </c>
      <c r="M2017">
        <v>1.77</v>
      </c>
      <c r="N2017">
        <v>10.5</v>
      </c>
      <c r="O2017">
        <v>2</v>
      </c>
      <c r="P2017">
        <v>1</v>
      </c>
      <c r="Q2017">
        <v>25.7</v>
      </c>
      <c r="R2017">
        <v>0.39</v>
      </c>
      <c r="S2017">
        <v>0.04</v>
      </c>
      <c r="T2017">
        <v>0.24</v>
      </c>
      <c r="U2017">
        <v>7.2</v>
      </c>
      <c r="V2017">
        <v>19.399999999999999</v>
      </c>
      <c r="W2017">
        <v>8.9700000000000006</v>
      </c>
      <c r="X2017">
        <v>2.1</v>
      </c>
      <c r="Y2017">
        <v>4.4000000000000004</v>
      </c>
      <c r="Z2017">
        <v>60</v>
      </c>
      <c r="AA2017">
        <v>0.05</v>
      </c>
      <c r="AB2017">
        <v>30.7</v>
      </c>
      <c r="AC2017">
        <v>0.43</v>
      </c>
      <c r="AD2017">
        <v>292</v>
      </c>
      <c r="AE2017">
        <v>0.85</v>
      </c>
      <c r="AF2017">
        <v>4.0000000000000001E-3</v>
      </c>
      <c r="AG2017">
        <v>21</v>
      </c>
      <c r="AH2017">
        <v>2.3E-2</v>
      </c>
      <c r="AI2017">
        <v>42</v>
      </c>
      <c r="AJ2017">
        <v>0.01</v>
      </c>
      <c r="AK2017">
        <v>0.41</v>
      </c>
      <c r="AL2017">
        <v>2</v>
      </c>
      <c r="AM2017">
        <v>0.4</v>
      </c>
      <c r="AN2017">
        <v>5.0999999999999996</v>
      </c>
      <c r="AO2017">
        <v>0.03</v>
      </c>
      <c r="AP2017">
        <v>15.3</v>
      </c>
      <c r="AQ2017">
        <v>400</v>
      </c>
      <c r="AR2017">
        <v>0.1</v>
      </c>
      <c r="AS2017">
        <v>1.7</v>
      </c>
      <c r="AT2017">
        <v>23</v>
      </c>
      <c r="AU2017">
        <v>0.3</v>
      </c>
      <c r="AV2017">
        <v>73</v>
      </c>
    </row>
    <row r="2018" spans="1:48" x14ac:dyDescent="0.3">
      <c r="A2018" t="s">
        <v>7803</v>
      </c>
      <c r="B2018" t="s">
        <v>7804</v>
      </c>
      <c r="C2018" s="1" t="str">
        <f t="shared" si="141"/>
        <v>13:0048</v>
      </c>
      <c r="D2018" s="1" t="str">
        <f t="shared" si="142"/>
        <v>13:0010</v>
      </c>
      <c r="E2018" t="s">
        <v>7801</v>
      </c>
      <c r="F2018" t="s">
        <v>7805</v>
      </c>
      <c r="H2018">
        <v>45.415438799999997</v>
      </c>
      <c r="I2018">
        <v>-66.7440517</v>
      </c>
      <c r="J2018" s="1" t="str">
        <f t="shared" si="143"/>
        <v>Basal till</v>
      </c>
      <c r="K2018" s="1" t="str">
        <f t="shared" si="144"/>
        <v>&lt;63 micron</v>
      </c>
      <c r="L2018">
        <v>47</v>
      </c>
      <c r="M2018">
        <v>1.97</v>
      </c>
      <c r="N2018">
        <v>10.5</v>
      </c>
      <c r="O2018">
        <v>0.7</v>
      </c>
      <c r="P2018">
        <v>1</v>
      </c>
      <c r="Q2018">
        <v>31.1</v>
      </c>
      <c r="R2018">
        <v>0.39</v>
      </c>
      <c r="S2018">
        <v>0.04</v>
      </c>
      <c r="T2018">
        <v>0.24</v>
      </c>
      <c r="U2018">
        <v>7.4</v>
      </c>
      <c r="V2018">
        <v>21.8</v>
      </c>
      <c r="W2018">
        <v>9.1999999999999993</v>
      </c>
      <c r="X2018">
        <v>2.2200000000000002</v>
      </c>
      <c r="Y2018">
        <v>4.8</v>
      </c>
      <c r="Z2018">
        <v>45</v>
      </c>
      <c r="AA2018">
        <v>0.05</v>
      </c>
      <c r="AB2018">
        <v>29.5</v>
      </c>
      <c r="AC2018">
        <v>0.45</v>
      </c>
      <c r="AD2018">
        <v>298</v>
      </c>
      <c r="AE2018">
        <v>0.91</v>
      </c>
      <c r="AF2018">
        <v>4.0000000000000001E-3</v>
      </c>
      <c r="AG2018">
        <v>22.3</v>
      </c>
      <c r="AH2018">
        <v>2.4E-2</v>
      </c>
      <c r="AI2018">
        <v>44.97</v>
      </c>
      <c r="AJ2018">
        <v>0.02</v>
      </c>
      <c r="AK2018">
        <v>0.42</v>
      </c>
      <c r="AL2018">
        <v>2.1</v>
      </c>
      <c r="AM2018">
        <v>0.2</v>
      </c>
      <c r="AN2018">
        <v>5.3</v>
      </c>
      <c r="AO2018">
        <v>0.04</v>
      </c>
      <c r="AP2018">
        <v>16</v>
      </c>
      <c r="AQ2018">
        <v>350</v>
      </c>
      <c r="AR2018">
        <v>0.11</v>
      </c>
      <c r="AS2018">
        <v>1.8</v>
      </c>
      <c r="AT2018">
        <v>24</v>
      </c>
      <c r="AU2018">
        <v>0.3</v>
      </c>
      <c r="AV2018">
        <v>76.7</v>
      </c>
    </row>
    <row r="2019" spans="1:48" x14ac:dyDescent="0.3">
      <c r="A2019" t="s">
        <v>7806</v>
      </c>
      <c r="B2019" t="s">
        <v>7807</v>
      </c>
      <c r="C2019" s="1" t="str">
        <f t="shared" si="141"/>
        <v>13:0048</v>
      </c>
      <c r="D2019" s="1" t="str">
        <f t="shared" si="142"/>
        <v>13:0010</v>
      </c>
      <c r="E2019" t="s">
        <v>7808</v>
      </c>
      <c r="F2019" t="s">
        <v>7809</v>
      </c>
      <c r="H2019">
        <v>45.3905423</v>
      </c>
      <c r="I2019">
        <v>-66.752324299999998</v>
      </c>
      <c r="J2019" s="1" t="str">
        <f t="shared" si="143"/>
        <v>Basal till</v>
      </c>
      <c r="K2019" s="1" t="str">
        <f t="shared" si="144"/>
        <v>&lt;63 micron</v>
      </c>
      <c r="L2019">
        <v>16</v>
      </c>
      <c r="M2019">
        <v>1.8</v>
      </c>
      <c r="N2019">
        <v>57.5</v>
      </c>
      <c r="O2019">
        <v>2.6</v>
      </c>
      <c r="P2019">
        <v>1</v>
      </c>
      <c r="Q2019">
        <v>48.6</v>
      </c>
      <c r="R2019">
        <v>0.51</v>
      </c>
      <c r="S2019">
        <v>0.05</v>
      </c>
      <c r="T2019">
        <v>0.15</v>
      </c>
      <c r="U2019">
        <v>17.600000000000001</v>
      </c>
      <c r="V2019">
        <v>31.1</v>
      </c>
      <c r="W2019">
        <v>41.83</v>
      </c>
      <c r="X2019">
        <v>3.07</v>
      </c>
      <c r="Y2019">
        <v>5.6</v>
      </c>
      <c r="Z2019">
        <v>18</v>
      </c>
      <c r="AA2019">
        <v>0.13</v>
      </c>
      <c r="AB2019">
        <v>27.9</v>
      </c>
      <c r="AC2019">
        <v>0.7</v>
      </c>
      <c r="AD2019">
        <v>587</v>
      </c>
      <c r="AE2019">
        <v>1.62</v>
      </c>
      <c r="AF2019">
        <v>4.0000000000000001E-3</v>
      </c>
      <c r="AG2019">
        <v>33.6</v>
      </c>
      <c r="AH2019">
        <v>5.2999999999999999E-2</v>
      </c>
      <c r="AI2019">
        <v>21.96</v>
      </c>
      <c r="AJ2019">
        <v>0.02</v>
      </c>
      <c r="AK2019">
        <v>1.04</v>
      </c>
      <c r="AL2019">
        <v>2.8</v>
      </c>
      <c r="AM2019">
        <v>0.3</v>
      </c>
      <c r="AN2019">
        <v>4.8</v>
      </c>
      <c r="AO2019">
        <v>0.12</v>
      </c>
      <c r="AP2019">
        <v>11.8</v>
      </c>
      <c r="AQ2019">
        <v>880</v>
      </c>
      <c r="AR2019">
        <v>0.15</v>
      </c>
      <c r="AS2019">
        <v>2.1</v>
      </c>
      <c r="AT2019">
        <v>38</v>
      </c>
      <c r="AU2019">
        <v>0.4</v>
      </c>
      <c r="AV2019">
        <v>73.7</v>
      </c>
    </row>
    <row r="2020" spans="1:48" x14ac:dyDescent="0.3">
      <c r="A2020" t="s">
        <v>7810</v>
      </c>
      <c r="B2020" t="s">
        <v>7811</v>
      </c>
      <c r="C2020" s="1" t="str">
        <f t="shared" si="141"/>
        <v>13:0048</v>
      </c>
      <c r="D2020" s="1" t="str">
        <f t="shared" si="142"/>
        <v>13:0010</v>
      </c>
      <c r="E2020" t="s">
        <v>7812</v>
      </c>
      <c r="F2020" t="s">
        <v>7813</v>
      </c>
      <c r="H2020">
        <v>45.376418899999997</v>
      </c>
      <c r="I2020">
        <v>-66.750482899999994</v>
      </c>
      <c r="J2020" s="1" t="str">
        <f t="shared" si="143"/>
        <v>Basal till</v>
      </c>
      <c r="K2020" s="1" t="str">
        <f t="shared" si="144"/>
        <v>&lt;63 micron</v>
      </c>
      <c r="L2020">
        <v>126</v>
      </c>
      <c r="M2020">
        <v>2.58</v>
      </c>
      <c r="N2020">
        <v>66.3</v>
      </c>
      <c r="O2020">
        <v>2.2999999999999998</v>
      </c>
      <c r="P2020">
        <v>1</v>
      </c>
      <c r="Q2020">
        <v>36.5</v>
      </c>
      <c r="R2020">
        <v>2.27</v>
      </c>
      <c r="S2020">
        <v>0.02</v>
      </c>
      <c r="T2020">
        <v>0.1</v>
      </c>
      <c r="U2020">
        <v>7</v>
      </c>
      <c r="V2020">
        <v>30.6</v>
      </c>
      <c r="W2020">
        <v>29.9</v>
      </c>
      <c r="X2020">
        <v>4.07</v>
      </c>
      <c r="Y2020">
        <v>6.6</v>
      </c>
      <c r="Z2020">
        <v>105</v>
      </c>
      <c r="AA2020">
        <v>0.06</v>
      </c>
      <c r="AB2020">
        <v>21.9</v>
      </c>
      <c r="AC2020">
        <v>0.34</v>
      </c>
      <c r="AD2020">
        <v>263</v>
      </c>
      <c r="AE2020">
        <v>2.4500000000000002</v>
      </c>
      <c r="AF2020">
        <v>3.0000000000000001E-3</v>
      </c>
      <c r="AG2020">
        <v>23.3</v>
      </c>
      <c r="AH2020">
        <v>0.06</v>
      </c>
      <c r="AI2020">
        <v>18.760000000000002</v>
      </c>
      <c r="AJ2020">
        <v>0.05</v>
      </c>
      <c r="AK2020">
        <v>0.59</v>
      </c>
      <c r="AL2020">
        <v>1.7</v>
      </c>
      <c r="AM2020">
        <v>1.8</v>
      </c>
      <c r="AN2020">
        <v>4.4000000000000004</v>
      </c>
      <c r="AO2020">
        <v>0.33</v>
      </c>
      <c r="AP2020">
        <v>6.9</v>
      </c>
      <c r="AQ2020">
        <v>100</v>
      </c>
      <c r="AR2020">
        <v>0.21</v>
      </c>
      <c r="AS2020">
        <v>1.4</v>
      </c>
      <c r="AT2020">
        <v>37</v>
      </c>
      <c r="AU2020">
        <v>0.5</v>
      </c>
      <c r="AV2020">
        <v>62.5</v>
      </c>
    </row>
    <row r="2021" spans="1:48" x14ac:dyDescent="0.3">
      <c r="A2021" t="s">
        <v>7814</v>
      </c>
      <c r="B2021" t="s">
        <v>7815</v>
      </c>
      <c r="C2021" s="1" t="str">
        <f t="shared" si="141"/>
        <v>13:0048</v>
      </c>
      <c r="D2021" s="1" t="str">
        <f t="shared" si="142"/>
        <v>13:0010</v>
      </c>
      <c r="E2021" t="s">
        <v>7816</v>
      </c>
      <c r="F2021" t="s">
        <v>7817</v>
      </c>
      <c r="H2021">
        <v>45.347666699999998</v>
      </c>
      <c r="I2021">
        <v>-66.7426356</v>
      </c>
      <c r="J2021" s="1" t="str">
        <f t="shared" si="143"/>
        <v>Basal till</v>
      </c>
      <c r="K2021" s="1" t="str">
        <f t="shared" si="144"/>
        <v>&lt;63 micron</v>
      </c>
      <c r="L2021">
        <v>15</v>
      </c>
      <c r="M2021">
        <v>1.42</v>
      </c>
      <c r="N2021">
        <v>16.600000000000001</v>
      </c>
      <c r="O2021">
        <v>1.6</v>
      </c>
      <c r="P2021">
        <v>1</v>
      </c>
      <c r="Q2021">
        <v>29.1</v>
      </c>
      <c r="R2021">
        <v>0.5</v>
      </c>
      <c r="S2021">
        <v>0.05</v>
      </c>
      <c r="T2021">
        <v>0.11</v>
      </c>
      <c r="U2021">
        <v>7.4</v>
      </c>
      <c r="V2021">
        <v>26.3</v>
      </c>
      <c r="W2021">
        <v>15.52</v>
      </c>
      <c r="X2021">
        <v>2</v>
      </c>
      <c r="Y2021">
        <v>3.8</v>
      </c>
      <c r="Z2021">
        <v>25</v>
      </c>
      <c r="AA2021">
        <v>0.05</v>
      </c>
      <c r="AB2021">
        <v>24.8</v>
      </c>
      <c r="AC2021">
        <v>0.42</v>
      </c>
      <c r="AD2021">
        <v>262</v>
      </c>
      <c r="AE2021">
        <v>0.87</v>
      </c>
      <c r="AF2021">
        <v>4.0000000000000001E-3</v>
      </c>
      <c r="AG2021">
        <v>20.100000000000001</v>
      </c>
      <c r="AH2021">
        <v>3.1E-2</v>
      </c>
      <c r="AI2021">
        <v>17.57</v>
      </c>
      <c r="AJ2021">
        <v>0.01</v>
      </c>
      <c r="AK2021">
        <v>0.39</v>
      </c>
      <c r="AL2021">
        <v>2.2000000000000002</v>
      </c>
      <c r="AM2021">
        <v>0.4</v>
      </c>
      <c r="AN2021">
        <v>4.4000000000000004</v>
      </c>
      <c r="AO2021">
        <v>0.02</v>
      </c>
      <c r="AP2021">
        <v>9.6</v>
      </c>
      <c r="AQ2021">
        <v>710</v>
      </c>
      <c r="AR2021">
        <v>0.09</v>
      </c>
      <c r="AS2021">
        <v>1.6</v>
      </c>
      <c r="AT2021">
        <v>31</v>
      </c>
      <c r="AU2021">
        <v>0.3</v>
      </c>
      <c r="AV2021">
        <v>44.8</v>
      </c>
    </row>
    <row r="2022" spans="1:48" x14ac:dyDescent="0.3">
      <c r="A2022" t="s">
        <v>7818</v>
      </c>
      <c r="B2022" t="s">
        <v>7819</v>
      </c>
      <c r="C2022" s="1" t="str">
        <f t="shared" si="141"/>
        <v>13:0048</v>
      </c>
      <c r="D2022" s="1" t="str">
        <f t="shared" si="142"/>
        <v>13:0010</v>
      </c>
      <c r="E2022" t="s">
        <v>7820</v>
      </c>
      <c r="F2022" t="s">
        <v>7821</v>
      </c>
      <c r="H2022">
        <v>45.270969700000002</v>
      </c>
      <c r="I2022">
        <v>-66.753877399999993</v>
      </c>
      <c r="J2022" s="1" t="str">
        <f t="shared" si="143"/>
        <v>Basal till</v>
      </c>
      <c r="K2022" s="1" t="str">
        <f t="shared" si="144"/>
        <v>&lt;63 micron</v>
      </c>
      <c r="L2022">
        <v>152</v>
      </c>
      <c r="M2022">
        <v>2.08</v>
      </c>
      <c r="N2022">
        <v>14.8</v>
      </c>
      <c r="O2022">
        <v>0.4</v>
      </c>
      <c r="P2022">
        <v>1</v>
      </c>
      <c r="Q2022">
        <v>35.299999999999997</v>
      </c>
      <c r="R2022">
        <v>0.6</v>
      </c>
      <c r="S2022">
        <v>0.04</v>
      </c>
      <c r="T2022">
        <v>0.2</v>
      </c>
      <c r="U2022">
        <v>7.5</v>
      </c>
      <c r="V2022">
        <v>27.3</v>
      </c>
      <c r="W2022">
        <v>10.050000000000001</v>
      </c>
      <c r="X2022">
        <v>2.36</v>
      </c>
      <c r="Y2022">
        <v>5.4</v>
      </c>
      <c r="Z2022">
        <v>67</v>
      </c>
      <c r="AA2022">
        <v>0.06</v>
      </c>
      <c r="AB2022">
        <v>23.6</v>
      </c>
      <c r="AC2022">
        <v>0.53</v>
      </c>
      <c r="AD2022">
        <v>317</v>
      </c>
      <c r="AE2022">
        <v>0.79</v>
      </c>
      <c r="AF2022">
        <v>4.0000000000000001E-3</v>
      </c>
      <c r="AG2022">
        <v>24.8</v>
      </c>
      <c r="AH2022">
        <v>4.8000000000000001E-2</v>
      </c>
      <c r="AI2022">
        <v>22.51</v>
      </c>
      <c r="AJ2022">
        <v>0.02</v>
      </c>
      <c r="AK2022">
        <v>0.38</v>
      </c>
      <c r="AL2022">
        <v>1.8</v>
      </c>
      <c r="AM2022">
        <v>0.7</v>
      </c>
      <c r="AN2022">
        <v>4.3</v>
      </c>
      <c r="AO2022">
        <v>0.02</v>
      </c>
      <c r="AP2022">
        <v>7.5</v>
      </c>
      <c r="AQ2022">
        <v>560</v>
      </c>
      <c r="AR2022">
        <v>0.12</v>
      </c>
      <c r="AS2022">
        <v>1.6</v>
      </c>
      <c r="AT2022">
        <v>32</v>
      </c>
      <c r="AU2022">
        <v>0.7</v>
      </c>
      <c r="AV2022">
        <v>62</v>
      </c>
    </row>
    <row r="2023" spans="1:48" x14ac:dyDescent="0.3">
      <c r="A2023" t="s">
        <v>7822</v>
      </c>
      <c r="B2023" t="s">
        <v>7823</v>
      </c>
      <c r="C2023" s="1" t="str">
        <f t="shared" si="141"/>
        <v>13:0048</v>
      </c>
      <c r="D2023" s="1" t="str">
        <f t="shared" si="142"/>
        <v>13:0010</v>
      </c>
      <c r="E2023" t="s">
        <v>7824</v>
      </c>
      <c r="F2023" t="s">
        <v>7825</v>
      </c>
      <c r="H2023">
        <v>45.483786799999997</v>
      </c>
      <c r="I2023">
        <v>-66.724652699999993</v>
      </c>
      <c r="J2023" s="1" t="str">
        <f t="shared" si="143"/>
        <v>Basal till</v>
      </c>
      <c r="K2023" s="1" t="str">
        <f t="shared" si="144"/>
        <v>&lt;63 micron</v>
      </c>
      <c r="L2023">
        <v>15</v>
      </c>
      <c r="M2023">
        <v>1.95</v>
      </c>
      <c r="N2023">
        <v>7.4</v>
      </c>
      <c r="O2023">
        <v>1.1000000000000001</v>
      </c>
      <c r="P2023">
        <v>0.5</v>
      </c>
      <c r="Q2023">
        <v>78.099999999999994</v>
      </c>
      <c r="R2023">
        <v>0.28999999999999998</v>
      </c>
      <c r="S2023">
        <v>0.05</v>
      </c>
      <c r="T2023">
        <v>0.04</v>
      </c>
      <c r="U2023">
        <v>19.3</v>
      </c>
      <c r="V2023">
        <v>39.4</v>
      </c>
      <c r="W2023">
        <v>20.14</v>
      </c>
      <c r="X2023">
        <v>3.29</v>
      </c>
      <c r="Y2023">
        <v>5.8</v>
      </c>
      <c r="Z2023">
        <v>16</v>
      </c>
      <c r="AA2023">
        <v>0.14000000000000001</v>
      </c>
      <c r="AB2023">
        <v>20.100000000000001</v>
      </c>
      <c r="AC2023">
        <v>0.65</v>
      </c>
      <c r="AD2023">
        <v>763</v>
      </c>
      <c r="AE2023">
        <v>0.85</v>
      </c>
      <c r="AF2023">
        <v>5.0000000000000001E-3</v>
      </c>
      <c r="AG2023">
        <v>34.1</v>
      </c>
      <c r="AH2023">
        <v>3.4000000000000002E-2</v>
      </c>
      <c r="AI2023">
        <v>16.96</v>
      </c>
      <c r="AJ2023">
        <v>0.01</v>
      </c>
      <c r="AK2023">
        <v>0.59</v>
      </c>
      <c r="AL2023">
        <v>4</v>
      </c>
      <c r="AM2023">
        <v>0.3</v>
      </c>
      <c r="AN2023">
        <v>6.6</v>
      </c>
      <c r="AO2023">
        <v>0.01</v>
      </c>
      <c r="AP2023">
        <v>8.6999999999999993</v>
      </c>
      <c r="AQ2023">
        <v>360</v>
      </c>
      <c r="AR2023">
        <v>0.11</v>
      </c>
      <c r="AS2023">
        <v>1.3</v>
      </c>
      <c r="AT2023">
        <v>42</v>
      </c>
      <c r="AU2023">
        <v>0.1</v>
      </c>
      <c r="AV2023">
        <v>62.1</v>
      </c>
    </row>
    <row r="2024" spans="1:48" x14ac:dyDescent="0.3">
      <c r="A2024" t="s">
        <v>7826</v>
      </c>
      <c r="B2024" t="s">
        <v>7827</v>
      </c>
      <c r="C2024" s="1" t="str">
        <f t="shared" si="141"/>
        <v>13:0048</v>
      </c>
      <c r="D2024" s="1" t="str">
        <f t="shared" si="142"/>
        <v>13:0010</v>
      </c>
      <c r="E2024" t="s">
        <v>7828</v>
      </c>
      <c r="F2024" t="s">
        <v>7829</v>
      </c>
      <c r="H2024">
        <v>45.464959399999998</v>
      </c>
      <c r="I2024">
        <v>-66.7225447</v>
      </c>
      <c r="J2024" s="1" t="str">
        <f t="shared" si="143"/>
        <v>Basal till</v>
      </c>
      <c r="K2024" s="1" t="str">
        <f t="shared" si="144"/>
        <v>&lt;63 micron</v>
      </c>
      <c r="L2024">
        <v>8</v>
      </c>
      <c r="M2024">
        <v>1.98</v>
      </c>
      <c r="N2024">
        <v>4.9000000000000004</v>
      </c>
      <c r="O2024">
        <v>1.9</v>
      </c>
      <c r="P2024">
        <v>0.5</v>
      </c>
      <c r="Q2024">
        <v>42.8</v>
      </c>
      <c r="R2024">
        <v>0.23</v>
      </c>
      <c r="S2024">
        <v>0.03</v>
      </c>
      <c r="T2024">
        <v>0.09</v>
      </c>
      <c r="U2024">
        <v>13.6</v>
      </c>
      <c r="V2024">
        <v>35.200000000000003</v>
      </c>
      <c r="W2024">
        <v>8.08</v>
      </c>
      <c r="X2024">
        <v>2.89</v>
      </c>
      <c r="Y2024">
        <v>5.3</v>
      </c>
      <c r="Z2024">
        <v>38</v>
      </c>
      <c r="AA2024">
        <v>0.09</v>
      </c>
      <c r="AB2024">
        <v>18.600000000000001</v>
      </c>
      <c r="AC2024">
        <v>0.6</v>
      </c>
      <c r="AD2024">
        <v>407</v>
      </c>
      <c r="AE2024">
        <v>0.73</v>
      </c>
      <c r="AF2024">
        <v>4.0000000000000001E-3</v>
      </c>
      <c r="AG2024">
        <v>27.8</v>
      </c>
      <c r="AH2024">
        <v>1.6E-2</v>
      </c>
      <c r="AI2024">
        <v>16.489999999999998</v>
      </c>
      <c r="AJ2024">
        <v>0.02</v>
      </c>
      <c r="AK2024">
        <v>0.35</v>
      </c>
      <c r="AL2024">
        <v>2.2000000000000002</v>
      </c>
      <c r="AM2024">
        <v>0.5</v>
      </c>
      <c r="AN2024">
        <v>5.0999999999999996</v>
      </c>
      <c r="AO2024">
        <v>0.01</v>
      </c>
      <c r="AP2024">
        <v>6</v>
      </c>
      <c r="AQ2024">
        <v>240</v>
      </c>
      <c r="AR2024">
        <v>0.1</v>
      </c>
      <c r="AS2024">
        <v>0.8</v>
      </c>
      <c r="AT2024">
        <v>38</v>
      </c>
      <c r="AU2024">
        <v>0.1</v>
      </c>
      <c r="AV2024">
        <v>64</v>
      </c>
    </row>
    <row r="2025" spans="1:48" x14ac:dyDescent="0.3">
      <c r="A2025" t="s">
        <v>7830</v>
      </c>
      <c r="B2025" t="s">
        <v>7831</v>
      </c>
      <c r="C2025" s="1" t="str">
        <f t="shared" si="141"/>
        <v>13:0048</v>
      </c>
      <c r="D2025" s="1" t="str">
        <f t="shared" si="142"/>
        <v>13:0010</v>
      </c>
      <c r="E2025" t="s">
        <v>7832</v>
      </c>
      <c r="F2025" t="s">
        <v>7833</v>
      </c>
      <c r="H2025">
        <v>45.452296699999998</v>
      </c>
      <c r="I2025">
        <v>-66.723540299999996</v>
      </c>
      <c r="J2025" s="1" t="str">
        <f t="shared" si="143"/>
        <v>Basal till</v>
      </c>
      <c r="K2025" s="1" t="str">
        <f t="shared" si="144"/>
        <v>&lt;63 micron</v>
      </c>
      <c r="L2025">
        <v>6</v>
      </c>
      <c r="M2025">
        <v>1.63</v>
      </c>
      <c r="N2025">
        <v>7.5</v>
      </c>
      <c r="O2025">
        <v>1.1000000000000001</v>
      </c>
      <c r="P2025">
        <v>0.5</v>
      </c>
      <c r="Q2025">
        <v>94.4</v>
      </c>
      <c r="R2025">
        <v>0.25</v>
      </c>
      <c r="S2025">
        <v>0.15</v>
      </c>
      <c r="T2025">
        <v>0.04</v>
      </c>
      <c r="U2025">
        <v>14.8</v>
      </c>
      <c r="V2025">
        <v>30.5</v>
      </c>
      <c r="W2025">
        <v>18.54</v>
      </c>
      <c r="X2025">
        <v>3.02</v>
      </c>
      <c r="Y2025">
        <v>5</v>
      </c>
      <c r="Z2025">
        <v>6</v>
      </c>
      <c r="AA2025">
        <v>0.12</v>
      </c>
      <c r="AB2025">
        <v>30.6</v>
      </c>
      <c r="AC2025">
        <v>0.65</v>
      </c>
      <c r="AD2025">
        <v>538</v>
      </c>
      <c r="AE2025">
        <v>0.41</v>
      </c>
      <c r="AF2025">
        <v>5.0000000000000001E-3</v>
      </c>
      <c r="AG2025">
        <v>30.3</v>
      </c>
      <c r="AH2025">
        <v>5.0999999999999997E-2</v>
      </c>
      <c r="AI2025">
        <v>14.26</v>
      </c>
      <c r="AJ2025">
        <v>0.02</v>
      </c>
      <c r="AK2025">
        <v>0.53</v>
      </c>
      <c r="AL2025">
        <v>3.6</v>
      </c>
      <c r="AM2025">
        <v>0.5</v>
      </c>
      <c r="AN2025">
        <v>11.3</v>
      </c>
      <c r="AO2025">
        <v>0.01</v>
      </c>
      <c r="AP2025">
        <v>8.8000000000000007</v>
      </c>
      <c r="AQ2025">
        <v>470</v>
      </c>
      <c r="AR2025">
        <v>0.08</v>
      </c>
      <c r="AS2025">
        <v>0.9</v>
      </c>
      <c r="AT2025">
        <v>41</v>
      </c>
      <c r="AU2025">
        <v>0.1</v>
      </c>
      <c r="AV2025">
        <v>56.5</v>
      </c>
    </row>
    <row r="2026" spans="1:48" x14ac:dyDescent="0.3">
      <c r="A2026" t="s">
        <v>7834</v>
      </c>
      <c r="B2026" t="s">
        <v>7835</v>
      </c>
      <c r="C2026" s="1" t="str">
        <f t="shared" si="141"/>
        <v>13:0048</v>
      </c>
      <c r="D2026" s="1" t="str">
        <f t="shared" si="142"/>
        <v>13:0010</v>
      </c>
      <c r="E2026" t="s">
        <v>7832</v>
      </c>
      <c r="F2026" t="s">
        <v>7836</v>
      </c>
      <c r="H2026">
        <v>45.452296699999998</v>
      </c>
      <c r="I2026">
        <v>-66.723540299999996</v>
      </c>
      <c r="J2026" s="1" t="str">
        <f t="shared" si="143"/>
        <v>Basal till</v>
      </c>
      <c r="K2026" s="1" t="str">
        <f t="shared" si="144"/>
        <v>&lt;63 micron</v>
      </c>
      <c r="L2026">
        <v>7</v>
      </c>
      <c r="M2026">
        <v>1.68</v>
      </c>
      <c r="N2026">
        <v>7.8</v>
      </c>
      <c r="O2026">
        <v>0.6</v>
      </c>
      <c r="P2026">
        <v>0.5</v>
      </c>
      <c r="Q2026">
        <v>114.5</v>
      </c>
      <c r="R2026">
        <v>0.24</v>
      </c>
      <c r="S2026">
        <v>0.21</v>
      </c>
      <c r="T2026">
        <v>0.04</v>
      </c>
      <c r="U2026">
        <v>14.5</v>
      </c>
      <c r="V2026">
        <v>29.3</v>
      </c>
      <c r="W2026">
        <v>19.649999999999999</v>
      </c>
      <c r="X2026">
        <v>3.06</v>
      </c>
      <c r="Y2026">
        <v>5</v>
      </c>
      <c r="Z2026">
        <v>12</v>
      </c>
      <c r="AA2026">
        <v>0.13</v>
      </c>
      <c r="AB2026">
        <v>31</v>
      </c>
      <c r="AC2026">
        <v>0.66</v>
      </c>
      <c r="AD2026">
        <v>588</v>
      </c>
      <c r="AE2026">
        <v>0.41</v>
      </c>
      <c r="AF2026">
        <v>5.0000000000000001E-3</v>
      </c>
      <c r="AG2026">
        <v>29.2</v>
      </c>
      <c r="AH2026">
        <v>6.4000000000000001E-2</v>
      </c>
      <c r="AI2026">
        <v>14.89</v>
      </c>
      <c r="AJ2026">
        <v>0.02</v>
      </c>
      <c r="AK2026">
        <v>0.55000000000000004</v>
      </c>
      <c r="AL2026">
        <v>3.7</v>
      </c>
      <c r="AM2026">
        <v>0.5</v>
      </c>
      <c r="AN2026">
        <v>14</v>
      </c>
      <c r="AO2026">
        <v>0.01</v>
      </c>
      <c r="AP2026">
        <v>8.9</v>
      </c>
      <c r="AQ2026">
        <v>530</v>
      </c>
      <c r="AR2026">
        <v>0.08</v>
      </c>
      <c r="AS2026">
        <v>1.1000000000000001</v>
      </c>
      <c r="AT2026">
        <v>41</v>
      </c>
      <c r="AU2026">
        <v>0.1</v>
      </c>
      <c r="AV2026">
        <v>57.6</v>
      </c>
    </row>
    <row r="2027" spans="1:48" x14ac:dyDescent="0.3">
      <c r="A2027" t="s">
        <v>7837</v>
      </c>
      <c r="B2027" t="s">
        <v>7838</v>
      </c>
      <c r="C2027" s="1" t="str">
        <f t="shared" si="141"/>
        <v>13:0048</v>
      </c>
      <c r="D2027" s="1" t="str">
        <f t="shared" si="142"/>
        <v>13:0010</v>
      </c>
      <c r="E2027" t="s">
        <v>7839</v>
      </c>
      <c r="F2027" t="s">
        <v>7840</v>
      </c>
      <c r="H2027">
        <v>45.430700799999997</v>
      </c>
      <c r="I2027">
        <v>-66.726594599999999</v>
      </c>
      <c r="J2027" s="1" t="str">
        <f t="shared" si="143"/>
        <v>Basal till</v>
      </c>
      <c r="K2027" s="1" t="str">
        <f t="shared" si="144"/>
        <v>&lt;63 micron</v>
      </c>
      <c r="L2027">
        <v>9</v>
      </c>
      <c r="M2027">
        <v>1.52</v>
      </c>
      <c r="N2027">
        <v>7</v>
      </c>
      <c r="O2027">
        <v>0.7</v>
      </c>
      <c r="P2027">
        <v>0.5</v>
      </c>
      <c r="Q2027">
        <v>94.5</v>
      </c>
      <c r="R2027">
        <v>0.28999999999999998</v>
      </c>
      <c r="S2027">
        <v>7.0000000000000007E-2</v>
      </c>
      <c r="T2027">
        <v>7.0000000000000007E-2</v>
      </c>
      <c r="U2027">
        <v>12.1</v>
      </c>
      <c r="V2027">
        <v>25.5</v>
      </c>
      <c r="W2027">
        <v>18.510000000000002</v>
      </c>
      <c r="X2027">
        <v>2.74</v>
      </c>
      <c r="Y2027">
        <v>4.8</v>
      </c>
      <c r="Z2027">
        <v>13</v>
      </c>
      <c r="AA2027">
        <v>0.09</v>
      </c>
      <c r="AB2027">
        <v>34.1</v>
      </c>
      <c r="AC2027">
        <v>0.52</v>
      </c>
      <c r="AD2027">
        <v>527</v>
      </c>
      <c r="AE2027">
        <v>0.34</v>
      </c>
      <c r="AF2027">
        <v>4.0000000000000001E-3</v>
      </c>
      <c r="AG2027">
        <v>23.7</v>
      </c>
      <c r="AH2027">
        <v>0.04</v>
      </c>
      <c r="AI2027">
        <v>17.71</v>
      </c>
      <c r="AJ2027">
        <v>0.01</v>
      </c>
      <c r="AK2027">
        <v>0.54</v>
      </c>
      <c r="AL2027">
        <v>3.4</v>
      </c>
      <c r="AM2027">
        <v>0.6</v>
      </c>
      <c r="AN2027">
        <v>7.1</v>
      </c>
      <c r="AO2027">
        <v>0.01</v>
      </c>
      <c r="AP2027">
        <v>9.1</v>
      </c>
      <c r="AQ2027">
        <v>480</v>
      </c>
      <c r="AR2027">
        <v>0.09</v>
      </c>
      <c r="AS2027">
        <v>1.4</v>
      </c>
      <c r="AT2027">
        <v>36</v>
      </c>
      <c r="AU2027">
        <v>0.2</v>
      </c>
      <c r="AV2027">
        <v>50.3</v>
      </c>
    </row>
    <row r="2028" spans="1:48" x14ac:dyDescent="0.3">
      <c r="A2028" t="s">
        <v>7841</v>
      </c>
      <c r="B2028" t="s">
        <v>7842</v>
      </c>
      <c r="C2028" s="1" t="str">
        <f t="shared" si="141"/>
        <v>13:0048</v>
      </c>
      <c r="D2028" s="1" t="str">
        <f t="shared" si="142"/>
        <v>13:0010</v>
      </c>
      <c r="E2028" t="s">
        <v>7843</v>
      </c>
      <c r="F2028" t="s">
        <v>7844</v>
      </c>
      <c r="H2028">
        <v>45.413851800000003</v>
      </c>
      <c r="I2028">
        <v>-66.723947800000005</v>
      </c>
      <c r="J2028" s="1" t="str">
        <f t="shared" si="143"/>
        <v>Basal till</v>
      </c>
      <c r="K2028" s="1" t="str">
        <f t="shared" si="144"/>
        <v>&lt;63 micron</v>
      </c>
      <c r="L2028">
        <v>5</v>
      </c>
      <c r="M2028">
        <v>1.48</v>
      </c>
      <c r="N2028">
        <v>8.8000000000000007</v>
      </c>
      <c r="O2028">
        <v>0.3</v>
      </c>
      <c r="P2028">
        <v>0.5</v>
      </c>
      <c r="Q2028">
        <v>58.1</v>
      </c>
      <c r="R2028">
        <v>0.32</v>
      </c>
      <c r="S2028">
        <v>0.09</v>
      </c>
      <c r="T2028">
        <v>0.06</v>
      </c>
      <c r="U2028">
        <v>13.1</v>
      </c>
      <c r="V2028">
        <v>26.5</v>
      </c>
      <c r="W2028">
        <v>15.43</v>
      </c>
      <c r="X2028">
        <v>2.62</v>
      </c>
      <c r="Y2028">
        <v>4.5999999999999996</v>
      </c>
      <c r="Z2028">
        <v>6</v>
      </c>
      <c r="AA2028">
        <v>0.09</v>
      </c>
      <c r="AB2028">
        <v>30.7</v>
      </c>
      <c r="AC2028">
        <v>0.56999999999999995</v>
      </c>
      <c r="AD2028">
        <v>533</v>
      </c>
      <c r="AE2028">
        <v>0.51</v>
      </c>
      <c r="AF2028">
        <v>4.0000000000000001E-3</v>
      </c>
      <c r="AG2028">
        <v>24.6</v>
      </c>
      <c r="AH2028">
        <v>4.4999999999999998E-2</v>
      </c>
      <c r="AI2028">
        <v>16.52</v>
      </c>
      <c r="AJ2028">
        <v>0.01</v>
      </c>
      <c r="AK2028">
        <v>0.48</v>
      </c>
      <c r="AL2028">
        <v>3</v>
      </c>
      <c r="AM2028">
        <v>0.5</v>
      </c>
      <c r="AN2028">
        <v>8.8000000000000007</v>
      </c>
      <c r="AO2028">
        <v>0.01</v>
      </c>
      <c r="AP2028">
        <v>9.1</v>
      </c>
      <c r="AQ2028">
        <v>780</v>
      </c>
      <c r="AR2028">
        <v>0.08</v>
      </c>
      <c r="AS2028">
        <v>1.3</v>
      </c>
      <c r="AT2028">
        <v>36</v>
      </c>
      <c r="AU2028">
        <v>0.2</v>
      </c>
      <c r="AV2028">
        <v>49.8</v>
      </c>
    </row>
    <row r="2029" spans="1:48" x14ac:dyDescent="0.3">
      <c r="A2029" t="s">
        <v>7845</v>
      </c>
      <c r="B2029" t="s">
        <v>7846</v>
      </c>
      <c r="C2029" s="1" t="str">
        <f t="shared" si="141"/>
        <v>13:0048</v>
      </c>
      <c r="D2029" s="1" t="str">
        <f t="shared" si="142"/>
        <v>13:0010</v>
      </c>
      <c r="E2029" t="s">
        <v>7847</v>
      </c>
      <c r="F2029" t="s">
        <v>7848</v>
      </c>
      <c r="H2029">
        <v>45.395363500000002</v>
      </c>
      <c r="I2029">
        <v>-66.717650699999993</v>
      </c>
      <c r="J2029" s="1" t="str">
        <f t="shared" si="143"/>
        <v>Basal till</v>
      </c>
      <c r="K2029" s="1" t="str">
        <f t="shared" si="144"/>
        <v>&lt;63 micron</v>
      </c>
      <c r="L2029">
        <v>22</v>
      </c>
      <c r="M2029">
        <v>1.3</v>
      </c>
      <c r="N2029">
        <v>227.5</v>
      </c>
      <c r="O2029">
        <v>4.4000000000000004</v>
      </c>
      <c r="P2029">
        <v>0.5</v>
      </c>
      <c r="Q2029">
        <v>30.1</v>
      </c>
      <c r="R2029">
        <v>4.5599999999999996</v>
      </c>
      <c r="S2029">
        <v>0.08</v>
      </c>
      <c r="T2029">
        <v>0.22</v>
      </c>
      <c r="U2029">
        <v>14.5</v>
      </c>
      <c r="V2029">
        <v>20.399999999999999</v>
      </c>
      <c r="W2029">
        <v>23.3</v>
      </c>
      <c r="X2029">
        <v>2.6</v>
      </c>
      <c r="Y2029">
        <v>4</v>
      </c>
      <c r="Z2029">
        <v>19</v>
      </c>
      <c r="AA2029">
        <v>7.0000000000000007E-2</v>
      </c>
      <c r="AB2029">
        <v>25.5</v>
      </c>
      <c r="AC2029">
        <v>0.44</v>
      </c>
      <c r="AD2029">
        <v>511</v>
      </c>
      <c r="AE2029">
        <v>6.71</v>
      </c>
      <c r="AF2029">
        <v>3.0000000000000001E-3</v>
      </c>
      <c r="AG2029">
        <v>18.5</v>
      </c>
      <c r="AH2029">
        <v>6.3E-2</v>
      </c>
      <c r="AI2029">
        <v>85.67</v>
      </c>
      <c r="AJ2029">
        <v>0.02</v>
      </c>
      <c r="AK2029">
        <v>0.71</v>
      </c>
      <c r="AL2029">
        <v>2.1</v>
      </c>
      <c r="AM2029">
        <v>0.7</v>
      </c>
      <c r="AN2029">
        <v>5.6</v>
      </c>
      <c r="AO2029">
        <v>0.1</v>
      </c>
      <c r="AP2029">
        <v>16.100000000000001</v>
      </c>
      <c r="AQ2029">
        <v>650</v>
      </c>
      <c r="AR2029">
        <v>0.16</v>
      </c>
      <c r="AS2029">
        <v>4.4000000000000004</v>
      </c>
      <c r="AT2029">
        <v>28</v>
      </c>
      <c r="AU2029">
        <v>3.7</v>
      </c>
      <c r="AV2029">
        <v>59.8</v>
      </c>
    </row>
    <row r="2030" spans="1:48" x14ac:dyDescent="0.3">
      <c r="A2030" t="s">
        <v>7849</v>
      </c>
      <c r="B2030" t="s">
        <v>7850</v>
      </c>
      <c r="C2030" s="1" t="str">
        <f t="shared" ref="C2030:C2093" si="145">HYPERLINK("http://geochem.nrcan.gc.ca/cdogs/content/bdl/bdl130048_e.htm", "13:0048")</f>
        <v>13:0048</v>
      </c>
      <c r="D2030" s="1" t="str">
        <f t="shared" ref="D2030:D2093" si="146">HYPERLINK("http://geochem.nrcan.gc.ca/cdogs/content/svy/svy130010_e.htm", "13:0010")</f>
        <v>13:0010</v>
      </c>
      <c r="E2030" t="s">
        <v>7851</v>
      </c>
      <c r="F2030" t="s">
        <v>7852</v>
      </c>
      <c r="H2030">
        <v>45.375941099999999</v>
      </c>
      <c r="I2030">
        <v>-66.725903799999998</v>
      </c>
      <c r="J2030" s="1" t="str">
        <f t="shared" ref="J2030:J2093" si="147">HYPERLINK("http://geochem.nrcan.gc.ca/cdogs/content/kwd/kwd020045_e.htm", "Basal till")</f>
        <v>Basal till</v>
      </c>
      <c r="K2030" s="1" t="str">
        <f t="shared" ref="K2030:K2093" si="148">HYPERLINK("http://geochem.nrcan.gc.ca/cdogs/content/kwd/kwd080004_e.htm", "&lt;63 micron")</f>
        <v>&lt;63 micron</v>
      </c>
      <c r="L2030">
        <v>14</v>
      </c>
      <c r="M2030">
        <v>1.82</v>
      </c>
      <c r="N2030">
        <v>14.3</v>
      </c>
      <c r="O2030">
        <v>1.2</v>
      </c>
      <c r="P2030">
        <v>0.5</v>
      </c>
      <c r="Q2030">
        <v>122.1</v>
      </c>
      <c r="R2030">
        <v>0.52</v>
      </c>
      <c r="S2030">
        <v>0.19</v>
      </c>
      <c r="T2030">
        <v>0.09</v>
      </c>
      <c r="U2030">
        <v>17</v>
      </c>
      <c r="V2030">
        <v>33.9</v>
      </c>
      <c r="W2030">
        <v>21.99</v>
      </c>
      <c r="X2030">
        <v>3.13</v>
      </c>
      <c r="Y2030">
        <v>5.2</v>
      </c>
      <c r="Z2030">
        <v>8</v>
      </c>
      <c r="AA2030">
        <v>0.14000000000000001</v>
      </c>
      <c r="AB2030">
        <v>38.9</v>
      </c>
      <c r="AC2030">
        <v>0.67</v>
      </c>
      <c r="AD2030">
        <v>723</v>
      </c>
      <c r="AE2030">
        <v>0.87</v>
      </c>
      <c r="AF2030">
        <v>5.0000000000000001E-3</v>
      </c>
      <c r="AG2030">
        <v>33.5</v>
      </c>
      <c r="AH2030">
        <v>5.8000000000000003E-2</v>
      </c>
      <c r="AI2030">
        <v>18.23</v>
      </c>
      <c r="AJ2030">
        <v>0.01</v>
      </c>
      <c r="AK2030">
        <v>0.65</v>
      </c>
      <c r="AL2030">
        <v>3.8</v>
      </c>
      <c r="AM2030">
        <v>0.6</v>
      </c>
      <c r="AN2030">
        <v>13.3</v>
      </c>
      <c r="AO2030">
        <v>0.02</v>
      </c>
      <c r="AP2030">
        <v>9.3000000000000007</v>
      </c>
      <c r="AQ2030">
        <v>660</v>
      </c>
      <c r="AR2030">
        <v>0.09</v>
      </c>
      <c r="AS2030">
        <v>1.2</v>
      </c>
      <c r="AT2030">
        <v>42</v>
      </c>
      <c r="AU2030">
        <v>0.2</v>
      </c>
      <c r="AV2030">
        <v>61.9</v>
      </c>
    </row>
    <row r="2031" spans="1:48" x14ac:dyDescent="0.3">
      <c r="A2031" t="s">
        <v>7853</v>
      </c>
      <c r="B2031" t="s">
        <v>7854</v>
      </c>
      <c r="C2031" s="1" t="str">
        <f t="shared" si="145"/>
        <v>13:0048</v>
      </c>
      <c r="D2031" s="1" t="str">
        <f t="shared" si="146"/>
        <v>13:0010</v>
      </c>
      <c r="E2031" t="s">
        <v>7855</v>
      </c>
      <c r="F2031" t="s">
        <v>7856</v>
      </c>
      <c r="H2031">
        <v>45.352786000000002</v>
      </c>
      <c r="I2031">
        <v>-66.724367599999994</v>
      </c>
      <c r="J2031" s="1" t="str">
        <f t="shared" si="147"/>
        <v>Basal till</v>
      </c>
      <c r="K2031" s="1" t="str">
        <f t="shared" si="148"/>
        <v>&lt;63 micron</v>
      </c>
      <c r="L2031">
        <v>19</v>
      </c>
      <c r="M2031">
        <v>2</v>
      </c>
      <c r="N2031">
        <v>21.2</v>
      </c>
      <c r="O2031">
        <v>2.1</v>
      </c>
      <c r="P2031">
        <v>1</v>
      </c>
      <c r="Q2031">
        <v>96</v>
      </c>
      <c r="R2031">
        <v>0.71</v>
      </c>
      <c r="S2031">
        <v>0.13</v>
      </c>
      <c r="T2031">
        <v>0.13</v>
      </c>
      <c r="U2031">
        <v>13.8</v>
      </c>
      <c r="V2031">
        <v>32</v>
      </c>
      <c r="W2031">
        <v>23.41</v>
      </c>
      <c r="X2031">
        <v>2.94</v>
      </c>
      <c r="Y2031">
        <v>5.6</v>
      </c>
      <c r="Z2031">
        <v>27</v>
      </c>
      <c r="AA2031">
        <v>0.15</v>
      </c>
      <c r="AB2031">
        <v>29.8</v>
      </c>
      <c r="AC2031">
        <v>0.68</v>
      </c>
      <c r="AD2031">
        <v>656</v>
      </c>
      <c r="AE2031">
        <v>1.05</v>
      </c>
      <c r="AF2031">
        <v>5.0000000000000001E-3</v>
      </c>
      <c r="AG2031">
        <v>35.1</v>
      </c>
      <c r="AH2031">
        <v>4.3999999999999997E-2</v>
      </c>
      <c r="AI2031">
        <v>19.059999999999999</v>
      </c>
      <c r="AJ2031">
        <v>0.01</v>
      </c>
      <c r="AK2031">
        <v>0.74</v>
      </c>
      <c r="AL2031">
        <v>3.7</v>
      </c>
      <c r="AM2031">
        <v>0.6</v>
      </c>
      <c r="AN2031">
        <v>10.7</v>
      </c>
      <c r="AO2031">
        <v>0.02</v>
      </c>
      <c r="AP2031">
        <v>9.4</v>
      </c>
      <c r="AQ2031">
        <v>770</v>
      </c>
      <c r="AR2031">
        <v>0.11</v>
      </c>
      <c r="AS2031">
        <v>1.5</v>
      </c>
      <c r="AT2031">
        <v>40</v>
      </c>
      <c r="AU2031">
        <v>0.4</v>
      </c>
      <c r="AV2031">
        <v>85.1</v>
      </c>
    </row>
    <row r="2032" spans="1:48" x14ac:dyDescent="0.3">
      <c r="A2032" t="s">
        <v>7857</v>
      </c>
      <c r="B2032" t="s">
        <v>7858</v>
      </c>
      <c r="C2032" s="1" t="str">
        <f t="shared" si="145"/>
        <v>13:0048</v>
      </c>
      <c r="D2032" s="1" t="str">
        <f t="shared" si="146"/>
        <v>13:0010</v>
      </c>
      <c r="E2032" t="s">
        <v>7859</v>
      </c>
      <c r="F2032" t="s">
        <v>7860</v>
      </c>
      <c r="H2032">
        <v>45.342315200000002</v>
      </c>
      <c r="I2032">
        <v>-66.719745500000002</v>
      </c>
      <c r="J2032" s="1" t="str">
        <f t="shared" si="147"/>
        <v>Basal till</v>
      </c>
      <c r="K2032" s="1" t="str">
        <f t="shared" si="148"/>
        <v>&lt;63 micron</v>
      </c>
      <c r="L2032">
        <v>14</v>
      </c>
      <c r="M2032">
        <v>1.87</v>
      </c>
      <c r="N2032">
        <v>15.4</v>
      </c>
      <c r="O2032">
        <v>1.3</v>
      </c>
      <c r="P2032">
        <v>1</v>
      </c>
      <c r="Q2032">
        <v>39.700000000000003</v>
      </c>
      <c r="R2032">
        <v>0.5</v>
      </c>
      <c r="S2032">
        <v>0.06</v>
      </c>
      <c r="T2032">
        <v>0.11</v>
      </c>
      <c r="U2032">
        <v>10.9</v>
      </c>
      <c r="V2032">
        <v>32.9</v>
      </c>
      <c r="W2032">
        <v>12.42</v>
      </c>
      <c r="X2032">
        <v>2.59</v>
      </c>
      <c r="Y2032">
        <v>5</v>
      </c>
      <c r="Z2032">
        <v>41</v>
      </c>
      <c r="AA2032">
        <v>0.08</v>
      </c>
      <c r="AB2032">
        <v>23.1</v>
      </c>
      <c r="AC2032">
        <v>0.59</v>
      </c>
      <c r="AD2032">
        <v>387</v>
      </c>
      <c r="AE2032">
        <v>0.93</v>
      </c>
      <c r="AF2032">
        <v>3.0000000000000001E-3</v>
      </c>
      <c r="AG2032">
        <v>28.5</v>
      </c>
      <c r="AH2032">
        <v>3.1E-2</v>
      </c>
      <c r="AI2032">
        <v>16.41</v>
      </c>
      <c r="AJ2032">
        <v>0.01</v>
      </c>
      <c r="AK2032">
        <v>0.42</v>
      </c>
      <c r="AL2032">
        <v>2.1</v>
      </c>
      <c r="AM2032">
        <v>0.6</v>
      </c>
      <c r="AN2032">
        <v>5.2</v>
      </c>
      <c r="AO2032">
        <v>0.01</v>
      </c>
      <c r="AP2032">
        <v>7.9</v>
      </c>
      <c r="AQ2032">
        <v>500</v>
      </c>
      <c r="AR2032">
        <v>0.09</v>
      </c>
      <c r="AS2032">
        <v>1.4</v>
      </c>
      <c r="AT2032">
        <v>35</v>
      </c>
      <c r="AU2032">
        <v>0.4</v>
      </c>
      <c r="AV2032">
        <v>60.5</v>
      </c>
    </row>
    <row r="2033" spans="1:48" x14ac:dyDescent="0.3">
      <c r="A2033" t="s">
        <v>7861</v>
      </c>
      <c r="B2033" t="s">
        <v>7862</v>
      </c>
      <c r="C2033" s="1" t="str">
        <f t="shared" si="145"/>
        <v>13:0048</v>
      </c>
      <c r="D2033" s="1" t="str">
        <f t="shared" si="146"/>
        <v>13:0010</v>
      </c>
      <c r="E2033" t="s">
        <v>7863</v>
      </c>
      <c r="F2033" t="s">
        <v>7864</v>
      </c>
      <c r="H2033">
        <v>45.333150099999997</v>
      </c>
      <c r="I2033">
        <v>-66.731867199999996</v>
      </c>
      <c r="J2033" s="1" t="str">
        <f t="shared" si="147"/>
        <v>Basal till</v>
      </c>
      <c r="K2033" s="1" t="str">
        <f t="shared" si="148"/>
        <v>&lt;63 micron</v>
      </c>
      <c r="L2033">
        <v>15</v>
      </c>
      <c r="M2033">
        <v>1.91</v>
      </c>
      <c r="N2033">
        <v>27.6</v>
      </c>
      <c r="O2033">
        <v>0.8</v>
      </c>
      <c r="P2033">
        <v>0.5</v>
      </c>
      <c r="Q2033">
        <v>73.3</v>
      </c>
      <c r="R2033">
        <v>1.2</v>
      </c>
      <c r="S2033">
        <v>7.0000000000000007E-2</v>
      </c>
      <c r="T2033">
        <v>0.13</v>
      </c>
      <c r="U2033">
        <v>13.8</v>
      </c>
      <c r="V2033">
        <v>29.9</v>
      </c>
      <c r="W2033">
        <v>20.149999999999999</v>
      </c>
      <c r="X2033">
        <v>3.02</v>
      </c>
      <c r="Y2033">
        <v>5.8</v>
      </c>
      <c r="Z2033">
        <v>17</v>
      </c>
      <c r="AA2033">
        <v>7.0000000000000007E-2</v>
      </c>
      <c r="AB2033">
        <v>46.1</v>
      </c>
      <c r="AC2033">
        <v>0.64</v>
      </c>
      <c r="AD2033">
        <v>609</v>
      </c>
      <c r="AE2033">
        <v>1.43</v>
      </c>
      <c r="AF2033">
        <v>4.0000000000000001E-3</v>
      </c>
      <c r="AG2033">
        <v>27</v>
      </c>
      <c r="AH2033">
        <v>4.1000000000000002E-2</v>
      </c>
      <c r="AI2033">
        <v>33.159999999999997</v>
      </c>
      <c r="AJ2033">
        <v>0.01</v>
      </c>
      <c r="AK2033">
        <v>0.7</v>
      </c>
      <c r="AL2033">
        <v>3.4</v>
      </c>
      <c r="AM2033">
        <v>0.7</v>
      </c>
      <c r="AN2033">
        <v>9.1</v>
      </c>
      <c r="AO2033">
        <v>0.02</v>
      </c>
      <c r="AP2033">
        <v>11.9</v>
      </c>
      <c r="AQ2033">
        <v>1060</v>
      </c>
      <c r="AR2033">
        <v>0.13</v>
      </c>
      <c r="AS2033">
        <v>2.2000000000000002</v>
      </c>
      <c r="AT2033">
        <v>41</v>
      </c>
      <c r="AU2033">
        <v>0.4</v>
      </c>
      <c r="AV2033">
        <v>77.099999999999994</v>
      </c>
    </row>
    <row r="2034" spans="1:48" x14ac:dyDescent="0.3">
      <c r="A2034" t="s">
        <v>7865</v>
      </c>
      <c r="B2034" t="s">
        <v>7866</v>
      </c>
      <c r="C2034" s="1" t="str">
        <f t="shared" si="145"/>
        <v>13:0048</v>
      </c>
      <c r="D2034" s="1" t="str">
        <f t="shared" si="146"/>
        <v>13:0010</v>
      </c>
      <c r="E2034" t="s">
        <v>7867</v>
      </c>
      <c r="F2034" t="s">
        <v>7868</v>
      </c>
      <c r="H2034">
        <v>45.281521699999999</v>
      </c>
      <c r="I2034">
        <v>-66.718116899999998</v>
      </c>
      <c r="J2034" s="1" t="str">
        <f t="shared" si="147"/>
        <v>Basal till</v>
      </c>
      <c r="K2034" s="1" t="str">
        <f t="shared" si="148"/>
        <v>&lt;63 micron</v>
      </c>
      <c r="L2034">
        <v>12</v>
      </c>
      <c r="M2034">
        <v>1.02</v>
      </c>
      <c r="N2034">
        <v>7</v>
      </c>
      <c r="O2034">
        <v>0.2</v>
      </c>
      <c r="P2034">
        <v>0.5</v>
      </c>
      <c r="Q2034">
        <v>16.8</v>
      </c>
      <c r="R2034">
        <v>0.77</v>
      </c>
      <c r="S2034">
        <v>7.0000000000000007E-2</v>
      </c>
      <c r="T2034">
        <v>0.08</v>
      </c>
      <c r="U2034">
        <v>5</v>
      </c>
      <c r="V2034">
        <v>13</v>
      </c>
      <c r="W2034">
        <v>5.52</v>
      </c>
      <c r="X2034">
        <v>1.41</v>
      </c>
      <c r="Y2034">
        <v>3.8</v>
      </c>
      <c r="Z2034">
        <v>31</v>
      </c>
      <c r="AA2034">
        <v>0.05</v>
      </c>
      <c r="AB2034">
        <v>34.4</v>
      </c>
      <c r="AC2034">
        <v>0.22</v>
      </c>
      <c r="AD2034">
        <v>376</v>
      </c>
      <c r="AE2034">
        <v>0.57999999999999996</v>
      </c>
      <c r="AF2034">
        <v>4.0000000000000001E-3</v>
      </c>
      <c r="AG2034">
        <v>10.1</v>
      </c>
      <c r="AH2034">
        <v>3.5000000000000003E-2</v>
      </c>
      <c r="AI2034">
        <v>22.7</v>
      </c>
      <c r="AJ2034">
        <v>0.01</v>
      </c>
      <c r="AK2034">
        <v>0.26</v>
      </c>
      <c r="AL2034">
        <v>1.4</v>
      </c>
      <c r="AM2034">
        <v>0.7</v>
      </c>
      <c r="AN2034">
        <v>3.8</v>
      </c>
      <c r="AO2034">
        <v>0.01</v>
      </c>
      <c r="AP2034">
        <v>24.5</v>
      </c>
      <c r="AQ2034">
        <v>570</v>
      </c>
      <c r="AR2034">
        <v>7.0000000000000007E-2</v>
      </c>
      <c r="AS2034">
        <v>3.3</v>
      </c>
      <c r="AT2034">
        <v>18</v>
      </c>
      <c r="AU2034">
        <v>2.6</v>
      </c>
      <c r="AV2034">
        <v>28.6</v>
      </c>
    </row>
    <row r="2035" spans="1:48" x14ac:dyDescent="0.3">
      <c r="A2035" t="s">
        <v>7869</v>
      </c>
      <c r="B2035" t="s">
        <v>7870</v>
      </c>
      <c r="C2035" s="1" t="str">
        <f t="shared" si="145"/>
        <v>13:0048</v>
      </c>
      <c r="D2035" s="1" t="str">
        <f t="shared" si="146"/>
        <v>13:0010</v>
      </c>
      <c r="E2035" t="s">
        <v>7871</v>
      </c>
      <c r="F2035" t="s">
        <v>7872</v>
      </c>
      <c r="H2035">
        <v>45.265692700000002</v>
      </c>
      <c r="I2035">
        <v>-66.723327800000007</v>
      </c>
      <c r="J2035" s="1" t="str">
        <f t="shared" si="147"/>
        <v>Basal till</v>
      </c>
      <c r="K2035" s="1" t="str">
        <f t="shared" si="148"/>
        <v>&lt;63 micron</v>
      </c>
      <c r="L2035">
        <v>17</v>
      </c>
      <c r="M2035">
        <v>1.76</v>
      </c>
      <c r="N2035">
        <v>9.5</v>
      </c>
      <c r="O2035">
        <v>0.7</v>
      </c>
      <c r="P2035">
        <v>1</v>
      </c>
      <c r="Q2035">
        <v>39.299999999999997</v>
      </c>
      <c r="R2035">
        <v>0.71</v>
      </c>
      <c r="S2035">
        <v>0.03</v>
      </c>
      <c r="T2035">
        <v>0.1</v>
      </c>
      <c r="U2035">
        <v>6.6</v>
      </c>
      <c r="V2035">
        <v>23.6</v>
      </c>
      <c r="W2035">
        <v>9.98</v>
      </c>
      <c r="X2035">
        <v>2.1</v>
      </c>
      <c r="Y2035">
        <v>5.6</v>
      </c>
      <c r="Z2035">
        <v>47</v>
      </c>
      <c r="AA2035">
        <v>0.06</v>
      </c>
      <c r="AB2035">
        <v>25.4</v>
      </c>
      <c r="AC2035">
        <v>0.42</v>
      </c>
      <c r="AD2035">
        <v>320</v>
      </c>
      <c r="AE2035">
        <v>0.64</v>
      </c>
      <c r="AF2035">
        <v>4.0000000000000001E-3</v>
      </c>
      <c r="AG2035">
        <v>17.7</v>
      </c>
      <c r="AH2035">
        <v>2.3E-2</v>
      </c>
      <c r="AI2035">
        <v>24.64</v>
      </c>
      <c r="AJ2035">
        <v>0.01</v>
      </c>
      <c r="AK2035">
        <v>0.32</v>
      </c>
      <c r="AL2035">
        <v>1.8</v>
      </c>
      <c r="AM2035">
        <v>0.5</v>
      </c>
      <c r="AN2035">
        <v>3</v>
      </c>
      <c r="AO2035">
        <v>0.01</v>
      </c>
      <c r="AP2035">
        <v>18.2</v>
      </c>
      <c r="AQ2035">
        <v>380</v>
      </c>
      <c r="AR2035">
        <v>0.17</v>
      </c>
      <c r="AS2035">
        <v>2.6</v>
      </c>
      <c r="AT2035">
        <v>31</v>
      </c>
      <c r="AU2035">
        <v>1.1000000000000001</v>
      </c>
      <c r="AV2035">
        <v>47.4</v>
      </c>
    </row>
    <row r="2036" spans="1:48" x14ac:dyDescent="0.3">
      <c r="A2036" t="s">
        <v>7873</v>
      </c>
      <c r="B2036" t="s">
        <v>7874</v>
      </c>
      <c r="C2036" s="1" t="str">
        <f t="shared" si="145"/>
        <v>13:0048</v>
      </c>
      <c r="D2036" s="1" t="str">
        <f t="shared" si="146"/>
        <v>13:0010</v>
      </c>
      <c r="E2036" t="s">
        <v>7875</v>
      </c>
      <c r="F2036" t="s">
        <v>7876</v>
      </c>
      <c r="H2036">
        <v>45.4881891</v>
      </c>
      <c r="I2036">
        <v>-66.696398900000005</v>
      </c>
      <c r="J2036" s="1" t="str">
        <f t="shared" si="147"/>
        <v>Basal till</v>
      </c>
      <c r="K2036" s="1" t="str">
        <f t="shared" si="148"/>
        <v>&lt;63 micron</v>
      </c>
      <c r="L2036">
        <v>8</v>
      </c>
      <c r="M2036">
        <v>1.45</v>
      </c>
      <c r="N2036">
        <v>4.8</v>
      </c>
      <c r="O2036">
        <v>16.2</v>
      </c>
      <c r="P2036">
        <v>1</v>
      </c>
      <c r="Q2036">
        <v>40.200000000000003</v>
      </c>
      <c r="R2036">
        <v>0.2</v>
      </c>
      <c r="S2036">
        <v>7.0000000000000007E-2</v>
      </c>
      <c r="T2036">
        <v>0.05</v>
      </c>
      <c r="U2036">
        <v>9.4</v>
      </c>
      <c r="V2036">
        <v>25.8</v>
      </c>
      <c r="W2036">
        <v>8.4499999999999993</v>
      </c>
      <c r="X2036">
        <v>2.2200000000000002</v>
      </c>
      <c r="Y2036">
        <v>4.2</v>
      </c>
      <c r="Z2036">
        <v>17</v>
      </c>
      <c r="AA2036">
        <v>0.05</v>
      </c>
      <c r="AB2036">
        <v>26.3</v>
      </c>
      <c r="AC2036">
        <v>0.53</v>
      </c>
      <c r="AD2036">
        <v>342</v>
      </c>
      <c r="AE2036">
        <v>0.39</v>
      </c>
      <c r="AF2036">
        <v>3.0000000000000001E-3</v>
      </c>
      <c r="AG2036">
        <v>21</v>
      </c>
      <c r="AH2036">
        <v>2.5999999999999999E-2</v>
      </c>
      <c r="AI2036">
        <v>13.29</v>
      </c>
      <c r="AJ2036">
        <v>5.0000000000000001E-3</v>
      </c>
      <c r="AK2036">
        <v>0.3</v>
      </c>
      <c r="AL2036">
        <v>2</v>
      </c>
      <c r="AM2036">
        <v>0.5</v>
      </c>
      <c r="AN2036">
        <v>5.3</v>
      </c>
      <c r="AO2036">
        <v>0.01</v>
      </c>
      <c r="AP2036">
        <v>6.7</v>
      </c>
      <c r="AQ2036">
        <v>440</v>
      </c>
      <c r="AR2036">
        <v>0.06</v>
      </c>
      <c r="AS2036">
        <v>1.3</v>
      </c>
      <c r="AT2036">
        <v>30</v>
      </c>
      <c r="AU2036">
        <v>0.2</v>
      </c>
      <c r="AV2036">
        <v>38.1</v>
      </c>
    </row>
    <row r="2037" spans="1:48" x14ac:dyDescent="0.3">
      <c r="A2037" t="s">
        <v>7877</v>
      </c>
      <c r="B2037" t="s">
        <v>7878</v>
      </c>
      <c r="C2037" s="1" t="str">
        <f t="shared" si="145"/>
        <v>13:0048</v>
      </c>
      <c r="D2037" s="1" t="str">
        <f t="shared" si="146"/>
        <v>13:0010</v>
      </c>
      <c r="E2037" t="s">
        <v>7879</v>
      </c>
      <c r="F2037" t="s">
        <v>7880</v>
      </c>
      <c r="H2037">
        <v>45.464563800000001</v>
      </c>
      <c r="I2037">
        <v>-66.701441700000004</v>
      </c>
      <c r="J2037" s="1" t="str">
        <f t="shared" si="147"/>
        <v>Basal till</v>
      </c>
      <c r="K2037" s="1" t="str">
        <f t="shared" si="148"/>
        <v>&lt;63 micron</v>
      </c>
      <c r="L2037">
        <v>40</v>
      </c>
      <c r="M2037">
        <v>1.39</v>
      </c>
      <c r="N2037">
        <v>4.5999999999999996</v>
      </c>
      <c r="O2037">
        <v>0.8</v>
      </c>
      <c r="P2037">
        <v>1</v>
      </c>
      <c r="Q2037">
        <v>37.5</v>
      </c>
      <c r="R2037">
        <v>0.2</v>
      </c>
      <c r="S2037">
        <v>0.03</v>
      </c>
      <c r="T2037">
        <v>7.0000000000000007E-2</v>
      </c>
      <c r="U2037">
        <v>8.8000000000000007</v>
      </c>
      <c r="V2037">
        <v>23.3</v>
      </c>
      <c r="W2037">
        <v>6.66</v>
      </c>
      <c r="X2037">
        <v>2.31</v>
      </c>
      <c r="Y2037">
        <v>4.5</v>
      </c>
      <c r="Z2037">
        <v>40</v>
      </c>
      <c r="AA2037">
        <v>7.0000000000000007E-2</v>
      </c>
      <c r="AB2037">
        <v>18.3</v>
      </c>
      <c r="AC2037">
        <v>0.39</v>
      </c>
      <c r="AD2037">
        <v>384</v>
      </c>
      <c r="AE2037">
        <v>0.37</v>
      </c>
      <c r="AF2037">
        <v>2E-3</v>
      </c>
      <c r="AG2037">
        <v>18.100000000000001</v>
      </c>
      <c r="AH2037">
        <v>2.7E-2</v>
      </c>
      <c r="AI2037">
        <v>11.77</v>
      </c>
      <c r="AJ2037">
        <v>0.02</v>
      </c>
      <c r="AK2037">
        <v>0.32</v>
      </c>
      <c r="AL2037">
        <v>1.5</v>
      </c>
      <c r="AM2037">
        <v>0.7</v>
      </c>
      <c r="AN2037">
        <v>4.2</v>
      </c>
      <c r="AO2037">
        <v>0.01</v>
      </c>
      <c r="AP2037">
        <v>3.3</v>
      </c>
      <c r="AQ2037">
        <v>160</v>
      </c>
      <c r="AR2037">
        <v>0.08</v>
      </c>
      <c r="AS2037">
        <v>0.7</v>
      </c>
      <c r="AT2037">
        <v>30</v>
      </c>
      <c r="AU2037">
        <v>0.2</v>
      </c>
      <c r="AV2037">
        <v>45.7</v>
      </c>
    </row>
    <row r="2038" spans="1:48" x14ac:dyDescent="0.3">
      <c r="A2038" t="s">
        <v>7881</v>
      </c>
      <c r="B2038" t="s">
        <v>7882</v>
      </c>
      <c r="C2038" s="1" t="str">
        <f t="shared" si="145"/>
        <v>13:0048</v>
      </c>
      <c r="D2038" s="1" t="str">
        <f t="shared" si="146"/>
        <v>13:0010</v>
      </c>
      <c r="E2038" t="s">
        <v>7883</v>
      </c>
      <c r="F2038" t="s">
        <v>7884</v>
      </c>
      <c r="H2038">
        <v>45.443973499999998</v>
      </c>
      <c r="I2038">
        <v>-66.708377200000001</v>
      </c>
      <c r="J2038" s="1" t="str">
        <f t="shared" si="147"/>
        <v>Basal till</v>
      </c>
      <c r="K2038" s="1" t="str">
        <f t="shared" si="148"/>
        <v>&lt;63 micron</v>
      </c>
      <c r="L2038">
        <v>13</v>
      </c>
      <c r="M2038">
        <v>1.54</v>
      </c>
      <c r="N2038">
        <v>7.5</v>
      </c>
      <c r="O2038">
        <v>1.9</v>
      </c>
      <c r="P2038">
        <v>1</v>
      </c>
      <c r="Q2038">
        <v>39.200000000000003</v>
      </c>
      <c r="R2038">
        <v>0.28999999999999998</v>
      </c>
      <c r="S2038">
        <v>0.05</v>
      </c>
      <c r="T2038">
        <v>0.05</v>
      </c>
      <c r="U2038">
        <v>12.2</v>
      </c>
      <c r="V2038">
        <v>23.9</v>
      </c>
      <c r="W2038">
        <v>14.41</v>
      </c>
      <c r="X2038">
        <v>2.39</v>
      </c>
      <c r="Y2038">
        <v>4.2</v>
      </c>
      <c r="Z2038">
        <v>14</v>
      </c>
      <c r="AA2038">
        <v>7.0000000000000007E-2</v>
      </c>
      <c r="AB2038">
        <v>27.4</v>
      </c>
      <c r="AC2038">
        <v>0.52</v>
      </c>
      <c r="AD2038">
        <v>580</v>
      </c>
      <c r="AE2038">
        <v>0.42</v>
      </c>
      <c r="AF2038">
        <v>4.0000000000000001E-3</v>
      </c>
      <c r="AG2038">
        <v>21.8</v>
      </c>
      <c r="AH2038">
        <v>3.3000000000000002E-2</v>
      </c>
      <c r="AI2038">
        <v>17.34</v>
      </c>
      <c r="AJ2038">
        <v>5.0000000000000001E-3</v>
      </c>
      <c r="AK2038">
        <v>0.49</v>
      </c>
      <c r="AL2038">
        <v>3.2</v>
      </c>
      <c r="AM2038">
        <v>0.5</v>
      </c>
      <c r="AN2038">
        <v>5.0999999999999996</v>
      </c>
      <c r="AO2038">
        <v>0.02</v>
      </c>
      <c r="AP2038">
        <v>8.9</v>
      </c>
      <c r="AQ2038">
        <v>810</v>
      </c>
      <c r="AR2038">
        <v>7.0000000000000007E-2</v>
      </c>
      <c r="AS2038">
        <v>2.4</v>
      </c>
      <c r="AT2038">
        <v>33</v>
      </c>
      <c r="AU2038">
        <v>0.2</v>
      </c>
      <c r="AV2038">
        <v>43.2</v>
      </c>
    </row>
    <row r="2039" spans="1:48" x14ac:dyDescent="0.3">
      <c r="A2039" t="s">
        <v>7885</v>
      </c>
      <c r="B2039" t="s">
        <v>7886</v>
      </c>
      <c r="C2039" s="1" t="str">
        <f t="shared" si="145"/>
        <v>13:0048</v>
      </c>
      <c r="D2039" s="1" t="str">
        <f t="shared" si="146"/>
        <v>13:0010</v>
      </c>
      <c r="E2039" t="s">
        <v>7887</v>
      </c>
      <c r="F2039" t="s">
        <v>7888</v>
      </c>
      <c r="H2039">
        <v>45.429743999999999</v>
      </c>
      <c r="I2039">
        <v>-66.707546800000003</v>
      </c>
      <c r="J2039" s="1" t="str">
        <f t="shared" si="147"/>
        <v>Basal till</v>
      </c>
      <c r="K2039" s="1" t="str">
        <f t="shared" si="148"/>
        <v>&lt;63 micron</v>
      </c>
      <c r="L2039">
        <v>11</v>
      </c>
      <c r="M2039">
        <v>1.71</v>
      </c>
      <c r="N2039">
        <v>7.5</v>
      </c>
      <c r="O2039">
        <v>0.8</v>
      </c>
      <c r="P2039">
        <v>0.5</v>
      </c>
      <c r="Q2039">
        <v>46.1</v>
      </c>
      <c r="R2039">
        <v>0.46</v>
      </c>
      <c r="S2039">
        <v>0.06</v>
      </c>
      <c r="T2039">
        <v>0.05</v>
      </c>
      <c r="U2039">
        <v>12.1</v>
      </c>
      <c r="V2039">
        <v>26.9</v>
      </c>
      <c r="W2039">
        <v>12.47</v>
      </c>
      <c r="X2039">
        <v>2.4500000000000002</v>
      </c>
      <c r="Y2039">
        <v>5</v>
      </c>
      <c r="Z2039">
        <v>15</v>
      </c>
      <c r="AA2039">
        <v>7.0000000000000007E-2</v>
      </c>
      <c r="AB2039">
        <v>25.9</v>
      </c>
      <c r="AC2039">
        <v>0.55000000000000004</v>
      </c>
      <c r="AD2039">
        <v>496</v>
      </c>
      <c r="AE2039">
        <v>0.96</v>
      </c>
      <c r="AF2039">
        <v>4.0000000000000001E-3</v>
      </c>
      <c r="AG2039">
        <v>22.2</v>
      </c>
      <c r="AH2039">
        <v>3.9E-2</v>
      </c>
      <c r="AI2039">
        <v>18.91</v>
      </c>
      <c r="AJ2039">
        <v>5.0000000000000001E-3</v>
      </c>
      <c r="AK2039">
        <v>0.47</v>
      </c>
      <c r="AL2039">
        <v>3</v>
      </c>
      <c r="AM2039">
        <v>0.4</v>
      </c>
      <c r="AN2039">
        <v>5.4</v>
      </c>
      <c r="AO2039">
        <v>0.01</v>
      </c>
      <c r="AP2039">
        <v>9.3000000000000007</v>
      </c>
      <c r="AQ2039">
        <v>700</v>
      </c>
      <c r="AR2039">
        <v>0.09</v>
      </c>
      <c r="AS2039">
        <v>2.2999999999999998</v>
      </c>
      <c r="AT2039">
        <v>35</v>
      </c>
      <c r="AU2039">
        <v>0.3</v>
      </c>
      <c r="AV2039">
        <v>44.7</v>
      </c>
    </row>
    <row r="2040" spans="1:48" x14ac:dyDescent="0.3">
      <c r="A2040" t="s">
        <v>7889</v>
      </c>
      <c r="B2040" t="s">
        <v>7890</v>
      </c>
      <c r="C2040" s="1" t="str">
        <f t="shared" si="145"/>
        <v>13:0048</v>
      </c>
      <c r="D2040" s="1" t="str">
        <f t="shared" si="146"/>
        <v>13:0010</v>
      </c>
      <c r="E2040" t="s">
        <v>7891</v>
      </c>
      <c r="F2040" t="s">
        <v>7892</v>
      </c>
      <c r="H2040">
        <v>45.415930500000002</v>
      </c>
      <c r="I2040">
        <v>-66.696973799999995</v>
      </c>
      <c r="J2040" s="1" t="str">
        <f t="shared" si="147"/>
        <v>Basal till</v>
      </c>
      <c r="K2040" s="1" t="str">
        <f t="shared" si="148"/>
        <v>&lt;63 micron</v>
      </c>
      <c r="L2040">
        <v>10</v>
      </c>
      <c r="M2040">
        <v>1.84</v>
      </c>
      <c r="N2040">
        <v>22.1</v>
      </c>
      <c r="O2040">
        <v>0.3</v>
      </c>
      <c r="P2040">
        <v>1</v>
      </c>
      <c r="Q2040">
        <v>112</v>
      </c>
      <c r="R2040">
        <v>0.35</v>
      </c>
      <c r="S2040">
        <v>0.14000000000000001</v>
      </c>
      <c r="T2040">
        <v>0.09</v>
      </c>
      <c r="U2040">
        <v>16.899999999999999</v>
      </c>
      <c r="V2040">
        <v>30.9</v>
      </c>
      <c r="W2040">
        <v>20.47</v>
      </c>
      <c r="X2040">
        <v>3.1</v>
      </c>
      <c r="Y2040">
        <v>5.4</v>
      </c>
      <c r="Z2040">
        <v>10</v>
      </c>
      <c r="AA2040">
        <v>0.11</v>
      </c>
      <c r="AB2040">
        <v>42.1</v>
      </c>
      <c r="AC2040">
        <v>0.68</v>
      </c>
      <c r="AD2040">
        <v>664</v>
      </c>
      <c r="AE2040">
        <v>0.5</v>
      </c>
      <c r="AF2040">
        <v>5.0000000000000001E-3</v>
      </c>
      <c r="AG2040">
        <v>30.9</v>
      </c>
      <c r="AH2040">
        <v>5.0999999999999997E-2</v>
      </c>
      <c r="AI2040">
        <v>17.18</v>
      </c>
      <c r="AJ2040">
        <v>0.01</v>
      </c>
      <c r="AK2040">
        <v>0.56000000000000005</v>
      </c>
      <c r="AL2040">
        <v>3.5</v>
      </c>
      <c r="AM2040">
        <v>0.3</v>
      </c>
      <c r="AN2040">
        <v>11.8</v>
      </c>
      <c r="AO2040">
        <v>0.01</v>
      </c>
      <c r="AP2040">
        <v>9.1999999999999993</v>
      </c>
      <c r="AQ2040">
        <v>720</v>
      </c>
      <c r="AR2040">
        <v>0.09</v>
      </c>
      <c r="AS2040">
        <v>1</v>
      </c>
      <c r="AT2040">
        <v>42</v>
      </c>
      <c r="AU2040">
        <v>0.3</v>
      </c>
      <c r="AV2040">
        <v>63</v>
      </c>
    </row>
    <row r="2041" spans="1:48" x14ac:dyDescent="0.3">
      <c r="A2041" t="s">
        <v>7893</v>
      </c>
      <c r="B2041" t="s">
        <v>7894</v>
      </c>
      <c r="C2041" s="1" t="str">
        <f t="shared" si="145"/>
        <v>13:0048</v>
      </c>
      <c r="D2041" s="1" t="str">
        <f t="shared" si="146"/>
        <v>13:0010</v>
      </c>
      <c r="E2041" t="s">
        <v>7895</v>
      </c>
      <c r="F2041" t="s">
        <v>7896</v>
      </c>
      <c r="H2041">
        <v>45.390380700000001</v>
      </c>
      <c r="I2041">
        <v>-66.701691100000005</v>
      </c>
      <c r="J2041" s="1" t="str">
        <f t="shared" si="147"/>
        <v>Basal till</v>
      </c>
      <c r="K2041" s="1" t="str">
        <f t="shared" si="148"/>
        <v>&lt;63 micron</v>
      </c>
      <c r="L2041">
        <v>7</v>
      </c>
      <c r="M2041">
        <v>1.8</v>
      </c>
      <c r="N2041">
        <v>15.4</v>
      </c>
      <c r="O2041">
        <v>1.6</v>
      </c>
      <c r="P2041">
        <v>1</v>
      </c>
      <c r="Q2041">
        <v>53.8</v>
      </c>
      <c r="R2041">
        <v>0.62</v>
      </c>
      <c r="S2041">
        <v>7.0000000000000007E-2</v>
      </c>
      <c r="T2041">
        <v>7.0000000000000007E-2</v>
      </c>
      <c r="U2041">
        <v>13.8</v>
      </c>
      <c r="V2041">
        <v>29.6</v>
      </c>
      <c r="W2041">
        <v>20.45</v>
      </c>
      <c r="X2041">
        <v>2.72</v>
      </c>
      <c r="Y2041">
        <v>4.8</v>
      </c>
      <c r="Z2041">
        <v>14</v>
      </c>
      <c r="AA2041">
        <v>0.09</v>
      </c>
      <c r="AB2041">
        <v>30.5</v>
      </c>
      <c r="AC2041">
        <v>0.59</v>
      </c>
      <c r="AD2041">
        <v>521</v>
      </c>
      <c r="AE2041">
        <v>1.06</v>
      </c>
      <c r="AF2041">
        <v>4.0000000000000001E-3</v>
      </c>
      <c r="AG2041">
        <v>27.2</v>
      </c>
      <c r="AH2041">
        <v>4.2999999999999997E-2</v>
      </c>
      <c r="AI2041">
        <v>15.96</v>
      </c>
      <c r="AJ2041">
        <v>5.0000000000000001E-3</v>
      </c>
      <c r="AK2041">
        <v>0.53</v>
      </c>
      <c r="AL2041">
        <v>2.8</v>
      </c>
      <c r="AM2041">
        <v>0.1</v>
      </c>
      <c r="AN2041">
        <v>6.6</v>
      </c>
      <c r="AO2041">
        <v>0.02</v>
      </c>
      <c r="AP2041">
        <v>8.6999999999999993</v>
      </c>
      <c r="AQ2041">
        <v>980</v>
      </c>
      <c r="AR2041">
        <v>0.1</v>
      </c>
      <c r="AS2041">
        <v>1.3</v>
      </c>
      <c r="AT2041">
        <v>38</v>
      </c>
      <c r="AU2041">
        <v>0.9</v>
      </c>
      <c r="AV2041">
        <v>50.4</v>
      </c>
    </row>
    <row r="2042" spans="1:48" x14ac:dyDescent="0.3">
      <c r="A2042" t="s">
        <v>7897</v>
      </c>
      <c r="B2042" t="s">
        <v>7898</v>
      </c>
      <c r="C2042" s="1" t="str">
        <f t="shared" si="145"/>
        <v>13:0048</v>
      </c>
      <c r="D2042" s="1" t="str">
        <f t="shared" si="146"/>
        <v>13:0010</v>
      </c>
      <c r="E2042" t="s">
        <v>7899</v>
      </c>
      <c r="F2042" t="s">
        <v>7900</v>
      </c>
      <c r="H2042">
        <v>45.374892099999997</v>
      </c>
      <c r="I2042">
        <v>-66.695128499999996</v>
      </c>
      <c r="J2042" s="1" t="str">
        <f t="shared" si="147"/>
        <v>Basal till</v>
      </c>
      <c r="K2042" s="1" t="str">
        <f t="shared" si="148"/>
        <v>&lt;63 micron</v>
      </c>
      <c r="L2042">
        <v>11</v>
      </c>
      <c r="M2042">
        <v>2.2000000000000002</v>
      </c>
      <c r="N2042">
        <v>13</v>
      </c>
      <c r="O2042">
        <v>1.5</v>
      </c>
      <c r="P2042">
        <v>1</v>
      </c>
      <c r="Q2042">
        <v>110.7</v>
      </c>
      <c r="R2042">
        <v>0.44</v>
      </c>
      <c r="S2042">
        <v>0.14000000000000001</v>
      </c>
      <c r="T2042">
        <v>0.09</v>
      </c>
      <c r="U2042">
        <v>18.8</v>
      </c>
      <c r="V2042">
        <v>35.799999999999997</v>
      </c>
      <c r="W2042">
        <v>23.57</v>
      </c>
      <c r="X2042">
        <v>3.27</v>
      </c>
      <c r="Y2042">
        <v>5.9</v>
      </c>
      <c r="Z2042">
        <v>14</v>
      </c>
      <c r="AA2042">
        <v>0.15</v>
      </c>
      <c r="AB2042">
        <v>35.4</v>
      </c>
      <c r="AC2042">
        <v>0.69</v>
      </c>
      <c r="AD2042">
        <v>750</v>
      </c>
      <c r="AE2042">
        <v>0.96</v>
      </c>
      <c r="AF2042">
        <v>6.0000000000000001E-3</v>
      </c>
      <c r="AG2042">
        <v>37.4</v>
      </c>
      <c r="AH2042">
        <v>5.3999999999999999E-2</v>
      </c>
      <c r="AI2042">
        <v>20.399999999999999</v>
      </c>
      <c r="AJ2042">
        <v>5.0000000000000001E-3</v>
      </c>
      <c r="AK2042">
        <v>0.74</v>
      </c>
      <c r="AL2042">
        <v>3.7</v>
      </c>
      <c r="AM2042">
        <v>0.05</v>
      </c>
      <c r="AN2042">
        <v>11.4</v>
      </c>
      <c r="AO2042">
        <v>0.01</v>
      </c>
      <c r="AP2042">
        <v>9.8000000000000007</v>
      </c>
      <c r="AQ2042">
        <v>730</v>
      </c>
      <c r="AR2042">
        <v>0.11</v>
      </c>
      <c r="AS2042">
        <v>1.5</v>
      </c>
      <c r="AT2042">
        <v>44</v>
      </c>
      <c r="AU2042">
        <v>0.3</v>
      </c>
      <c r="AV2042">
        <v>65.099999999999994</v>
      </c>
    </row>
    <row r="2043" spans="1:48" x14ac:dyDescent="0.3">
      <c r="A2043" t="s">
        <v>7901</v>
      </c>
      <c r="B2043" t="s">
        <v>7902</v>
      </c>
      <c r="C2043" s="1" t="str">
        <f t="shared" si="145"/>
        <v>13:0048</v>
      </c>
      <c r="D2043" s="1" t="str">
        <f t="shared" si="146"/>
        <v>13:0010</v>
      </c>
      <c r="E2043" t="s">
        <v>7903</v>
      </c>
      <c r="F2043" t="s">
        <v>7904</v>
      </c>
      <c r="H2043">
        <v>45.354107399999997</v>
      </c>
      <c r="I2043">
        <v>-66.704487999999998</v>
      </c>
      <c r="J2043" s="1" t="str">
        <f t="shared" si="147"/>
        <v>Basal till</v>
      </c>
      <c r="K2043" s="1" t="str">
        <f t="shared" si="148"/>
        <v>&lt;63 micron</v>
      </c>
      <c r="L2043">
        <v>5</v>
      </c>
      <c r="M2043">
        <v>1.53</v>
      </c>
      <c r="N2043">
        <v>12.5</v>
      </c>
      <c r="O2043">
        <v>0.6</v>
      </c>
      <c r="P2043">
        <v>2</v>
      </c>
      <c r="Q2043">
        <v>35.4</v>
      </c>
      <c r="R2043">
        <v>0.81</v>
      </c>
      <c r="S2043">
        <v>0.1</v>
      </c>
      <c r="T2043">
        <v>0.1</v>
      </c>
      <c r="U2043">
        <v>11.6</v>
      </c>
      <c r="V2043">
        <v>25.2</v>
      </c>
      <c r="W2043">
        <v>13.19</v>
      </c>
      <c r="X2043">
        <v>2.21</v>
      </c>
      <c r="Y2043">
        <v>4.9000000000000004</v>
      </c>
      <c r="Z2043">
        <v>20</v>
      </c>
      <c r="AA2043">
        <v>7.0000000000000007E-2</v>
      </c>
      <c r="AB2043">
        <v>33.4</v>
      </c>
      <c r="AC2043">
        <v>0.48</v>
      </c>
      <c r="AD2043">
        <v>531</v>
      </c>
      <c r="AE2043">
        <v>0.61</v>
      </c>
      <c r="AF2043">
        <v>4.0000000000000001E-3</v>
      </c>
      <c r="AG2043">
        <v>21.6</v>
      </c>
      <c r="AH2043">
        <v>4.7E-2</v>
      </c>
      <c r="AI2043">
        <v>20.260000000000002</v>
      </c>
      <c r="AJ2043">
        <v>5.0000000000000001E-3</v>
      </c>
      <c r="AK2043">
        <v>0.47</v>
      </c>
      <c r="AL2043">
        <v>2.2999999999999998</v>
      </c>
      <c r="AM2043">
        <v>0.05</v>
      </c>
      <c r="AN2043">
        <v>6.1</v>
      </c>
      <c r="AO2043">
        <v>0.02</v>
      </c>
      <c r="AP2043">
        <v>14.6</v>
      </c>
      <c r="AQ2043">
        <v>820</v>
      </c>
      <c r="AR2043">
        <v>0.1</v>
      </c>
      <c r="AS2043">
        <v>3.6</v>
      </c>
      <c r="AT2043">
        <v>31</v>
      </c>
      <c r="AU2043">
        <v>0.6</v>
      </c>
      <c r="AV2043">
        <v>48.9</v>
      </c>
    </row>
    <row r="2044" spans="1:48" x14ac:dyDescent="0.3">
      <c r="A2044" t="s">
        <v>7905</v>
      </c>
      <c r="B2044" t="s">
        <v>7906</v>
      </c>
      <c r="C2044" s="1" t="str">
        <f t="shared" si="145"/>
        <v>13:0048</v>
      </c>
      <c r="D2044" s="1" t="str">
        <f t="shared" si="146"/>
        <v>13:0010</v>
      </c>
      <c r="E2044" t="s">
        <v>7907</v>
      </c>
      <c r="F2044" t="s">
        <v>7908</v>
      </c>
      <c r="H2044">
        <v>45.336257000000003</v>
      </c>
      <c r="I2044">
        <v>-66.695969399999996</v>
      </c>
      <c r="J2044" s="1" t="str">
        <f t="shared" si="147"/>
        <v>Basal till</v>
      </c>
      <c r="K2044" s="1" t="str">
        <f t="shared" si="148"/>
        <v>&lt;63 micron</v>
      </c>
      <c r="L2044">
        <v>26</v>
      </c>
      <c r="M2044">
        <v>1.44</v>
      </c>
      <c r="N2044">
        <v>11.7</v>
      </c>
      <c r="O2044">
        <v>0.5</v>
      </c>
      <c r="P2044">
        <v>1</v>
      </c>
      <c r="Q2044">
        <v>23.1</v>
      </c>
      <c r="R2044">
        <v>0.43</v>
      </c>
      <c r="S2044">
        <v>0.06</v>
      </c>
      <c r="T2044">
        <v>7.0000000000000007E-2</v>
      </c>
      <c r="U2044">
        <v>5.8</v>
      </c>
      <c r="V2044">
        <v>21</v>
      </c>
      <c r="W2044">
        <v>8.77</v>
      </c>
      <c r="X2044">
        <v>1.96</v>
      </c>
      <c r="Y2044">
        <v>4</v>
      </c>
      <c r="Z2044">
        <v>60</v>
      </c>
      <c r="AA2044">
        <v>0.05</v>
      </c>
      <c r="AB2044">
        <v>22.6</v>
      </c>
      <c r="AC2044">
        <v>0.36</v>
      </c>
      <c r="AD2044">
        <v>269</v>
      </c>
      <c r="AE2044">
        <v>0.71</v>
      </c>
      <c r="AF2044">
        <v>2E-3</v>
      </c>
      <c r="AG2044">
        <v>16.2</v>
      </c>
      <c r="AH2044">
        <v>2.8000000000000001E-2</v>
      </c>
      <c r="AI2044">
        <v>14.09</v>
      </c>
      <c r="AJ2044">
        <v>0.01</v>
      </c>
      <c r="AK2044">
        <v>0.37</v>
      </c>
      <c r="AL2044">
        <v>1.5</v>
      </c>
      <c r="AM2044">
        <v>0.2</v>
      </c>
      <c r="AN2044">
        <v>4.2</v>
      </c>
      <c r="AO2044">
        <v>0.01</v>
      </c>
      <c r="AP2044">
        <v>6.2</v>
      </c>
      <c r="AQ2044">
        <v>420</v>
      </c>
      <c r="AR2044">
        <v>0.08</v>
      </c>
      <c r="AS2044">
        <v>1.2</v>
      </c>
      <c r="AT2044">
        <v>26</v>
      </c>
      <c r="AU2044">
        <v>0.5</v>
      </c>
      <c r="AV2044">
        <v>36.700000000000003</v>
      </c>
    </row>
    <row r="2045" spans="1:48" x14ac:dyDescent="0.3">
      <c r="A2045" t="s">
        <v>7909</v>
      </c>
      <c r="B2045" t="s">
        <v>7910</v>
      </c>
      <c r="C2045" s="1" t="str">
        <f t="shared" si="145"/>
        <v>13:0048</v>
      </c>
      <c r="D2045" s="1" t="str">
        <f t="shared" si="146"/>
        <v>13:0010</v>
      </c>
      <c r="E2045" t="s">
        <v>7907</v>
      </c>
      <c r="F2045" t="s">
        <v>7911</v>
      </c>
      <c r="H2045">
        <v>45.336257000000003</v>
      </c>
      <c r="I2045">
        <v>-66.695969399999996</v>
      </c>
      <c r="J2045" s="1" t="str">
        <f t="shared" si="147"/>
        <v>Basal till</v>
      </c>
      <c r="K2045" s="1" t="str">
        <f t="shared" si="148"/>
        <v>&lt;63 micron</v>
      </c>
      <c r="L2045">
        <v>17</v>
      </c>
      <c r="M2045">
        <v>1.73</v>
      </c>
      <c r="N2045">
        <v>15.1</v>
      </c>
      <c r="O2045">
        <v>0.7</v>
      </c>
      <c r="P2045">
        <v>1</v>
      </c>
      <c r="Q2045">
        <v>48.1</v>
      </c>
      <c r="R2045">
        <v>0.56000000000000005</v>
      </c>
      <c r="S2045">
        <v>0.06</v>
      </c>
      <c r="T2045">
        <v>0.08</v>
      </c>
      <c r="U2045">
        <v>12.1</v>
      </c>
      <c r="V2045">
        <v>27.9</v>
      </c>
      <c r="W2045">
        <v>16.07</v>
      </c>
      <c r="X2045">
        <v>2.44</v>
      </c>
      <c r="Y2045">
        <v>5</v>
      </c>
      <c r="Z2045">
        <v>31</v>
      </c>
      <c r="AA2045">
        <v>0.1</v>
      </c>
      <c r="AB2045">
        <v>28.3</v>
      </c>
      <c r="AC2045">
        <v>0.54</v>
      </c>
      <c r="AD2045">
        <v>519</v>
      </c>
      <c r="AE2045">
        <v>0.64</v>
      </c>
      <c r="AF2045">
        <v>4.0000000000000001E-3</v>
      </c>
      <c r="AG2045">
        <v>25.1</v>
      </c>
      <c r="AH2045">
        <v>0.04</v>
      </c>
      <c r="AI2045">
        <v>20.6</v>
      </c>
      <c r="AJ2045">
        <v>5.0000000000000001E-3</v>
      </c>
      <c r="AK2045">
        <v>0.56000000000000005</v>
      </c>
      <c r="AL2045">
        <v>2.6</v>
      </c>
      <c r="AM2045">
        <v>0.2</v>
      </c>
      <c r="AN2045">
        <v>5.5</v>
      </c>
      <c r="AO2045">
        <v>0.01</v>
      </c>
      <c r="AP2045">
        <v>10.5</v>
      </c>
      <c r="AQ2045">
        <v>830</v>
      </c>
      <c r="AR2045">
        <v>0.11</v>
      </c>
      <c r="AS2045">
        <v>1.5</v>
      </c>
      <c r="AT2045">
        <v>34</v>
      </c>
      <c r="AU2045">
        <v>0.5</v>
      </c>
      <c r="AV2045">
        <v>52.1</v>
      </c>
    </row>
    <row r="2046" spans="1:48" x14ac:dyDescent="0.3">
      <c r="A2046" t="s">
        <v>7912</v>
      </c>
      <c r="B2046" t="s">
        <v>7913</v>
      </c>
      <c r="C2046" s="1" t="str">
        <f t="shared" si="145"/>
        <v>13:0048</v>
      </c>
      <c r="D2046" s="1" t="str">
        <f t="shared" si="146"/>
        <v>13:0010</v>
      </c>
      <c r="E2046" t="s">
        <v>7914</v>
      </c>
      <c r="F2046" t="s">
        <v>7915</v>
      </c>
      <c r="H2046">
        <v>45.3232973</v>
      </c>
      <c r="I2046">
        <v>-66.702352000000005</v>
      </c>
      <c r="J2046" s="1" t="str">
        <f t="shared" si="147"/>
        <v>Basal till</v>
      </c>
      <c r="K2046" s="1" t="str">
        <f t="shared" si="148"/>
        <v>&lt;63 micron</v>
      </c>
      <c r="L2046">
        <v>16</v>
      </c>
      <c r="M2046">
        <v>2.33</v>
      </c>
      <c r="N2046">
        <v>17.3</v>
      </c>
      <c r="O2046">
        <v>0.7</v>
      </c>
      <c r="P2046">
        <v>1</v>
      </c>
      <c r="Q2046">
        <v>115.7</v>
      </c>
      <c r="R2046">
        <v>0.72</v>
      </c>
      <c r="S2046">
        <v>0.19</v>
      </c>
      <c r="T2046">
        <v>0.09</v>
      </c>
      <c r="U2046">
        <v>17.899999999999999</v>
      </c>
      <c r="V2046">
        <v>37.6</v>
      </c>
      <c r="W2046">
        <v>26.05</v>
      </c>
      <c r="X2046">
        <v>3.17</v>
      </c>
      <c r="Y2046">
        <v>6.4</v>
      </c>
      <c r="Z2046">
        <v>22</v>
      </c>
      <c r="AA2046">
        <v>0.15</v>
      </c>
      <c r="AB2046">
        <v>40.9</v>
      </c>
      <c r="AC2046">
        <v>0.75</v>
      </c>
      <c r="AD2046">
        <v>727</v>
      </c>
      <c r="AE2046">
        <v>0.76</v>
      </c>
      <c r="AF2046">
        <v>7.0000000000000001E-3</v>
      </c>
      <c r="AG2046">
        <v>36.5</v>
      </c>
      <c r="AH2046">
        <v>4.3999999999999997E-2</v>
      </c>
      <c r="AI2046">
        <v>21.59</v>
      </c>
      <c r="AJ2046">
        <v>5.0000000000000001E-3</v>
      </c>
      <c r="AK2046">
        <v>0.75</v>
      </c>
      <c r="AL2046">
        <v>4.0999999999999996</v>
      </c>
      <c r="AM2046">
        <v>0.4</v>
      </c>
      <c r="AN2046">
        <v>14.4</v>
      </c>
      <c r="AO2046">
        <v>0.01</v>
      </c>
      <c r="AP2046">
        <v>10.199999999999999</v>
      </c>
      <c r="AQ2046">
        <v>860</v>
      </c>
      <c r="AR2046">
        <v>0.12</v>
      </c>
      <c r="AS2046">
        <v>1.2</v>
      </c>
      <c r="AT2046">
        <v>44</v>
      </c>
      <c r="AU2046">
        <v>0.3</v>
      </c>
      <c r="AV2046">
        <v>72.7</v>
      </c>
    </row>
    <row r="2047" spans="1:48" x14ac:dyDescent="0.3">
      <c r="A2047" t="s">
        <v>7916</v>
      </c>
      <c r="B2047" t="s">
        <v>7917</v>
      </c>
      <c r="C2047" s="1" t="str">
        <f t="shared" si="145"/>
        <v>13:0048</v>
      </c>
      <c r="D2047" s="1" t="str">
        <f t="shared" si="146"/>
        <v>13:0010</v>
      </c>
      <c r="E2047" t="s">
        <v>7918</v>
      </c>
      <c r="F2047" t="s">
        <v>7919</v>
      </c>
      <c r="H2047">
        <v>45.310770300000001</v>
      </c>
      <c r="I2047">
        <v>-66.706545500000004</v>
      </c>
      <c r="J2047" s="1" t="str">
        <f t="shared" si="147"/>
        <v>Basal till</v>
      </c>
      <c r="K2047" s="1" t="str">
        <f t="shared" si="148"/>
        <v>&lt;63 micron</v>
      </c>
      <c r="L2047">
        <v>100</v>
      </c>
      <c r="M2047">
        <v>1.85</v>
      </c>
      <c r="N2047">
        <v>45.8</v>
      </c>
      <c r="O2047">
        <v>0.4</v>
      </c>
      <c r="P2047">
        <v>1</v>
      </c>
      <c r="Q2047">
        <v>35.1</v>
      </c>
      <c r="R2047">
        <v>1.52</v>
      </c>
      <c r="S2047">
        <v>7.0000000000000007E-2</v>
      </c>
      <c r="T2047">
        <v>0.14000000000000001</v>
      </c>
      <c r="U2047">
        <v>10.9</v>
      </c>
      <c r="V2047">
        <v>25.2</v>
      </c>
      <c r="W2047">
        <v>14.27</v>
      </c>
      <c r="X2047">
        <v>2.48</v>
      </c>
      <c r="Y2047">
        <v>5.6</v>
      </c>
      <c r="Z2047">
        <v>51</v>
      </c>
      <c r="AA2047">
        <v>0.09</v>
      </c>
      <c r="AB2047">
        <v>31.8</v>
      </c>
      <c r="AC2047">
        <v>0.53</v>
      </c>
      <c r="AD2047">
        <v>526</v>
      </c>
      <c r="AE2047">
        <v>1.2</v>
      </c>
      <c r="AF2047">
        <v>4.0000000000000001E-3</v>
      </c>
      <c r="AG2047">
        <v>22.4</v>
      </c>
      <c r="AH2047">
        <v>4.2000000000000003E-2</v>
      </c>
      <c r="AI2047">
        <v>28.64</v>
      </c>
      <c r="AJ2047">
        <v>0.01</v>
      </c>
      <c r="AK2047">
        <v>0.47</v>
      </c>
      <c r="AL2047">
        <v>2.2000000000000002</v>
      </c>
      <c r="AM2047">
        <v>0.8</v>
      </c>
      <c r="AN2047">
        <v>4.9000000000000004</v>
      </c>
      <c r="AO2047">
        <v>0.02</v>
      </c>
      <c r="AP2047">
        <v>17.399999999999999</v>
      </c>
      <c r="AQ2047">
        <v>620</v>
      </c>
      <c r="AR2047">
        <v>0.12</v>
      </c>
      <c r="AS2047">
        <v>2.8</v>
      </c>
      <c r="AT2047">
        <v>31</v>
      </c>
      <c r="AU2047">
        <v>1.3</v>
      </c>
      <c r="AV2047">
        <v>63.5</v>
      </c>
    </row>
    <row r="2048" spans="1:48" x14ac:dyDescent="0.3">
      <c r="A2048" t="s">
        <v>7920</v>
      </c>
      <c r="B2048" t="s">
        <v>7921</v>
      </c>
      <c r="C2048" s="1" t="str">
        <f t="shared" si="145"/>
        <v>13:0048</v>
      </c>
      <c r="D2048" s="1" t="str">
        <f t="shared" si="146"/>
        <v>13:0010</v>
      </c>
      <c r="E2048" t="s">
        <v>7922</v>
      </c>
      <c r="F2048" t="s">
        <v>7923</v>
      </c>
      <c r="H2048">
        <v>45.294569899999999</v>
      </c>
      <c r="I2048">
        <v>-66.701307200000002</v>
      </c>
      <c r="J2048" s="1" t="str">
        <f t="shared" si="147"/>
        <v>Basal till</v>
      </c>
      <c r="K2048" s="1" t="str">
        <f t="shared" si="148"/>
        <v>&lt;63 micron</v>
      </c>
      <c r="L2048">
        <v>55</v>
      </c>
      <c r="M2048">
        <v>1.94</v>
      </c>
      <c r="N2048">
        <v>32.6</v>
      </c>
      <c r="O2048">
        <v>0.7</v>
      </c>
      <c r="P2048">
        <v>1</v>
      </c>
      <c r="Q2048">
        <v>35.200000000000003</v>
      </c>
      <c r="R2048">
        <v>1.29</v>
      </c>
      <c r="S2048">
        <v>0.04</v>
      </c>
      <c r="T2048">
        <v>0.17</v>
      </c>
      <c r="U2048">
        <v>9</v>
      </c>
      <c r="V2048">
        <v>25.6</v>
      </c>
      <c r="W2048">
        <v>11.44</v>
      </c>
      <c r="X2048">
        <v>2.39</v>
      </c>
      <c r="Y2048">
        <v>5.9</v>
      </c>
      <c r="Z2048">
        <v>60</v>
      </c>
      <c r="AA2048">
        <v>7.0000000000000007E-2</v>
      </c>
      <c r="AB2048">
        <v>32.5</v>
      </c>
      <c r="AC2048">
        <v>0.46</v>
      </c>
      <c r="AD2048">
        <v>393</v>
      </c>
      <c r="AE2048">
        <v>0.94</v>
      </c>
      <c r="AF2048">
        <v>5.0000000000000001E-3</v>
      </c>
      <c r="AG2048">
        <v>20</v>
      </c>
      <c r="AH2048">
        <v>2.7E-2</v>
      </c>
      <c r="AI2048">
        <v>31.15</v>
      </c>
      <c r="AJ2048">
        <v>0.03</v>
      </c>
      <c r="AK2048">
        <v>0.51</v>
      </c>
      <c r="AL2048">
        <v>2.2000000000000002</v>
      </c>
      <c r="AM2048">
        <v>0.7</v>
      </c>
      <c r="AN2048">
        <v>4.3</v>
      </c>
      <c r="AO2048">
        <v>0.02</v>
      </c>
      <c r="AP2048">
        <v>17.899999999999999</v>
      </c>
      <c r="AQ2048">
        <v>560</v>
      </c>
      <c r="AR2048">
        <v>0.13</v>
      </c>
      <c r="AS2048">
        <v>2.7</v>
      </c>
      <c r="AT2048">
        <v>30</v>
      </c>
      <c r="AU2048">
        <v>1.4</v>
      </c>
      <c r="AV2048">
        <v>59.9</v>
      </c>
    </row>
    <row r="2049" spans="1:48" x14ac:dyDescent="0.3">
      <c r="A2049" t="s">
        <v>7924</v>
      </c>
      <c r="B2049" t="s">
        <v>7925</v>
      </c>
      <c r="C2049" s="1" t="str">
        <f t="shared" si="145"/>
        <v>13:0048</v>
      </c>
      <c r="D2049" s="1" t="str">
        <f t="shared" si="146"/>
        <v>13:0010</v>
      </c>
      <c r="E2049" t="s">
        <v>7926</v>
      </c>
      <c r="F2049" t="s">
        <v>7927</v>
      </c>
      <c r="H2049">
        <v>45.2645354</v>
      </c>
      <c r="I2049">
        <v>-66.710474700000006</v>
      </c>
      <c r="J2049" s="1" t="str">
        <f t="shared" si="147"/>
        <v>Basal till</v>
      </c>
      <c r="K2049" s="1" t="str">
        <f t="shared" si="148"/>
        <v>&lt;63 micron</v>
      </c>
      <c r="L2049">
        <v>59</v>
      </c>
      <c r="M2049">
        <v>1.26</v>
      </c>
      <c r="N2049">
        <v>18.8</v>
      </c>
      <c r="O2049">
        <v>1.4</v>
      </c>
      <c r="P2049">
        <v>1</v>
      </c>
      <c r="Q2049">
        <v>13.8</v>
      </c>
      <c r="R2049">
        <v>0.87</v>
      </c>
      <c r="S2049">
        <v>0.03</v>
      </c>
      <c r="T2049">
        <v>0.05</v>
      </c>
      <c r="U2049">
        <v>4</v>
      </c>
      <c r="V2049">
        <v>13.5</v>
      </c>
      <c r="W2049">
        <v>7.1</v>
      </c>
      <c r="X2049">
        <v>1.38</v>
      </c>
      <c r="Y2049">
        <v>4</v>
      </c>
      <c r="Z2049">
        <v>35</v>
      </c>
      <c r="AA2049">
        <v>0.03</v>
      </c>
      <c r="AB2049">
        <v>27.8</v>
      </c>
      <c r="AC2049">
        <v>0.23</v>
      </c>
      <c r="AD2049">
        <v>211</v>
      </c>
      <c r="AE2049">
        <v>0.63</v>
      </c>
      <c r="AF2049">
        <v>4.0000000000000001E-3</v>
      </c>
      <c r="AG2049">
        <v>9</v>
      </c>
      <c r="AH2049">
        <v>1.0999999999999999E-2</v>
      </c>
      <c r="AI2049">
        <v>25.35</v>
      </c>
      <c r="AJ2049">
        <v>5.0000000000000001E-3</v>
      </c>
      <c r="AK2049">
        <v>0.23</v>
      </c>
      <c r="AL2049">
        <v>1.4</v>
      </c>
      <c r="AM2049">
        <v>0.7</v>
      </c>
      <c r="AN2049">
        <v>2.4</v>
      </c>
      <c r="AO2049">
        <v>0.01</v>
      </c>
      <c r="AP2049">
        <v>27</v>
      </c>
      <c r="AQ2049">
        <v>460</v>
      </c>
      <c r="AR2049">
        <v>0.11</v>
      </c>
      <c r="AS2049">
        <v>3.1</v>
      </c>
      <c r="AT2049">
        <v>18</v>
      </c>
      <c r="AU2049">
        <v>1.9</v>
      </c>
      <c r="AV2049">
        <v>28.9</v>
      </c>
    </row>
    <row r="2050" spans="1:48" x14ac:dyDescent="0.3">
      <c r="A2050" t="s">
        <v>7928</v>
      </c>
      <c r="B2050" t="s">
        <v>7929</v>
      </c>
      <c r="C2050" s="1" t="str">
        <f t="shared" si="145"/>
        <v>13:0048</v>
      </c>
      <c r="D2050" s="1" t="str">
        <f t="shared" si="146"/>
        <v>13:0010</v>
      </c>
      <c r="E2050" t="s">
        <v>7930</v>
      </c>
      <c r="F2050" t="s">
        <v>7931</v>
      </c>
      <c r="H2050">
        <v>45.258884500000001</v>
      </c>
      <c r="I2050">
        <v>-66.689137200000005</v>
      </c>
      <c r="J2050" s="1" t="str">
        <f t="shared" si="147"/>
        <v>Basal till</v>
      </c>
      <c r="K2050" s="1" t="str">
        <f t="shared" si="148"/>
        <v>&lt;63 micron</v>
      </c>
      <c r="L2050">
        <v>30</v>
      </c>
      <c r="M2050">
        <v>1.42</v>
      </c>
      <c r="N2050">
        <v>16.2</v>
      </c>
      <c r="O2050">
        <v>0.9</v>
      </c>
      <c r="P2050">
        <v>1</v>
      </c>
      <c r="Q2050">
        <v>25.6</v>
      </c>
      <c r="R2050">
        <v>1.26</v>
      </c>
      <c r="S2050">
        <v>0.05</v>
      </c>
      <c r="T2050">
        <v>0.11</v>
      </c>
      <c r="U2050">
        <v>6.2</v>
      </c>
      <c r="V2050">
        <v>17.899999999999999</v>
      </c>
      <c r="W2050">
        <v>8.6</v>
      </c>
      <c r="X2050">
        <v>1.87</v>
      </c>
      <c r="Y2050">
        <v>4.3</v>
      </c>
      <c r="Z2050">
        <v>41</v>
      </c>
      <c r="AA2050">
        <v>0.06</v>
      </c>
      <c r="AB2050">
        <v>29.9</v>
      </c>
      <c r="AC2050">
        <v>0.35</v>
      </c>
      <c r="AD2050">
        <v>320</v>
      </c>
      <c r="AE2050">
        <v>0.59</v>
      </c>
      <c r="AF2050">
        <v>3.0000000000000001E-3</v>
      </c>
      <c r="AG2050">
        <v>14</v>
      </c>
      <c r="AH2050">
        <v>2.4E-2</v>
      </c>
      <c r="AI2050">
        <v>31.13</v>
      </c>
      <c r="AJ2050">
        <v>0.01</v>
      </c>
      <c r="AK2050">
        <v>0.3</v>
      </c>
      <c r="AL2050">
        <v>1.5</v>
      </c>
      <c r="AM2050">
        <v>0.5</v>
      </c>
      <c r="AN2050">
        <v>3.9</v>
      </c>
      <c r="AO2050">
        <v>0.01</v>
      </c>
      <c r="AP2050">
        <v>15.5</v>
      </c>
      <c r="AQ2050">
        <v>430</v>
      </c>
      <c r="AR2050">
        <v>0.14000000000000001</v>
      </c>
      <c r="AS2050">
        <v>2.4</v>
      </c>
      <c r="AT2050">
        <v>24</v>
      </c>
      <c r="AU2050">
        <v>1.1000000000000001</v>
      </c>
      <c r="AV2050">
        <v>44.6</v>
      </c>
    </row>
    <row r="2051" spans="1:48" x14ac:dyDescent="0.3">
      <c r="A2051" t="s">
        <v>7932</v>
      </c>
      <c r="B2051" t="s">
        <v>7933</v>
      </c>
      <c r="C2051" s="1" t="str">
        <f t="shared" si="145"/>
        <v>13:0048</v>
      </c>
      <c r="D2051" s="1" t="str">
        <f t="shared" si="146"/>
        <v>13:0010</v>
      </c>
      <c r="E2051" t="s">
        <v>7934</v>
      </c>
      <c r="F2051" t="s">
        <v>7935</v>
      </c>
      <c r="H2051">
        <v>45.499232999999997</v>
      </c>
      <c r="I2051">
        <v>-66.667546700000003</v>
      </c>
      <c r="J2051" s="1" t="str">
        <f t="shared" si="147"/>
        <v>Basal till</v>
      </c>
      <c r="K2051" s="1" t="str">
        <f t="shared" si="148"/>
        <v>&lt;63 micron</v>
      </c>
      <c r="L2051">
        <v>11</v>
      </c>
      <c r="M2051">
        <v>2.6</v>
      </c>
      <c r="N2051">
        <v>11.6</v>
      </c>
      <c r="O2051">
        <v>2</v>
      </c>
      <c r="P2051">
        <v>1</v>
      </c>
      <c r="Q2051">
        <v>77.599999999999994</v>
      </c>
      <c r="R2051">
        <v>0.39</v>
      </c>
      <c r="S2051">
        <v>7.0000000000000007E-2</v>
      </c>
      <c r="T2051">
        <v>0.04</v>
      </c>
      <c r="U2051">
        <v>21.6</v>
      </c>
      <c r="V2051">
        <v>53.4</v>
      </c>
      <c r="W2051">
        <v>29.47</v>
      </c>
      <c r="X2051">
        <v>3.37</v>
      </c>
      <c r="Y2051">
        <v>6.9</v>
      </c>
      <c r="Z2051">
        <v>20</v>
      </c>
      <c r="AA2051">
        <v>0.1</v>
      </c>
      <c r="AB2051">
        <v>34.5</v>
      </c>
      <c r="AC2051">
        <v>0.98</v>
      </c>
      <c r="AD2051">
        <v>867</v>
      </c>
      <c r="AE2051">
        <v>1.1000000000000001</v>
      </c>
      <c r="AF2051">
        <v>5.0000000000000001E-3</v>
      </c>
      <c r="AG2051">
        <v>46</v>
      </c>
      <c r="AH2051">
        <v>0.04</v>
      </c>
      <c r="AI2051">
        <v>20.8</v>
      </c>
      <c r="AJ2051">
        <v>5.0000000000000001E-3</v>
      </c>
      <c r="AK2051">
        <v>0.61</v>
      </c>
      <c r="AL2051">
        <v>3.9</v>
      </c>
      <c r="AM2051">
        <v>0.3</v>
      </c>
      <c r="AN2051">
        <v>6</v>
      </c>
      <c r="AO2051">
        <v>0.01</v>
      </c>
      <c r="AP2051">
        <v>10.1</v>
      </c>
      <c r="AQ2051">
        <v>580</v>
      </c>
      <c r="AR2051">
        <v>0.1</v>
      </c>
      <c r="AS2051">
        <v>1.6</v>
      </c>
      <c r="AT2051">
        <v>44</v>
      </c>
      <c r="AU2051">
        <v>0.3</v>
      </c>
      <c r="AV2051">
        <v>61.9</v>
      </c>
    </row>
    <row r="2052" spans="1:48" x14ac:dyDescent="0.3">
      <c r="A2052" t="s">
        <v>7936</v>
      </c>
      <c r="B2052" t="s">
        <v>7937</v>
      </c>
      <c r="C2052" s="1" t="str">
        <f t="shared" si="145"/>
        <v>13:0048</v>
      </c>
      <c r="D2052" s="1" t="str">
        <f t="shared" si="146"/>
        <v>13:0010</v>
      </c>
      <c r="E2052" t="s">
        <v>7938</v>
      </c>
      <c r="F2052" t="s">
        <v>7939</v>
      </c>
      <c r="H2052">
        <v>45.482095800000003</v>
      </c>
      <c r="I2052">
        <v>-66.669354200000001</v>
      </c>
      <c r="J2052" s="1" t="str">
        <f t="shared" si="147"/>
        <v>Basal till</v>
      </c>
      <c r="K2052" s="1" t="str">
        <f t="shared" si="148"/>
        <v>&lt;63 micron</v>
      </c>
      <c r="L2052">
        <v>53</v>
      </c>
      <c r="M2052">
        <v>3.16</v>
      </c>
      <c r="N2052">
        <v>20.3</v>
      </c>
      <c r="O2052">
        <v>0.3</v>
      </c>
      <c r="P2052">
        <v>1</v>
      </c>
      <c r="Q2052">
        <v>79.099999999999994</v>
      </c>
      <c r="R2052">
        <v>0.23</v>
      </c>
      <c r="S2052">
        <v>0.09</v>
      </c>
      <c r="T2052">
        <v>0.08</v>
      </c>
      <c r="U2052">
        <v>20</v>
      </c>
      <c r="V2052">
        <v>61.5</v>
      </c>
      <c r="W2052">
        <v>28.04</v>
      </c>
      <c r="X2052">
        <v>3.14</v>
      </c>
      <c r="Y2052">
        <v>9.1999999999999993</v>
      </c>
      <c r="Z2052">
        <v>62</v>
      </c>
      <c r="AA2052">
        <v>0.11</v>
      </c>
      <c r="AB2052">
        <v>29.4</v>
      </c>
      <c r="AC2052">
        <v>1.1000000000000001</v>
      </c>
      <c r="AD2052">
        <v>367</v>
      </c>
      <c r="AE2052">
        <v>0.42</v>
      </c>
      <c r="AF2052">
        <v>6.0000000000000001E-3</v>
      </c>
      <c r="AG2052">
        <v>44.7</v>
      </c>
      <c r="AH2052">
        <v>2.5999999999999999E-2</v>
      </c>
      <c r="AI2052">
        <v>17.350000000000001</v>
      </c>
      <c r="AJ2052">
        <v>0.01</v>
      </c>
      <c r="AK2052">
        <v>0.35</v>
      </c>
      <c r="AL2052">
        <v>4.4000000000000004</v>
      </c>
      <c r="AM2052">
        <v>0.3</v>
      </c>
      <c r="AN2052">
        <v>5.9</v>
      </c>
      <c r="AO2052">
        <v>0.01</v>
      </c>
      <c r="AP2052">
        <v>9.3000000000000007</v>
      </c>
      <c r="AQ2052">
        <v>1350</v>
      </c>
      <c r="AR2052">
        <v>0.12</v>
      </c>
      <c r="AS2052">
        <v>1.1000000000000001</v>
      </c>
      <c r="AT2052">
        <v>60</v>
      </c>
      <c r="AU2052">
        <v>0.4</v>
      </c>
      <c r="AV2052">
        <v>57</v>
      </c>
    </row>
    <row r="2053" spans="1:48" x14ac:dyDescent="0.3">
      <c r="A2053" t="s">
        <v>7940</v>
      </c>
      <c r="B2053" t="s">
        <v>7941</v>
      </c>
      <c r="C2053" s="1" t="str">
        <f t="shared" si="145"/>
        <v>13:0048</v>
      </c>
      <c r="D2053" s="1" t="str">
        <f t="shared" si="146"/>
        <v>13:0010</v>
      </c>
      <c r="E2053" t="s">
        <v>7942</v>
      </c>
      <c r="F2053" t="s">
        <v>7943</v>
      </c>
      <c r="H2053">
        <v>45.464756700000002</v>
      </c>
      <c r="I2053">
        <v>-66.675389999999993</v>
      </c>
      <c r="J2053" s="1" t="str">
        <f t="shared" si="147"/>
        <v>Basal till</v>
      </c>
      <c r="K2053" s="1" t="str">
        <f t="shared" si="148"/>
        <v>&lt;63 micron</v>
      </c>
      <c r="L2053">
        <v>19</v>
      </c>
      <c r="M2053">
        <v>3</v>
      </c>
      <c r="N2053">
        <v>6.9</v>
      </c>
      <c r="O2053">
        <v>0.7</v>
      </c>
      <c r="P2053">
        <v>0.5</v>
      </c>
      <c r="Q2053">
        <v>69.8</v>
      </c>
      <c r="R2053">
        <v>0.22</v>
      </c>
      <c r="S2053">
        <v>7.0000000000000007E-2</v>
      </c>
      <c r="T2053">
        <v>0.05</v>
      </c>
      <c r="U2053">
        <v>15.8</v>
      </c>
      <c r="V2053">
        <v>63.1</v>
      </c>
      <c r="W2053">
        <v>14.33</v>
      </c>
      <c r="X2053">
        <v>2.76</v>
      </c>
      <c r="Y2053">
        <v>7.8</v>
      </c>
      <c r="Z2053">
        <v>45</v>
      </c>
      <c r="AA2053">
        <v>0.17</v>
      </c>
      <c r="AB2053">
        <v>21.3</v>
      </c>
      <c r="AC2053">
        <v>0.9</v>
      </c>
      <c r="AD2053">
        <v>309</v>
      </c>
      <c r="AE2053">
        <v>0.7</v>
      </c>
      <c r="AF2053">
        <v>7.0000000000000001E-3</v>
      </c>
      <c r="AG2053">
        <v>43.4</v>
      </c>
      <c r="AH2053">
        <v>1.7999999999999999E-2</v>
      </c>
      <c r="AI2053">
        <v>12.76</v>
      </c>
      <c r="AJ2053">
        <v>0.02</v>
      </c>
      <c r="AK2053">
        <v>0.28000000000000003</v>
      </c>
      <c r="AL2053">
        <v>4</v>
      </c>
      <c r="AM2053">
        <v>0.8</v>
      </c>
      <c r="AN2053">
        <v>5.0999999999999996</v>
      </c>
      <c r="AO2053">
        <v>0.01</v>
      </c>
      <c r="AP2053">
        <v>9.4</v>
      </c>
      <c r="AQ2053">
        <v>1160</v>
      </c>
      <c r="AR2053">
        <v>0.18</v>
      </c>
      <c r="AS2053">
        <v>1</v>
      </c>
      <c r="AT2053">
        <v>51</v>
      </c>
      <c r="AU2053">
        <v>0.6</v>
      </c>
      <c r="AV2053">
        <v>51.3</v>
      </c>
    </row>
    <row r="2054" spans="1:48" x14ac:dyDescent="0.3">
      <c r="A2054" t="s">
        <v>7944</v>
      </c>
      <c r="B2054" t="s">
        <v>7945</v>
      </c>
      <c r="C2054" s="1" t="str">
        <f t="shared" si="145"/>
        <v>13:0048</v>
      </c>
      <c r="D2054" s="1" t="str">
        <f t="shared" si="146"/>
        <v>13:0010</v>
      </c>
      <c r="E2054" t="s">
        <v>7946</v>
      </c>
      <c r="F2054" t="s">
        <v>7947</v>
      </c>
      <c r="H2054">
        <v>45.450100499999998</v>
      </c>
      <c r="I2054">
        <v>-66.673063499999998</v>
      </c>
      <c r="J2054" s="1" t="str">
        <f t="shared" si="147"/>
        <v>Basal till</v>
      </c>
      <c r="K2054" s="1" t="str">
        <f t="shared" si="148"/>
        <v>&lt;63 micron</v>
      </c>
      <c r="L2054">
        <v>51</v>
      </c>
      <c r="M2054">
        <v>2.57</v>
      </c>
      <c r="N2054">
        <v>11.6</v>
      </c>
      <c r="O2054">
        <v>1.7</v>
      </c>
      <c r="P2054">
        <v>1</v>
      </c>
      <c r="Q2054">
        <v>44.6</v>
      </c>
      <c r="R2054">
        <v>0.26</v>
      </c>
      <c r="S2054">
        <v>0.09</v>
      </c>
      <c r="T2054">
        <v>0.12</v>
      </c>
      <c r="U2054">
        <v>12.8</v>
      </c>
      <c r="V2054">
        <v>41.6</v>
      </c>
      <c r="W2054">
        <v>13.05</v>
      </c>
      <c r="X2054">
        <v>2.75</v>
      </c>
      <c r="Y2054">
        <v>7.3</v>
      </c>
      <c r="Z2054">
        <v>83</v>
      </c>
      <c r="AA2054">
        <v>0.09</v>
      </c>
      <c r="AB2054">
        <v>22.3</v>
      </c>
      <c r="AC2054">
        <v>0.74</v>
      </c>
      <c r="AD2054">
        <v>365</v>
      </c>
      <c r="AE2054">
        <v>0.62</v>
      </c>
      <c r="AF2054">
        <v>4.0000000000000001E-3</v>
      </c>
      <c r="AG2054">
        <v>30.6</v>
      </c>
      <c r="AH2054">
        <v>5.6000000000000001E-2</v>
      </c>
      <c r="AI2054">
        <v>15.56</v>
      </c>
      <c r="AJ2054">
        <v>5.0000000000000001E-3</v>
      </c>
      <c r="AK2054">
        <v>0.35</v>
      </c>
      <c r="AL2054">
        <v>2.5</v>
      </c>
      <c r="AM2054">
        <v>1.1000000000000001</v>
      </c>
      <c r="AN2054">
        <v>7</v>
      </c>
      <c r="AO2054">
        <v>0.01</v>
      </c>
      <c r="AP2054">
        <v>10.3</v>
      </c>
      <c r="AQ2054">
        <v>900</v>
      </c>
      <c r="AR2054">
        <v>0.12</v>
      </c>
      <c r="AS2054">
        <v>1.7</v>
      </c>
      <c r="AT2054">
        <v>49</v>
      </c>
      <c r="AU2054">
        <v>0.4</v>
      </c>
      <c r="AV2054">
        <v>58.3</v>
      </c>
    </row>
    <row r="2055" spans="1:48" x14ac:dyDescent="0.3">
      <c r="A2055" t="s">
        <v>7948</v>
      </c>
      <c r="B2055" t="s">
        <v>7949</v>
      </c>
      <c r="C2055" s="1" t="str">
        <f t="shared" si="145"/>
        <v>13:0048</v>
      </c>
      <c r="D2055" s="1" t="str">
        <f t="shared" si="146"/>
        <v>13:0010</v>
      </c>
      <c r="E2055" t="s">
        <v>7950</v>
      </c>
      <c r="F2055" t="s">
        <v>7951</v>
      </c>
      <c r="H2055">
        <v>45.429099800000003</v>
      </c>
      <c r="I2055">
        <v>-66.678323899999995</v>
      </c>
      <c r="J2055" s="1" t="str">
        <f t="shared" si="147"/>
        <v>Basal till</v>
      </c>
      <c r="K2055" s="1" t="str">
        <f t="shared" si="148"/>
        <v>&lt;63 micron</v>
      </c>
      <c r="L2055">
        <v>5</v>
      </c>
      <c r="M2055">
        <v>1.52</v>
      </c>
      <c r="N2055">
        <v>6.8</v>
      </c>
      <c r="O2055">
        <v>0.6</v>
      </c>
      <c r="P2055">
        <v>1</v>
      </c>
      <c r="Q2055">
        <v>61.9</v>
      </c>
      <c r="R2055">
        <v>0.21</v>
      </c>
      <c r="S2055">
        <v>0.14000000000000001</v>
      </c>
      <c r="T2055">
        <v>0.04</v>
      </c>
      <c r="U2055">
        <v>10.199999999999999</v>
      </c>
      <c r="V2055">
        <v>29</v>
      </c>
      <c r="W2055">
        <v>12.44</v>
      </c>
      <c r="X2055">
        <v>2.13</v>
      </c>
      <c r="Y2055">
        <v>4.7</v>
      </c>
      <c r="Z2055">
        <v>12</v>
      </c>
      <c r="AA2055">
        <v>0.08</v>
      </c>
      <c r="AB2055">
        <v>30.2</v>
      </c>
      <c r="AC2055">
        <v>0.55000000000000004</v>
      </c>
      <c r="AD2055">
        <v>474</v>
      </c>
      <c r="AE2055">
        <v>0.26</v>
      </c>
      <c r="AF2055">
        <v>5.0000000000000001E-3</v>
      </c>
      <c r="AG2055">
        <v>24.9</v>
      </c>
      <c r="AH2055">
        <v>5.5E-2</v>
      </c>
      <c r="AI2055">
        <v>12.33</v>
      </c>
      <c r="AJ2055">
        <v>5.0000000000000001E-3</v>
      </c>
      <c r="AK2055">
        <v>0.55000000000000004</v>
      </c>
      <c r="AL2055">
        <v>2.5</v>
      </c>
      <c r="AM2055">
        <v>0.4</v>
      </c>
      <c r="AN2055">
        <v>9</v>
      </c>
      <c r="AO2055">
        <v>0.01</v>
      </c>
      <c r="AP2055">
        <v>8.6999999999999993</v>
      </c>
      <c r="AQ2055">
        <v>940</v>
      </c>
      <c r="AR2055">
        <v>0.08</v>
      </c>
      <c r="AS2055">
        <v>1.3</v>
      </c>
      <c r="AT2055">
        <v>33</v>
      </c>
      <c r="AU2055">
        <v>0.3</v>
      </c>
      <c r="AV2055">
        <v>38.9</v>
      </c>
    </row>
    <row r="2056" spans="1:48" x14ac:dyDescent="0.3">
      <c r="A2056" t="s">
        <v>7952</v>
      </c>
      <c r="B2056" t="s">
        <v>7953</v>
      </c>
      <c r="C2056" s="1" t="str">
        <f t="shared" si="145"/>
        <v>13:0048</v>
      </c>
      <c r="D2056" s="1" t="str">
        <f t="shared" si="146"/>
        <v>13:0010</v>
      </c>
      <c r="E2056" t="s">
        <v>7954</v>
      </c>
      <c r="F2056" t="s">
        <v>7955</v>
      </c>
      <c r="H2056">
        <v>45.409998399999999</v>
      </c>
      <c r="I2056">
        <v>-66.668563700000007</v>
      </c>
      <c r="J2056" s="1" t="str">
        <f t="shared" si="147"/>
        <v>Basal till</v>
      </c>
      <c r="K2056" s="1" t="str">
        <f t="shared" si="148"/>
        <v>&lt;63 micron</v>
      </c>
      <c r="L2056">
        <v>7</v>
      </c>
      <c r="M2056">
        <v>1.55</v>
      </c>
      <c r="N2056">
        <v>9</v>
      </c>
      <c r="O2056">
        <v>0.6</v>
      </c>
      <c r="P2056">
        <v>0.5</v>
      </c>
      <c r="Q2056">
        <v>79.8</v>
      </c>
      <c r="R2056">
        <v>0.26</v>
      </c>
      <c r="S2056">
        <v>0.1</v>
      </c>
      <c r="T2056">
        <v>0.05</v>
      </c>
      <c r="U2056">
        <v>14.6</v>
      </c>
      <c r="V2056">
        <v>30.3</v>
      </c>
      <c r="W2056">
        <v>17.12</v>
      </c>
      <c r="X2056">
        <v>2.76</v>
      </c>
      <c r="Y2056">
        <v>4.8</v>
      </c>
      <c r="Z2056">
        <v>8</v>
      </c>
      <c r="AA2056">
        <v>0.1</v>
      </c>
      <c r="AB2056">
        <v>35.799999999999997</v>
      </c>
      <c r="AC2056">
        <v>0.56000000000000005</v>
      </c>
      <c r="AD2056">
        <v>659</v>
      </c>
      <c r="AE2056">
        <v>0.48</v>
      </c>
      <c r="AF2056">
        <v>5.0000000000000001E-3</v>
      </c>
      <c r="AG2056">
        <v>30.2</v>
      </c>
      <c r="AH2056">
        <v>4.2999999999999997E-2</v>
      </c>
      <c r="AI2056">
        <v>15.57</v>
      </c>
      <c r="AJ2056">
        <v>5.0000000000000001E-3</v>
      </c>
      <c r="AK2056">
        <v>0.52</v>
      </c>
      <c r="AL2056">
        <v>2.8</v>
      </c>
      <c r="AM2056">
        <v>0.4</v>
      </c>
      <c r="AN2056">
        <v>8.4</v>
      </c>
      <c r="AO2056">
        <v>0.01</v>
      </c>
      <c r="AP2056">
        <v>8.8000000000000007</v>
      </c>
      <c r="AQ2056">
        <v>590</v>
      </c>
      <c r="AR2056">
        <v>0.08</v>
      </c>
      <c r="AS2056">
        <v>1</v>
      </c>
      <c r="AT2056">
        <v>37</v>
      </c>
      <c r="AU2056">
        <v>0.2</v>
      </c>
      <c r="AV2056">
        <v>46</v>
      </c>
    </row>
    <row r="2057" spans="1:48" x14ac:dyDescent="0.3">
      <c r="A2057" t="s">
        <v>7956</v>
      </c>
      <c r="B2057" t="s">
        <v>7957</v>
      </c>
      <c r="C2057" s="1" t="str">
        <f t="shared" si="145"/>
        <v>13:0048</v>
      </c>
      <c r="D2057" s="1" t="str">
        <f t="shared" si="146"/>
        <v>13:0010</v>
      </c>
      <c r="E2057" t="s">
        <v>7954</v>
      </c>
      <c r="F2057" t="s">
        <v>7958</v>
      </c>
      <c r="H2057">
        <v>45.409998399999999</v>
      </c>
      <c r="I2057">
        <v>-66.668563700000007</v>
      </c>
      <c r="J2057" s="1" t="str">
        <f t="shared" si="147"/>
        <v>Basal till</v>
      </c>
      <c r="K2057" s="1" t="str">
        <f t="shared" si="148"/>
        <v>&lt;63 micron</v>
      </c>
      <c r="L2057">
        <v>7</v>
      </c>
      <c r="M2057">
        <v>1.48</v>
      </c>
      <c r="N2057">
        <v>7.1</v>
      </c>
      <c r="O2057">
        <v>0.8</v>
      </c>
      <c r="P2057">
        <v>0.5</v>
      </c>
      <c r="Q2057">
        <v>96.7</v>
      </c>
      <c r="R2057">
        <v>0.25</v>
      </c>
      <c r="S2057">
        <v>0.14000000000000001</v>
      </c>
      <c r="T2057">
        <v>0.05</v>
      </c>
      <c r="U2057">
        <v>13.6</v>
      </c>
      <c r="V2057">
        <v>25.9</v>
      </c>
      <c r="W2057">
        <v>16.36</v>
      </c>
      <c r="X2057">
        <v>2.8</v>
      </c>
      <c r="Y2057">
        <v>4.5999999999999996</v>
      </c>
      <c r="Z2057">
        <v>14</v>
      </c>
      <c r="AA2057">
        <v>0.1</v>
      </c>
      <c r="AB2057">
        <v>36.1</v>
      </c>
      <c r="AC2057">
        <v>0.55000000000000004</v>
      </c>
      <c r="AD2057">
        <v>680</v>
      </c>
      <c r="AE2057">
        <v>0.35</v>
      </c>
      <c r="AF2057">
        <v>5.0000000000000001E-3</v>
      </c>
      <c r="AG2057">
        <v>27.1</v>
      </c>
      <c r="AH2057">
        <v>4.4999999999999998E-2</v>
      </c>
      <c r="AI2057">
        <v>14.57</v>
      </c>
      <c r="AJ2057">
        <v>5.0000000000000001E-3</v>
      </c>
      <c r="AK2057">
        <v>0.49</v>
      </c>
      <c r="AL2057">
        <v>2.7</v>
      </c>
      <c r="AM2057">
        <v>0.2</v>
      </c>
      <c r="AN2057">
        <v>11.9</v>
      </c>
      <c r="AO2057">
        <v>0.01</v>
      </c>
      <c r="AP2057">
        <v>8.4</v>
      </c>
      <c r="AQ2057">
        <v>490</v>
      </c>
      <c r="AR2057">
        <v>7.0000000000000007E-2</v>
      </c>
      <c r="AS2057">
        <v>0.9</v>
      </c>
      <c r="AT2057">
        <v>36</v>
      </c>
      <c r="AU2057">
        <v>0.1</v>
      </c>
      <c r="AV2057">
        <v>45.4</v>
      </c>
    </row>
    <row r="2058" spans="1:48" x14ac:dyDescent="0.3">
      <c r="A2058" t="s">
        <v>7959</v>
      </c>
      <c r="B2058" t="s">
        <v>7960</v>
      </c>
      <c r="C2058" s="1" t="str">
        <f t="shared" si="145"/>
        <v>13:0048</v>
      </c>
      <c r="D2058" s="1" t="str">
        <f t="shared" si="146"/>
        <v>13:0010</v>
      </c>
      <c r="E2058" t="s">
        <v>7961</v>
      </c>
      <c r="F2058" t="s">
        <v>7962</v>
      </c>
      <c r="H2058">
        <v>45.392854200000002</v>
      </c>
      <c r="I2058">
        <v>-66.678454500000001</v>
      </c>
      <c r="J2058" s="1" t="str">
        <f t="shared" si="147"/>
        <v>Basal till</v>
      </c>
      <c r="K2058" s="1" t="str">
        <f t="shared" si="148"/>
        <v>&lt;63 micron</v>
      </c>
      <c r="L2058">
        <v>6</v>
      </c>
      <c r="M2058">
        <v>1.35</v>
      </c>
      <c r="N2058">
        <v>6.3</v>
      </c>
      <c r="O2058">
        <v>0.8</v>
      </c>
      <c r="P2058">
        <v>0.5</v>
      </c>
      <c r="Q2058">
        <v>54.3</v>
      </c>
      <c r="R2058">
        <v>0.34</v>
      </c>
      <c r="S2058">
        <v>0.12</v>
      </c>
      <c r="T2058">
        <v>0.04</v>
      </c>
      <c r="U2058">
        <v>11.4</v>
      </c>
      <c r="V2058">
        <v>25.8</v>
      </c>
      <c r="W2058">
        <v>13.15</v>
      </c>
      <c r="X2058">
        <v>2.25</v>
      </c>
      <c r="Y2058">
        <v>4.5</v>
      </c>
      <c r="Z2058">
        <v>12</v>
      </c>
      <c r="AA2058">
        <v>0.09</v>
      </c>
      <c r="AB2058">
        <v>25.1</v>
      </c>
      <c r="AC2058">
        <v>0.49</v>
      </c>
      <c r="AD2058">
        <v>533</v>
      </c>
      <c r="AE2058">
        <v>0.32</v>
      </c>
      <c r="AF2058">
        <v>4.0000000000000001E-3</v>
      </c>
      <c r="AG2058">
        <v>24.1</v>
      </c>
      <c r="AH2058">
        <v>4.4999999999999998E-2</v>
      </c>
      <c r="AI2058">
        <v>15.13</v>
      </c>
      <c r="AJ2058">
        <v>5.0000000000000001E-3</v>
      </c>
      <c r="AK2058">
        <v>0.45</v>
      </c>
      <c r="AL2058">
        <v>2.5</v>
      </c>
      <c r="AM2058">
        <v>0.1</v>
      </c>
      <c r="AN2058">
        <v>8.1999999999999993</v>
      </c>
      <c r="AO2058">
        <v>0.01</v>
      </c>
      <c r="AP2058">
        <v>9.3000000000000007</v>
      </c>
      <c r="AQ2058">
        <v>590</v>
      </c>
      <c r="AR2058">
        <v>0.09</v>
      </c>
      <c r="AS2058">
        <v>1.2</v>
      </c>
      <c r="AT2058">
        <v>31</v>
      </c>
      <c r="AU2058">
        <v>0.3</v>
      </c>
      <c r="AV2058">
        <v>40.200000000000003</v>
      </c>
    </row>
    <row r="2059" spans="1:48" x14ac:dyDescent="0.3">
      <c r="A2059" t="s">
        <v>7963</v>
      </c>
      <c r="B2059" t="s">
        <v>7964</v>
      </c>
      <c r="C2059" s="1" t="str">
        <f t="shared" si="145"/>
        <v>13:0048</v>
      </c>
      <c r="D2059" s="1" t="str">
        <f t="shared" si="146"/>
        <v>13:0010</v>
      </c>
      <c r="E2059" t="s">
        <v>7965</v>
      </c>
      <c r="F2059" t="s">
        <v>7966</v>
      </c>
      <c r="H2059">
        <v>45.375608499999998</v>
      </c>
      <c r="I2059">
        <v>-66.675405699999999</v>
      </c>
      <c r="J2059" s="1" t="str">
        <f t="shared" si="147"/>
        <v>Basal till</v>
      </c>
      <c r="K2059" s="1" t="str">
        <f t="shared" si="148"/>
        <v>&lt;63 micron</v>
      </c>
      <c r="L2059">
        <v>5</v>
      </c>
      <c r="M2059">
        <v>1.95</v>
      </c>
      <c r="N2059">
        <v>8.4</v>
      </c>
      <c r="O2059">
        <v>0.6</v>
      </c>
      <c r="P2059">
        <v>0.5</v>
      </c>
      <c r="Q2059">
        <v>76.900000000000006</v>
      </c>
      <c r="R2059">
        <v>0.3</v>
      </c>
      <c r="S2059">
        <v>0.05</v>
      </c>
      <c r="T2059">
        <v>0.03</v>
      </c>
      <c r="U2059">
        <v>15</v>
      </c>
      <c r="V2059">
        <v>30.9</v>
      </c>
      <c r="W2059">
        <v>18.16</v>
      </c>
      <c r="X2059">
        <v>3.11</v>
      </c>
      <c r="Y2059">
        <v>5.5</v>
      </c>
      <c r="Z2059">
        <v>17</v>
      </c>
      <c r="AA2059">
        <v>0.13</v>
      </c>
      <c r="AB2059">
        <v>22.9</v>
      </c>
      <c r="AC2059">
        <v>0.62</v>
      </c>
      <c r="AD2059">
        <v>617</v>
      </c>
      <c r="AE2059">
        <v>0.35</v>
      </c>
      <c r="AF2059">
        <v>5.0000000000000001E-3</v>
      </c>
      <c r="AG2059">
        <v>30.8</v>
      </c>
      <c r="AH2059">
        <v>3.5000000000000003E-2</v>
      </c>
      <c r="AI2059">
        <v>16.55</v>
      </c>
      <c r="AJ2059">
        <v>5.0000000000000001E-3</v>
      </c>
      <c r="AK2059">
        <v>0.55000000000000004</v>
      </c>
      <c r="AL2059">
        <v>3.2</v>
      </c>
      <c r="AM2059">
        <v>0.05</v>
      </c>
      <c r="AN2059">
        <v>6.7</v>
      </c>
      <c r="AO2059">
        <v>0.01</v>
      </c>
      <c r="AP2059">
        <v>8.6</v>
      </c>
      <c r="AQ2059">
        <v>500</v>
      </c>
      <c r="AR2059">
        <v>0.1</v>
      </c>
      <c r="AS2059">
        <v>1.1000000000000001</v>
      </c>
      <c r="AT2059">
        <v>40</v>
      </c>
      <c r="AU2059">
        <v>0.2</v>
      </c>
      <c r="AV2059">
        <v>56.2</v>
      </c>
    </row>
    <row r="2060" spans="1:48" x14ac:dyDescent="0.3">
      <c r="A2060" t="s">
        <v>7967</v>
      </c>
      <c r="B2060" t="s">
        <v>7968</v>
      </c>
      <c r="C2060" s="1" t="str">
        <f t="shared" si="145"/>
        <v>13:0048</v>
      </c>
      <c r="D2060" s="1" t="str">
        <f t="shared" si="146"/>
        <v>13:0010</v>
      </c>
      <c r="E2060" t="s">
        <v>7969</v>
      </c>
      <c r="F2060" t="s">
        <v>7970</v>
      </c>
      <c r="H2060">
        <v>45.3633515</v>
      </c>
      <c r="I2060">
        <v>-66.676431500000007</v>
      </c>
      <c r="J2060" s="1" t="str">
        <f t="shared" si="147"/>
        <v>Basal till</v>
      </c>
      <c r="K2060" s="1" t="str">
        <f t="shared" si="148"/>
        <v>&lt;63 micron</v>
      </c>
      <c r="L2060">
        <v>10</v>
      </c>
      <c r="M2060">
        <v>1.61</v>
      </c>
      <c r="N2060">
        <v>10</v>
      </c>
      <c r="O2060">
        <v>1.3</v>
      </c>
      <c r="P2060">
        <v>1</v>
      </c>
      <c r="Q2060">
        <v>95</v>
      </c>
      <c r="R2060">
        <v>0.33</v>
      </c>
      <c r="S2060">
        <v>0.14000000000000001</v>
      </c>
      <c r="T2060">
        <v>0.08</v>
      </c>
      <c r="U2060">
        <v>13.3</v>
      </c>
      <c r="V2060">
        <v>29.2</v>
      </c>
      <c r="W2060">
        <v>16.940000000000001</v>
      </c>
      <c r="X2060">
        <v>2.77</v>
      </c>
      <c r="Y2060">
        <v>5.0999999999999996</v>
      </c>
      <c r="Z2060">
        <v>11</v>
      </c>
      <c r="AA2060">
        <v>0.13</v>
      </c>
      <c r="AB2060">
        <v>37.9</v>
      </c>
      <c r="AC2060">
        <v>0.62</v>
      </c>
      <c r="AD2060">
        <v>627</v>
      </c>
      <c r="AE2060">
        <v>0.37</v>
      </c>
      <c r="AF2060">
        <v>4.0000000000000001E-3</v>
      </c>
      <c r="AG2060">
        <v>29.8</v>
      </c>
      <c r="AH2060">
        <v>5.0999999999999997E-2</v>
      </c>
      <c r="AI2060">
        <v>17.14</v>
      </c>
      <c r="AJ2060">
        <v>5.0000000000000001E-3</v>
      </c>
      <c r="AK2060">
        <v>0.52</v>
      </c>
      <c r="AL2060">
        <v>3.1</v>
      </c>
      <c r="AM2060">
        <v>0.05</v>
      </c>
      <c r="AN2060">
        <v>11.4</v>
      </c>
      <c r="AO2060">
        <v>0.01</v>
      </c>
      <c r="AP2060">
        <v>10.1</v>
      </c>
      <c r="AQ2060">
        <v>660</v>
      </c>
      <c r="AR2060">
        <v>0.08</v>
      </c>
      <c r="AS2060">
        <v>1.2</v>
      </c>
      <c r="AT2060">
        <v>36</v>
      </c>
      <c r="AU2060">
        <v>0.3</v>
      </c>
      <c r="AV2060">
        <v>53.7</v>
      </c>
    </row>
    <row r="2061" spans="1:48" x14ac:dyDescent="0.3">
      <c r="A2061" t="s">
        <v>7971</v>
      </c>
      <c r="B2061" t="s">
        <v>7972</v>
      </c>
      <c r="C2061" s="1" t="str">
        <f t="shared" si="145"/>
        <v>13:0048</v>
      </c>
      <c r="D2061" s="1" t="str">
        <f t="shared" si="146"/>
        <v>13:0010</v>
      </c>
      <c r="E2061" t="s">
        <v>7973</v>
      </c>
      <c r="F2061" t="s">
        <v>7974</v>
      </c>
      <c r="H2061">
        <v>45.340244400000003</v>
      </c>
      <c r="I2061">
        <v>-66.679508600000005</v>
      </c>
      <c r="J2061" s="1" t="str">
        <f t="shared" si="147"/>
        <v>Basal till</v>
      </c>
      <c r="K2061" s="1" t="str">
        <f t="shared" si="148"/>
        <v>&lt;63 micron</v>
      </c>
      <c r="L2061">
        <v>10</v>
      </c>
      <c r="M2061">
        <v>1.29</v>
      </c>
      <c r="N2061">
        <v>6.7</v>
      </c>
      <c r="O2061">
        <v>1</v>
      </c>
      <c r="P2061">
        <v>1</v>
      </c>
      <c r="Q2061">
        <v>36.700000000000003</v>
      </c>
      <c r="R2061">
        <v>0.37</v>
      </c>
      <c r="S2061">
        <v>7.0000000000000007E-2</v>
      </c>
      <c r="T2061">
        <v>0.04</v>
      </c>
      <c r="U2061">
        <v>8.6</v>
      </c>
      <c r="V2061">
        <v>21.1</v>
      </c>
      <c r="W2061">
        <v>8.6300000000000008</v>
      </c>
      <c r="X2061">
        <v>1.82</v>
      </c>
      <c r="Y2061">
        <v>3.9</v>
      </c>
      <c r="Z2061">
        <v>7</v>
      </c>
      <c r="AA2061">
        <v>0.06</v>
      </c>
      <c r="AB2061">
        <v>28.3</v>
      </c>
      <c r="AC2061">
        <v>0.39</v>
      </c>
      <c r="AD2061">
        <v>344</v>
      </c>
      <c r="AE2061">
        <v>0.4</v>
      </c>
      <c r="AF2061">
        <v>4.0000000000000001E-3</v>
      </c>
      <c r="AG2061">
        <v>19.899999999999999</v>
      </c>
      <c r="AH2061">
        <v>2.7E-2</v>
      </c>
      <c r="AI2061">
        <v>14.39</v>
      </c>
      <c r="AJ2061">
        <v>0.01</v>
      </c>
      <c r="AK2061">
        <v>0.39</v>
      </c>
      <c r="AL2061">
        <v>2.5</v>
      </c>
      <c r="AM2061">
        <v>0.05</v>
      </c>
      <c r="AN2061">
        <v>5.7</v>
      </c>
      <c r="AO2061">
        <v>0.01</v>
      </c>
      <c r="AP2061">
        <v>13.1</v>
      </c>
      <c r="AQ2061">
        <v>770</v>
      </c>
      <c r="AR2061">
        <v>0.08</v>
      </c>
      <c r="AS2061">
        <v>2.4</v>
      </c>
      <c r="AT2061">
        <v>27</v>
      </c>
      <c r="AU2061">
        <v>0.6</v>
      </c>
      <c r="AV2061">
        <v>32.700000000000003</v>
      </c>
    </row>
    <row r="2062" spans="1:48" x14ac:dyDescent="0.3">
      <c r="A2062" t="s">
        <v>7975</v>
      </c>
      <c r="B2062" t="s">
        <v>7976</v>
      </c>
      <c r="C2062" s="1" t="str">
        <f t="shared" si="145"/>
        <v>13:0048</v>
      </c>
      <c r="D2062" s="1" t="str">
        <f t="shared" si="146"/>
        <v>13:0010</v>
      </c>
      <c r="E2062" t="s">
        <v>7977</v>
      </c>
      <c r="F2062" t="s">
        <v>7978</v>
      </c>
      <c r="H2062">
        <v>45.325255599999998</v>
      </c>
      <c r="I2062">
        <v>-66.677237300000002</v>
      </c>
      <c r="J2062" s="1" t="str">
        <f t="shared" si="147"/>
        <v>Basal till</v>
      </c>
      <c r="K2062" s="1" t="str">
        <f t="shared" si="148"/>
        <v>&lt;63 micron</v>
      </c>
      <c r="L2062">
        <v>13</v>
      </c>
      <c r="M2062">
        <v>1.86</v>
      </c>
      <c r="N2062">
        <v>12.9</v>
      </c>
      <c r="O2062">
        <v>25</v>
      </c>
      <c r="P2062">
        <v>1</v>
      </c>
      <c r="Q2062">
        <v>67</v>
      </c>
      <c r="R2062">
        <v>0.59</v>
      </c>
      <c r="S2062">
        <v>7.0000000000000007E-2</v>
      </c>
      <c r="T2062">
        <v>0.05</v>
      </c>
      <c r="U2062">
        <v>12.8</v>
      </c>
      <c r="V2062">
        <v>29.1</v>
      </c>
      <c r="W2062">
        <v>17.45</v>
      </c>
      <c r="X2062">
        <v>2.67</v>
      </c>
      <c r="Y2062">
        <v>5.6</v>
      </c>
      <c r="Z2062">
        <v>15</v>
      </c>
      <c r="AA2062">
        <v>0.13</v>
      </c>
      <c r="AB2062">
        <v>29.2</v>
      </c>
      <c r="AC2062">
        <v>0.6</v>
      </c>
      <c r="AD2062">
        <v>628</v>
      </c>
      <c r="AE2062">
        <v>0.49</v>
      </c>
      <c r="AF2062">
        <v>6.0000000000000001E-3</v>
      </c>
      <c r="AG2062">
        <v>30.1</v>
      </c>
      <c r="AH2062">
        <v>3.5999999999999997E-2</v>
      </c>
      <c r="AI2062">
        <v>20.63</v>
      </c>
      <c r="AJ2062">
        <v>5.0000000000000001E-3</v>
      </c>
      <c r="AK2062">
        <v>0.57999999999999996</v>
      </c>
      <c r="AL2062">
        <v>3.3</v>
      </c>
      <c r="AM2062">
        <v>0.1</v>
      </c>
      <c r="AN2062">
        <v>7.9</v>
      </c>
      <c r="AO2062">
        <v>0.02</v>
      </c>
      <c r="AP2062">
        <v>15.2</v>
      </c>
      <c r="AQ2062">
        <v>780</v>
      </c>
      <c r="AR2062">
        <v>0.1</v>
      </c>
      <c r="AS2062">
        <v>2</v>
      </c>
      <c r="AT2062">
        <v>38</v>
      </c>
      <c r="AU2062">
        <v>0.5</v>
      </c>
      <c r="AV2062">
        <v>54.3</v>
      </c>
    </row>
    <row r="2063" spans="1:48" x14ac:dyDescent="0.3">
      <c r="A2063" t="s">
        <v>7979</v>
      </c>
      <c r="B2063" t="s">
        <v>7980</v>
      </c>
      <c r="C2063" s="1" t="str">
        <f t="shared" si="145"/>
        <v>13:0048</v>
      </c>
      <c r="D2063" s="1" t="str">
        <f t="shared" si="146"/>
        <v>13:0010</v>
      </c>
      <c r="E2063" t="s">
        <v>7981</v>
      </c>
      <c r="F2063" t="s">
        <v>7982</v>
      </c>
      <c r="H2063">
        <v>45.306168800000002</v>
      </c>
      <c r="I2063">
        <v>-66.6748671</v>
      </c>
      <c r="J2063" s="1" t="str">
        <f t="shared" si="147"/>
        <v>Basal till</v>
      </c>
      <c r="K2063" s="1" t="str">
        <f t="shared" si="148"/>
        <v>&lt;63 micron</v>
      </c>
      <c r="L2063">
        <v>30</v>
      </c>
      <c r="M2063">
        <v>1.45</v>
      </c>
      <c r="N2063">
        <v>13.6</v>
      </c>
      <c r="O2063">
        <v>1.4</v>
      </c>
      <c r="P2063">
        <v>0.5</v>
      </c>
      <c r="Q2063">
        <v>23.8</v>
      </c>
      <c r="R2063">
        <v>0.61</v>
      </c>
      <c r="S2063">
        <v>0.06</v>
      </c>
      <c r="T2063">
        <v>0.12</v>
      </c>
      <c r="U2063">
        <v>8.6</v>
      </c>
      <c r="V2063">
        <v>20.8</v>
      </c>
      <c r="W2063">
        <v>11.14</v>
      </c>
      <c r="X2063">
        <v>1.79</v>
      </c>
      <c r="Y2063">
        <v>3.6</v>
      </c>
      <c r="Z2063">
        <v>45</v>
      </c>
      <c r="AA2063">
        <v>0.06</v>
      </c>
      <c r="AB2063">
        <v>26.5</v>
      </c>
      <c r="AC2063">
        <v>0.38</v>
      </c>
      <c r="AD2063">
        <v>451</v>
      </c>
      <c r="AE2063">
        <v>0.61</v>
      </c>
      <c r="AF2063">
        <v>4.0000000000000001E-3</v>
      </c>
      <c r="AG2063">
        <v>20.399999999999999</v>
      </c>
      <c r="AH2063">
        <v>3.4000000000000002E-2</v>
      </c>
      <c r="AI2063">
        <v>21.32</v>
      </c>
      <c r="AJ2063">
        <v>0.01</v>
      </c>
      <c r="AK2063">
        <v>0.39</v>
      </c>
      <c r="AL2063">
        <v>1.6</v>
      </c>
      <c r="AM2063">
        <v>0.6</v>
      </c>
      <c r="AN2063">
        <v>4.5999999999999996</v>
      </c>
      <c r="AO2063">
        <v>0.01</v>
      </c>
      <c r="AP2063">
        <v>12.3</v>
      </c>
      <c r="AQ2063">
        <v>580</v>
      </c>
      <c r="AR2063">
        <v>0.1</v>
      </c>
      <c r="AS2063">
        <v>1.9</v>
      </c>
      <c r="AT2063">
        <v>24</v>
      </c>
      <c r="AU2063">
        <v>0.7</v>
      </c>
      <c r="AV2063">
        <v>42.2</v>
      </c>
    </row>
    <row r="2064" spans="1:48" x14ac:dyDescent="0.3">
      <c r="A2064" t="s">
        <v>7983</v>
      </c>
      <c r="B2064" t="s">
        <v>7984</v>
      </c>
      <c r="C2064" s="1" t="str">
        <f t="shared" si="145"/>
        <v>13:0048</v>
      </c>
      <c r="D2064" s="1" t="str">
        <f t="shared" si="146"/>
        <v>13:0010</v>
      </c>
      <c r="E2064" t="s">
        <v>7985</v>
      </c>
      <c r="F2064" t="s">
        <v>7986</v>
      </c>
      <c r="H2064">
        <v>45.288126599999998</v>
      </c>
      <c r="I2064">
        <v>-66.677824000000001</v>
      </c>
      <c r="J2064" s="1" t="str">
        <f t="shared" si="147"/>
        <v>Basal till</v>
      </c>
      <c r="K2064" s="1" t="str">
        <f t="shared" si="148"/>
        <v>&lt;63 micron</v>
      </c>
      <c r="L2064">
        <v>7</v>
      </c>
      <c r="M2064">
        <v>1.69</v>
      </c>
      <c r="N2064">
        <v>48.3</v>
      </c>
      <c r="O2064">
        <v>0.5</v>
      </c>
      <c r="P2064">
        <v>0.5</v>
      </c>
      <c r="Q2064">
        <v>30.5</v>
      </c>
      <c r="R2064">
        <v>0.85</v>
      </c>
      <c r="S2064">
        <v>0.05</v>
      </c>
      <c r="T2064">
        <v>0.14000000000000001</v>
      </c>
      <c r="U2064">
        <v>9.8000000000000007</v>
      </c>
      <c r="V2064">
        <v>25.6</v>
      </c>
      <c r="W2064">
        <v>13.33</v>
      </c>
      <c r="X2064">
        <v>2.06</v>
      </c>
      <c r="Y2064">
        <v>4.5</v>
      </c>
      <c r="Z2064">
        <v>42</v>
      </c>
      <c r="AA2064">
        <v>0.08</v>
      </c>
      <c r="AB2064">
        <v>26.5</v>
      </c>
      <c r="AC2064">
        <v>0.43</v>
      </c>
      <c r="AD2064">
        <v>461</v>
      </c>
      <c r="AE2064">
        <v>0.73</v>
      </c>
      <c r="AF2064">
        <v>5.0000000000000001E-3</v>
      </c>
      <c r="AG2064">
        <v>24.7</v>
      </c>
      <c r="AH2064">
        <v>2.8000000000000001E-2</v>
      </c>
      <c r="AI2064">
        <v>34.22</v>
      </c>
      <c r="AJ2064">
        <v>5.0000000000000001E-3</v>
      </c>
      <c r="AK2064">
        <v>0.44</v>
      </c>
      <c r="AL2064">
        <v>2</v>
      </c>
      <c r="AM2064">
        <v>0.7</v>
      </c>
      <c r="AN2064">
        <v>4.8</v>
      </c>
      <c r="AO2064">
        <v>0.02</v>
      </c>
      <c r="AP2064">
        <v>19.8</v>
      </c>
      <c r="AQ2064">
        <v>680</v>
      </c>
      <c r="AR2064">
        <v>0.11</v>
      </c>
      <c r="AS2064">
        <v>3.6</v>
      </c>
      <c r="AT2064">
        <v>29</v>
      </c>
      <c r="AU2064">
        <v>1.1000000000000001</v>
      </c>
      <c r="AV2064">
        <v>51.3</v>
      </c>
    </row>
    <row r="2065" spans="1:48" x14ac:dyDescent="0.3">
      <c r="A2065" t="s">
        <v>7987</v>
      </c>
      <c r="B2065" t="s">
        <v>7988</v>
      </c>
      <c r="C2065" s="1" t="str">
        <f t="shared" si="145"/>
        <v>13:0048</v>
      </c>
      <c r="D2065" s="1" t="str">
        <f t="shared" si="146"/>
        <v>13:0010</v>
      </c>
      <c r="E2065" t="s">
        <v>7989</v>
      </c>
      <c r="F2065" t="s">
        <v>7990</v>
      </c>
      <c r="H2065">
        <v>45.267088800000003</v>
      </c>
      <c r="I2065">
        <v>-66.679562399999995</v>
      </c>
      <c r="J2065" s="1" t="str">
        <f t="shared" si="147"/>
        <v>Basal till</v>
      </c>
      <c r="K2065" s="1" t="str">
        <f t="shared" si="148"/>
        <v>&lt;63 micron</v>
      </c>
      <c r="L2065">
        <v>28</v>
      </c>
      <c r="M2065">
        <v>1.55</v>
      </c>
      <c r="N2065">
        <v>26.5</v>
      </c>
      <c r="O2065">
        <v>0.7</v>
      </c>
      <c r="P2065">
        <v>1</v>
      </c>
      <c r="Q2065">
        <v>16.399999999999999</v>
      </c>
      <c r="R2065">
        <v>1.22</v>
      </c>
      <c r="S2065">
        <v>0.04</v>
      </c>
      <c r="T2065">
        <v>0.14000000000000001</v>
      </c>
      <c r="U2065">
        <v>3.7</v>
      </c>
      <c r="V2065">
        <v>18.8</v>
      </c>
      <c r="W2065">
        <v>6.73</v>
      </c>
      <c r="X2065">
        <v>2.19</v>
      </c>
      <c r="Y2065">
        <v>5.6</v>
      </c>
      <c r="Z2065">
        <v>69</v>
      </c>
      <c r="AA2065">
        <v>0.05</v>
      </c>
      <c r="AB2065">
        <v>22.8</v>
      </c>
      <c r="AC2065">
        <v>0.28999999999999998</v>
      </c>
      <c r="AD2065">
        <v>200</v>
      </c>
      <c r="AE2065">
        <v>1.29</v>
      </c>
      <c r="AF2065">
        <v>3.0000000000000001E-3</v>
      </c>
      <c r="AG2065">
        <v>12.5</v>
      </c>
      <c r="AH2065">
        <v>2.1000000000000001E-2</v>
      </c>
      <c r="AI2065">
        <v>21.2</v>
      </c>
      <c r="AJ2065">
        <v>0.02</v>
      </c>
      <c r="AK2065">
        <v>0.27</v>
      </c>
      <c r="AL2065">
        <v>1.1000000000000001</v>
      </c>
      <c r="AM2065">
        <v>1.4</v>
      </c>
      <c r="AN2065">
        <v>3.5</v>
      </c>
      <c r="AO2065">
        <v>0.01</v>
      </c>
      <c r="AP2065">
        <v>8.9</v>
      </c>
      <c r="AQ2065">
        <v>390</v>
      </c>
      <c r="AR2065">
        <v>0.12</v>
      </c>
      <c r="AS2065">
        <v>3.6</v>
      </c>
      <c r="AT2065">
        <v>24</v>
      </c>
      <c r="AU2065">
        <v>1.1000000000000001</v>
      </c>
      <c r="AV2065">
        <v>39.200000000000003</v>
      </c>
    </row>
    <row r="2066" spans="1:48" x14ac:dyDescent="0.3">
      <c r="A2066" t="s">
        <v>7991</v>
      </c>
      <c r="B2066" t="s">
        <v>7992</v>
      </c>
      <c r="C2066" s="1" t="str">
        <f t="shared" si="145"/>
        <v>13:0048</v>
      </c>
      <c r="D2066" s="1" t="str">
        <f t="shared" si="146"/>
        <v>13:0010</v>
      </c>
      <c r="E2066" t="s">
        <v>7993</v>
      </c>
      <c r="F2066" t="s">
        <v>7994</v>
      </c>
      <c r="H2066">
        <v>45.496960399999999</v>
      </c>
      <c r="I2066">
        <v>-66.644103900000005</v>
      </c>
      <c r="J2066" s="1" t="str">
        <f t="shared" si="147"/>
        <v>Basal till</v>
      </c>
      <c r="K2066" s="1" t="str">
        <f t="shared" si="148"/>
        <v>&lt;63 micron</v>
      </c>
      <c r="L2066">
        <v>6</v>
      </c>
      <c r="M2066">
        <v>1.92</v>
      </c>
      <c r="N2066">
        <v>12</v>
      </c>
      <c r="O2066">
        <v>1.7</v>
      </c>
      <c r="P2066">
        <v>1</v>
      </c>
      <c r="Q2066">
        <v>105.1</v>
      </c>
      <c r="R2066">
        <v>0.28999999999999998</v>
      </c>
      <c r="S2066">
        <v>7.0000000000000007E-2</v>
      </c>
      <c r="T2066">
        <v>0.03</v>
      </c>
      <c r="U2066">
        <v>16.8</v>
      </c>
      <c r="V2066">
        <v>37.4</v>
      </c>
      <c r="W2066">
        <v>18.52</v>
      </c>
      <c r="X2066">
        <v>3.15</v>
      </c>
      <c r="Y2066">
        <v>5.8</v>
      </c>
      <c r="Z2066">
        <v>24</v>
      </c>
      <c r="AA2066">
        <v>0.12</v>
      </c>
      <c r="AB2066">
        <v>38.200000000000003</v>
      </c>
      <c r="AC2066">
        <v>0.74</v>
      </c>
      <c r="AD2066">
        <v>701</v>
      </c>
      <c r="AE2066">
        <v>0.35</v>
      </c>
      <c r="AF2066">
        <v>5.0000000000000001E-3</v>
      </c>
      <c r="AG2066">
        <v>34.200000000000003</v>
      </c>
      <c r="AH2066">
        <v>2.5999999999999999E-2</v>
      </c>
      <c r="AI2066">
        <v>18.66</v>
      </c>
      <c r="AJ2066">
        <v>0.01</v>
      </c>
      <c r="AK2066">
        <v>0.7</v>
      </c>
      <c r="AL2066">
        <v>3.4</v>
      </c>
      <c r="AM2066">
        <v>0.7</v>
      </c>
      <c r="AN2066">
        <v>8.1999999999999993</v>
      </c>
      <c r="AO2066">
        <v>0.01</v>
      </c>
      <c r="AP2066">
        <v>9.1</v>
      </c>
      <c r="AQ2066">
        <v>440</v>
      </c>
      <c r="AR2066">
        <v>0.09</v>
      </c>
      <c r="AS2066">
        <v>0.8</v>
      </c>
      <c r="AT2066">
        <v>39</v>
      </c>
      <c r="AU2066">
        <v>0.3</v>
      </c>
      <c r="AV2066">
        <v>53.8</v>
      </c>
    </row>
    <row r="2067" spans="1:48" x14ac:dyDescent="0.3">
      <c r="A2067" t="s">
        <v>7995</v>
      </c>
      <c r="B2067" t="s">
        <v>7996</v>
      </c>
      <c r="C2067" s="1" t="str">
        <f t="shared" si="145"/>
        <v>13:0048</v>
      </c>
      <c r="D2067" s="1" t="str">
        <f t="shared" si="146"/>
        <v>13:0010</v>
      </c>
      <c r="E2067" t="s">
        <v>7997</v>
      </c>
      <c r="F2067" t="s">
        <v>7998</v>
      </c>
      <c r="H2067">
        <v>45.483781800000003</v>
      </c>
      <c r="I2067">
        <v>-66.6466748</v>
      </c>
      <c r="J2067" s="1" t="str">
        <f t="shared" si="147"/>
        <v>Basal till</v>
      </c>
      <c r="K2067" s="1" t="str">
        <f t="shared" si="148"/>
        <v>&lt;63 micron</v>
      </c>
      <c r="L2067">
        <v>6</v>
      </c>
      <c r="M2067">
        <v>2.1800000000000002</v>
      </c>
      <c r="N2067">
        <v>12.4</v>
      </c>
      <c r="O2067">
        <v>1</v>
      </c>
      <c r="P2067">
        <v>1</v>
      </c>
      <c r="Q2067">
        <v>39.4</v>
      </c>
      <c r="R2067">
        <v>0.2</v>
      </c>
      <c r="S2067">
        <v>0.06</v>
      </c>
      <c r="T2067">
        <v>0.1</v>
      </c>
      <c r="U2067">
        <v>13.7</v>
      </c>
      <c r="V2067">
        <v>51.8</v>
      </c>
      <c r="W2067">
        <v>17.45</v>
      </c>
      <c r="X2067">
        <v>2.58</v>
      </c>
      <c r="Y2067">
        <v>6.8</v>
      </c>
      <c r="Z2067">
        <v>42</v>
      </c>
      <c r="AA2067">
        <v>0.05</v>
      </c>
      <c r="AB2067">
        <v>28.2</v>
      </c>
      <c r="AC2067">
        <v>0.9</v>
      </c>
      <c r="AD2067">
        <v>311</v>
      </c>
      <c r="AE2067">
        <v>0.27</v>
      </c>
      <c r="AF2067">
        <v>5.0000000000000001E-3</v>
      </c>
      <c r="AG2067">
        <v>36.299999999999997</v>
      </c>
      <c r="AH2067">
        <v>2.9000000000000001E-2</v>
      </c>
      <c r="AI2067">
        <v>16.739999999999998</v>
      </c>
      <c r="AJ2067">
        <v>0.01</v>
      </c>
      <c r="AK2067">
        <v>0.4</v>
      </c>
      <c r="AL2067">
        <v>3.2</v>
      </c>
      <c r="AM2067">
        <v>1</v>
      </c>
      <c r="AN2067">
        <v>5.0999999999999996</v>
      </c>
      <c r="AO2067">
        <v>0.01</v>
      </c>
      <c r="AP2067">
        <v>8.6999999999999993</v>
      </c>
      <c r="AQ2067">
        <v>1220</v>
      </c>
      <c r="AR2067">
        <v>7.0000000000000007E-2</v>
      </c>
      <c r="AS2067">
        <v>1</v>
      </c>
      <c r="AT2067">
        <v>47</v>
      </c>
      <c r="AU2067">
        <v>0.5</v>
      </c>
      <c r="AV2067">
        <v>43.5</v>
      </c>
    </row>
    <row r="2068" spans="1:48" x14ac:dyDescent="0.3">
      <c r="A2068" t="s">
        <v>7999</v>
      </c>
      <c r="B2068" t="s">
        <v>8000</v>
      </c>
      <c r="C2068" s="1" t="str">
        <f t="shared" si="145"/>
        <v>13:0048</v>
      </c>
      <c r="D2068" s="1" t="str">
        <f t="shared" si="146"/>
        <v>13:0010</v>
      </c>
      <c r="E2068" t="s">
        <v>8001</v>
      </c>
      <c r="F2068" t="s">
        <v>8002</v>
      </c>
      <c r="H2068">
        <v>45.459838499999996</v>
      </c>
      <c r="I2068">
        <v>-66.642733899999996</v>
      </c>
      <c r="J2068" s="1" t="str">
        <f t="shared" si="147"/>
        <v>Basal till</v>
      </c>
      <c r="K2068" s="1" t="str">
        <f t="shared" si="148"/>
        <v>&lt;63 micron</v>
      </c>
      <c r="L2068">
        <v>6</v>
      </c>
      <c r="M2068">
        <v>2.25</v>
      </c>
      <c r="N2068">
        <v>11.7</v>
      </c>
      <c r="O2068">
        <v>0.6</v>
      </c>
      <c r="P2068">
        <v>1</v>
      </c>
      <c r="Q2068">
        <v>121.3</v>
      </c>
      <c r="R2068">
        <v>0.26</v>
      </c>
      <c r="S2068">
        <v>0.17</v>
      </c>
      <c r="T2068">
        <v>0.03</v>
      </c>
      <c r="U2068">
        <v>18.3</v>
      </c>
      <c r="V2068">
        <v>48.8</v>
      </c>
      <c r="W2068">
        <v>21.7</v>
      </c>
      <c r="X2068">
        <v>3.37</v>
      </c>
      <c r="Y2068">
        <v>7.6</v>
      </c>
      <c r="Z2068">
        <v>31</v>
      </c>
      <c r="AA2068">
        <v>0.13</v>
      </c>
      <c r="AB2068">
        <v>42.9</v>
      </c>
      <c r="AC2068">
        <v>0.93</v>
      </c>
      <c r="AD2068">
        <v>690</v>
      </c>
      <c r="AE2068">
        <v>0.56999999999999995</v>
      </c>
      <c r="AF2068">
        <v>7.0000000000000001E-3</v>
      </c>
      <c r="AG2068">
        <v>43.9</v>
      </c>
      <c r="AH2068">
        <v>3.4000000000000002E-2</v>
      </c>
      <c r="AI2068">
        <v>15.29</v>
      </c>
      <c r="AJ2068">
        <v>5.0000000000000001E-3</v>
      </c>
      <c r="AK2068">
        <v>0.59</v>
      </c>
      <c r="AL2068">
        <v>4.3</v>
      </c>
      <c r="AM2068">
        <v>0.5</v>
      </c>
      <c r="AN2068">
        <v>13.4</v>
      </c>
      <c r="AO2068">
        <v>0.01</v>
      </c>
      <c r="AP2068">
        <v>9.6</v>
      </c>
      <c r="AQ2068">
        <v>990</v>
      </c>
      <c r="AR2068">
        <v>0.1</v>
      </c>
      <c r="AS2068">
        <v>1.1000000000000001</v>
      </c>
      <c r="AT2068">
        <v>53</v>
      </c>
      <c r="AU2068">
        <v>0.2</v>
      </c>
      <c r="AV2068">
        <v>59</v>
      </c>
    </row>
    <row r="2069" spans="1:48" x14ac:dyDescent="0.3">
      <c r="A2069" t="s">
        <v>8003</v>
      </c>
      <c r="B2069" t="s">
        <v>8004</v>
      </c>
      <c r="C2069" s="1" t="str">
        <f t="shared" si="145"/>
        <v>13:0048</v>
      </c>
      <c r="D2069" s="1" t="str">
        <f t="shared" si="146"/>
        <v>13:0010</v>
      </c>
      <c r="E2069" t="s">
        <v>8005</v>
      </c>
      <c r="F2069" t="s">
        <v>8006</v>
      </c>
      <c r="H2069">
        <v>45.445520799999997</v>
      </c>
      <c r="I2069">
        <v>-66.638969900000006</v>
      </c>
      <c r="J2069" s="1" t="str">
        <f t="shared" si="147"/>
        <v>Basal till</v>
      </c>
      <c r="K2069" s="1" t="str">
        <f t="shared" si="148"/>
        <v>&lt;63 micron</v>
      </c>
      <c r="L2069">
        <v>13</v>
      </c>
      <c r="M2069">
        <v>2.04</v>
      </c>
      <c r="N2069">
        <v>10.1</v>
      </c>
      <c r="O2069">
        <v>2.5</v>
      </c>
      <c r="P2069">
        <v>1</v>
      </c>
      <c r="Q2069">
        <v>66.400000000000006</v>
      </c>
      <c r="R2069">
        <v>0.28999999999999998</v>
      </c>
      <c r="S2069">
        <v>0.16</v>
      </c>
      <c r="T2069">
        <v>0.04</v>
      </c>
      <c r="U2069">
        <v>13.4</v>
      </c>
      <c r="V2069">
        <v>42.4</v>
      </c>
      <c r="W2069">
        <v>14.72</v>
      </c>
      <c r="X2069">
        <v>2.62</v>
      </c>
      <c r="Y2069">
        <v>6.2</v>
      </c>
      <c r="Z2069">
        <v>30</v>
      </c>
      <c r="AA2069">
        <v>0.13</v>
      </c>
      <c r="AB2069">
        <v>31.1</v>
      </c>
      <c r="AC2069">
        <v>0.73</v>
      </c>
      <c r="AD2069">
        <v>509</v>
      </c>
      <c r="AE2069">
        <v>0.3</v>
      </c>
      <c r="AF2069">
        <v>5.0000000000000001E-3</v>
      </c>
      <c r="AG2069">
        <v>34.1</v>
      </c>
      <c r="AH2069">
        <v>5.7000000000000002E-2</v>
      </c>
      <c r="AI2069">
        <v>12.94</v>
      </c>
      <c r="AJ2069">
        <v>5.0000000000000001E-3</v>
      </c>
      <c r="AK2069">
        <v>0.79</v>
      </c>
      <c r="AL2069">
        <v>3.4</v>
      </c>
      <c r="AM2069">
        <v>0.3</v>
      </c>
      <c r="AN2069">
        <v>9.4</v>
      </c>
      <c r="AO2069">
        <v>0.01</v>
      </c>
      <c r="AP2069">
        <v>10.3</v>
      </c>
      <c r="AQ2069">
        <v>960</v>
      </c>
      <c r="AR2069">
        <v>0.11</v>
      </c>
      <c r="AS2069">
        <v>1.4</v>
      </c>
      <c r="AT2069">
        <v>43</v>
      </c>
      <c r="AU2069">
        <v>0.4</v>
      </c>
      <c r="AV2069">
        <v>45.4</v>
      </c>
    </row>
    <row r="2070" spans="1:48" x14ac:dyDescent="0.3">
      <c r="A2070" t="s">
        <v>8007</v>
      </c>
      <c r="B2070" t="s">
        <v>8008</v>
      </c>
      <c r="C2070" s="1" t="str">
        <f t="shared" si="145"/>
        <v>13:0048</v>
      </c>
      <c r="D2070" s="1" t="str">
        <f t="shared" si="146"/>
        <v>13:0010</v>
      </c>
      <c r="E2070" t="s">
        <v>8009</v>
      </c>
      <c r="F2070" t="s">
        <v>8010</v>
      </c>
      <c r="H2070">
        <v>45.427648900000001</v>
      </c>
      <c r="I2070">
        <v>-66.643536999999995</v>
      </c>
      <c r="J2070" s="1" t="str">
        <f t="shared" si="147"/>
        <v>Basal till</v>
      </c>
      <c r="K2070" s="1" t="str">
        <f t="shared" si="148"/>
        <v>&lt;63 micron</v>
      </c>
      <c r="L2070">
        <v>16</v>
      </c>
      <c r="M2070">
        <v>2.0499999999999998</v>
      </c>
      <c r="N2070">
        <v>9.9</v>
      </c>
      <c r="O2070">
        <v>1.5</v>
      </c>
      <c r="P2070">
        <v>1</v>
      </c>
      <c r="Q2070">
        <v>54.6</v>
      </c>
      <c r="R2070">
        <v>0.36</v>
      </c>
      <c r="S2070">
        <v>0.08</v>
      </c>
      <c r="T2070">
        <v>0.06</v>
      </c>
      <c r="U2070">
        <v>15.1</v>
      </c>
      <c r="V2070">
        <v>34.9</v>
      </c>
      <c r="W2070">
        <v>18.350000000000001</v>
      </c>
      <c r="X2070">
        <v>3.02</v>
      </c>
      <c r="Y2070">
        <v>5.9</v>
      </c>
      <c r="Z2070">
        <v>28</v>
      </c>
      <c r="AA2070">
        <v>0.1</v>
      </c>
      <c r="AB2070">
        <v>29.2</v>
      </c>
      <c r="AC2070">
        <v>0.71</v>
      </c>
      <c r="AD2070">
        <v>607</v>
      </c>
      <c r="AE2070">
        <v>0.84</v>
      </c>
      <c r="AF2070">
        <v>4.0000000000000001E-3</v>
      </c>
      <c r="AG2070">
        <v>35</v>
      </c>
      <c r="AH2070">
        <v>4.2000000000000003E-2</v>
      </c>
      <c r="AI2070">
        <v>17.600000000000001</v>
      </c>
      <c r="AJ2070">
        <v>5.0000000000000001E-3</v>
      </c>
      <c r="AK2070">
        <v>0.56999999999999995</v>
      </c>
      <c r="AL2070">
        <v>2.9</v>
      </c>
      <c r="AM2070">
        <v>0.2</v>
      </c>
      <c r="AN2070">
        <v>7.5</v>
      </c>
      <c r="AO2070">
        <v>0.01</v>
      </c>
      <c r="AP2070">
        <v>10.5</v>
      </c>
      <c r="AQ2070">
        <v>710</v>
      </c>
      <c r="AR2070">
        <v>0.1</v>
      </c>
      <c r="AS2070">
        <v>1.7</v>
      </c>
      <c r="AT2070">
        <v>42</v>
      </c>
      <c r="AU2070">
        <v>0.2</v>
      </c>
      <c r="AV2070">
        <v>55</v>
      </c>
    </row>
    <row r="2071" spans="1:48" x14ac:dyDescent="0.3">
      <c r="A2071" t="s">
        <v>8011</v>
      </c>
      <c r="B2071" t="s">
        <v>8012</v>
      </c>
      <c r="C2071" s="1" t="str">
        <f t="shared" si="145"/>
        <v>13:0048</v>
      </c>
      <c r="D2071" s="1" t="str">
        <f t="shared" si="146"/>
        <v>13:0010</v>
      </c>
      <c r="E2071" t="s">
        <v>8013</v>
      </c>
      <c r="F2071" t="s">
        <v>8014</v>
      </c>
      <c r="H2071">
        <v>45.4031083</v>
      </c>
      <c r="I2071">
        <v>-66.650371199999995</v>
      </c>
      <c r="J2071" s="1" t="str">
        <f t="shared" si="147"/>
        <v>Basal till</v>
      </c>
      <c r="K2071" s="1" t="str">
        <f t="shared" si="148"/>
        <v>&lt;63 micron</v>
      </c>
      <c r="L2071">
        <v>20</v>
      </c>
      <c r="M2071">
        <v>1.86</v>
      </c>
      <c r="N2071">
        <v>5.3</v>
      </c>
      <c r="O2071">
        <v>0.4</v>
      </c>
      <c r="P2071">
        <v>1</v>
      </c>
      <c r="Q2071">
        <v>32.1</v>
      </c>
      <c r="R2071">
        <v>0.27</v>
      </c>
      <c r="S2071">
        <v>0.05</v>
      </c>
      <c r="T2071">
        <v>0.08</v>
      </c>
      <c r="U2071">
        <v>6.7</v>
      </c>
      <c r="V2071">
        <v>23.1</v>
      </c>
      <c r="W2071">
        <v>10.92</v>
      </c>
      <c r="X2071">
        <v>2.16</v>
      </c>
      <c r="Y2071">
        <v>5.5</v>
      </c>
      <c r="Z2071">
        <v>84</v>
      </c>
      <c r="AA2071">
        <v>0.06</v>
      </c>
      <c r="AB2071">
        <v>22.3</v>
      </c>
      <c r="AC2071">
        <v>0.38</v>
      </c>
      <c r="AD2071">
        <v>234</v>
      </c>
      <c r="AE2071">
        <v>0.83</v>
      </c>
      <c r="AF2071">
        <v>3.0000000000000001E-3</v>
      </c>
      <c r="AG2071">
        <v>18</v>
      </c>
      <c r="AH2071">
        <v>3.4000000000000002E-2</v>
      </c>
      <c r="AI2071">
        <v>12.96</v>
      </c>
      <c r="AJ2071">
        <v>0.01</v>
      </c>
      <c r="AK2071">
        <v>0.34</v>
      </c>
      <c r="AL2071">
        <v>1.8</v>
      </c>
      <c r="AM2071">
        <v>0.8</v>
      </c>
      <c r="AN2071">
        <v>5.0999999999999996</v>
      </c>
      <c r="AO2071">
        <v>0.01</v>
      </c>
      <c r="AP2071">
        <v>5.6</v>
      </c>
      <c r="AQ2071">
        <v>520</v>
      </c>
      <c r="AR2071">
        <v>0.12</v>
      </c>
      <c r="AS2071">
        <v>1.6</v>
      </c>
      <c r="AT2071">
        <v>34</v>
      </c>
      <c r="AU2071">
        <v>0.5</v>
      </c>
      <c r="AV2071">
        <v>34.700000000000003</v>
      </c>
    </row>
    <row r="2072" spans="1:48" x14ac:dyDescent="0.3">
      <c r="A2072" t="s">
        <v>8015</v>
      </c>
      <c r="B2072" t="s">
        <v>8016</v>
      </c>
      <c r="C2072" s="1" t="str">
        <f t="shared" si="145"/>
        <v>13:0048</v>
      </c>
      <c r="D2072" s="1" t="str">
        <f t="shared" si="146"/>
        <v>13:0010</v>
      </c>
      <c r="E2072" t="s">
        <v>8017</v>
      </c>
      <c r="F2072" t="s">
        <v>8018</v>
      </c>
      <c r="H2072">
        <v>45.375720800000003</v>
      </c>
      <c r="I2072">
        <v>-66.648364099999995</v>
      </c>
      <c r="J2072" s="1" t="str">
        <f t="shared" si="147"/>
        <v>Basal till</v>
      </c>
      <c r="K2072" s="1" t="str">
        <f t="shared" si="148"/>
        <v>&lt;63 micron</v>
      </c>
      <c r="L2072">
        <v>14</v>
      </c>
      <c r="M2072">
        <v>1.71</v>
      </c>
      <c r="N2072">
        <v>8.4</v>
      </c>
      <c r="O2072">
        <v>0.5</v>
      </c>
      <c r="P2072">
        <v>1</v>
      </c>
      <c r="Q2072">
        <v>112.2</v>
      </c>
      <c r="R2072">
        <v>0.27</v>
      </c>
      <c r="S2072">
        <v>0.24</v>
      </c>
      <c r="T2072">
        <v>0.08</v>
      </c>
      <c r="U2072">
        <v>16.600000000000001</v>
      </c>
      <c r="V2072">
        <v>30</v>
      </c>
      <c r="W2072">
        <v>17.28</v>
      </c>
      <c r="X2072">
        <v>3.17</v>
      </c>
      <c r="Y2072">
        <v>5.5</v>
      </c>
      <c r="Z2072">
        <v>42</v>
      </c>
      <c r="AA2072">
        <v>0.15</v>
      </c>
      <c r="AB2072">
        <v>27.1</v>
      </c>
      <c r="AC2072">
        <v>0.61</v>
      </c>
      <c r="AD2072">
        <v>800</v>
      </c>
      <c r="AE2072">
        <v>0.45</v>
      </c>
      <c r="AF2072">
        <v>6.0000000000000001E-3</v>
      </c>
      <c r="AG2072">
        <v>35.1</v>
      </c>
      <c r="AH2072">
        <v>5.2999999999999999E-2</v>
      </c>
      <c r="AI2072">
        <v>16.100000000000001</v>
      </c>
      <c r="AJ2072">
        <v>5.0000000000000001E-3</v>
      </c>
      <c r="AK2072">
        <v>0.62</v>
      </c>
      <c r="AL2072">
        <v>3.1</v>
      </c>
      <c r="AM2072">
        <v>0.05</v>
      </c>
      <c r="AN2072">
        <v>15.3</v>
      </c>
      <c r="AO2072">
        <v>0.01</v>
      </c>
      <c r="AP2072">
        <v>8.1999999999999993</v>
      </c>
      <c r="AQ2072">
        <v>340</v>
      </c>
      <c r="AR2072">
        <v>0.09</v>
      </c>
      <c r="AS2072">
        <v>1.1000000000000001</v>
      </c>
      <c r="AT2072">
        <v>38</v>
      </c>
      <c r="AU2072">
        <v>0.2</v>
      </c>
      <c r="AV2072">
        <v>61.8</v>
      </c>
    </row>
    <row r="2073" spans="1:48" x14ac:dyDescent="0.3">
      <c r="A2073" t="s">
        <v>8019</v>
      </c>
      <c r="B2073" t="s">
        <v>8020</v>
      </c>
      <c r="C2073" s="1" t="str">
        <f t="shared" si="145"/>
        <v>13:0048</v>
      </c>
      <c r="D2073" s="1" t="str">
        <f t="shared" si="146"/>
        <v>13:0010</v>
      </c>
      <c r="E2073" t="s">
        <v>8021</v>
      </c>
      <c r="F2073" t="s">
        <v>8022</v>
      </c>
      <c r="H2073">
        <v>45.3574792</v>
      </c>
      <c r="I2073">
        <v>-66.650754199999994</v>
      </c>
      <c r="J2073" s="1" t="str">
        <f t="shared" si="147"/>
        <v>Basal till</v>
      </c>
      <c r="K2073" s="1" t="str">
        <f t="shared" si="148"/>
        <v>&lt;63 micron</v>
      </c>
      <c r="L2073">
        <v>7</v>
      </c>
      <c r="M2073">
        <v>1.77</v>
      </c>
      <c r="N2073">
        <v>8.5</v>
      </c>
      <c r="O2073">
        <v>1.5</v>
      </c>
      <c r="P2073">
        <v>1</v>
      </c>
      <c r="Q2073">
        <v>89.1</v>
      </c>
      <c r="R2073">
        <v>0.28000000000000003</v>
      </c>
      <c r="S2073">
        <v>0.11</v>
      </c>
      <c r="T2073">
        <v>0.06</v>
      </c>
      <c r="U2073">
        <v>15.2</v>
      </c>
      <c r="V2073">
        <v>32</v>
      </c>
      <c r="W2073">
        <v>15.94</v>
      </c>
      <c r="X2073">
        <v>3</v>
      </c>
      <c r="Y2073">
        <v>5.3</v>
      </c>
      <c r="Z2073">
        <v>23</v>
      </c>
      <c r="AA2073">
        <v>0.12</v>
      </c>
      <c r="AB2073">
        <v>37.200000000000003</v>
      </c>
      <c r="AC2073">
        <v>0.67</v>
      </c>
      <c r="AD2073">
        <v>707</v>
      </c>
      <c r="AE2073">
        <v>0.54</v>
      </c>
      <c r="AF2073">
        <v>6.0000000000000001E-3</v>
      </c>
      <c r="AG2073">
        <v>33.700000000000003</v>
      </c>
      <c r="AH2073">
        <v>4.3999999999999997E-2</v>
      </c>
      <c r="AI2073">
        <v>15.86</v>
      </c>
      <c r="AJ2073">
        <v>5.0000000000000001E-3</v>
      </c>
      <c r="AK2073">
        <v>0.52</v>
      </c>
      <c r="AL2073">
        <v>3</v>
      </c>
      <c r="AM2073">
        <v>0.2</v>
      </c>
      <c r="AN2073">
        <v>10.7</v>
      </c>
      <c r="AO2073">
        <v>0.01</v>
      </c>
      <c r="AP2073">
        <v>9.1999999999999993</v>
      </c>
      <c r="AQ2073">
        <v>700</v>
      </c>
      <c r="AR2073">
        <v>0.08</v>
      </c>
      <c r="AS2073">
        <v>1.1000000000000001</v>
      </c>
      <c r="AT2073">
        <v>38</v>
      </c>
      <c r="AU2073">
        <v>0.2</v>
      </c>
      <c r="AV2073">
        <v>57.1</v>
      </c>
    </row>
    <row r="2074" spans="1:48" x14ac:dyDescent="0.3">
      <c r="A2074" t="s">
        <v>8023</v>
      </c>
      <c r="B2074" t="s">
        <v>8024</v>
      </c>
      <c r="C2074" s="1" t="str">
        <f t="shared" si="145"/>
        <v>13:0048</v>
      </c>
      <c r="D2074" s="1" t="str">
        <f t="shared" si="146"/>
        <v>13:0010</v>
      </c>
      <c r="E2074" t="s">
        <v>8025</v>
      </c>
      <c r="F2074" t="s">
        <v>8026</v>
      </c>
      <c r="H2074">
        <v>45.339841</v>
      </c>
      <c r="I2074">
        <v>-66.658427200000006</v>
      </c>
      <c r="J2074" s="1" t="str">
        <f t="shared" si="147"/>
        <v>Basal till</v>
      </c>
      <c r="K2074" s="1" t="str">
        <f t="shared" si="148"/>
        <v>&lt;63 micron</v>
      </c>
      <c r="L2074">
        <v>5</v>
      </c>
      <c r="M2074">
        <v>1.29</v>
      </c>
      <c r="N2074">
        <v>7.2</v>
      </c>
      <c r="O2074">
        <v>1</v>
      </c>
      <c r="P2074">
        <v>1</v>
      </c>
      <c r="Q2074">
        <v>27.4</v>
      </c>
      <c r="R2074">
        <v>0.37</v>
      </c>
      <c r="S2074">
        <v>0.11</v>
      </c>
      <c r="T2074">
        <v>0.11</v>
      </c>
      <c r="U2074">
        <v>8.9</v>
      </c>
      <c r="V2074">
        <v>22.5</v>
      </c>
      <c r="W2074">
        <v>10.27</v>
      </c>
      <c r="X2074">
        <v>1.89</v>
      </c>
      <c r="Y2074">
        <v>4.4000000000000004</v>
      </c>
      <c r="Z2074">
        <v>11</v>
      </c>
      <c r="AA2074">
        <v>0.08</v>
      </c>
      <c r="AB2074">
        <v>33.5</v>
      </c>
      <c r="AC2074">
        <v>0.4</v>
      </c>
      <c r="AD2074">
        <v>523</v>
      </c>
      <c r="AE2074">
        <v>1.02</v>
      </c>
      <c r="AF2074">
        <v>4.0000000000000001E-3</v>
      </c>
      <c r="AG2074">
        <v>22.4</v>
      </c>
      <c r="AH2074">
        <v>4.7E-2</v>
      </c>
      <c r="AI2074">
        <v>19.43</v>
      </c>
      <c r="AJ2074">
        <v>5.0000000000000001E-3</v>
      </c>
      <c r="AK2074">
        <v>0.4</v>
      </c>
      <c r="AL2074">
        <v>2.1</v>
      </c>
      <c r="AM2074">
        <v>0.8</v>
      </c>
      <c r="AN2074">
        <v>6.8</v>
      </c>
      <c r="AO2074">
        <v>0.01</v>
      </c>
      <c r="AP2074">
        <v>23.6</v>
      </c>
      <c r="AQ2074">
        <v>750</v>
      </c>
      <c r="AR2074">
        <v>0.08</v>
      </c>
      <c r="AS2074">
        <v>2.8</v>
      </c>
      <c r="AT2074">
        <v>25</v>
      </c>
      <c r="AU2074">
        <v>10</v>
      </c>
      <c r="AV2074">
        <v>40</v>
      </c>
    </row>
    <row r="2075" spans="1:48" x14ac:dyDescent="0.3">
      <c r="A2075" t="s">
        <v>8027</v>
      </c>
      <c r="B2075" t="s">
        <v>8028</v>
      </c>
      <c r="C2075" s="1" t="str">
        <f t="shared" si="145"/>
        <v>13:0048</v>
      </c>
      <c r="D2075" s="1" t="str">
        <f t="shared" si="146"/>
        <v>13:0010</v>
      </c>
      <c r="E2075" t="s">
        <v>8025</v>
      </c>
      <c r="F2075" t="s">
        <v>8029</v>
      </c>
      <c r="H2075">
        <v>45.339841</v>
      </c>
      <c r="I2075">
        <v>-66.658427200000006</v>
      </c>
      <c r="J2075" s="1" t="str">
        <f t="shared" si="147"/>
        <v>Basal till</v>
      </c>
      <c r="K2075" s="1" t="str">
        <f t="shared" si="148"/>
        <v>&lt;63 micron</v>
      </c>
      <c r="L2075">
        <v>8</v>
      </c>
      <c r="M2075">
        <v>1.8</v>
      </c>
      <c r="N2075">
        <v>9.3000000000000007</v>
      </c>
      <c r="O2075">
        <v>0.9</v>
      </c>
      <c r="P2075">
        <v>1</v>
      </c>
      <c r="Q2075">
        <v>124.8</v>
      </c>
      <c r="R2075">
        <v>0.33</v>
      </c>
      <c r="S2075">
        <v>0.22</v>
      </c>
      <c r="T2075">
        <v>0.08</v>
      </c>
      <c r="U2075">
        <v>16.100000000000001</v>
      </c>
      <c r="V2075">
        <v>35.799999999999997</v>
      </c>
      <c r="W2075">
        <v>20.89</v>
      </c>
      <c r="X2075">
        <v>3.15</v>
      </c>
      <c r="Y2075">
        <v>6</v>
      </c>
      <c r="Z2075">
        <v>39</v>
      </c>
      <c r="AA2075">
        <v>0.16</v>
      </c>
      <c r="AB2075">
        <v>34.1</v>
      </c>
      <c r="AC2075">
        <v>0.68</v>
      </c>
      <c r="AD2075">
        <v>748</v>
      </c>
      <c r="AE2075">
        <v>0.71</v>
      </c>
      <c r="AF2075">
        <v>6.0000000000000001E-3</v>
      </c>
      <c r="AG2075">
        <v>37.700000000000003</v>
      </c>
      <c r="AH2075">
        <v>5.8000000000000003E-2</v>
      </c>
      <c r="AI2075">
        <v>16.77</v>
      </c>
      <c r="AJ2075">
        <v>5.0000000000000001E-3</v>
      </c>
      <c r="AK2075">
        <v>0.59</v>
      </c>
      <c r="AL2075">
        <v>3.6</v>
      </c>
      <c r="AM2075">
        <v>0.4</v>
      </c>
      <c r="AN2075">
        <v>18</v>
      </c>
      <c r="AO2075">
        <v>0.02</v>
      </c>
      <c r="AP2075">
        <v>10.7</v>
      </c>
      <c r="AQ2075">
        <v>470</v>
      </c>
      <c r="AR2075">
        <v>0.09</v>
      </c>
      <c r="AS2075">
        <v>1.2</v>
      </c>
      <c r="AT2075">
        <v>40</v>
      </c>
      <c r="AU2075">
        <v>0.3</v>
      </c>
      <c r="AV2075">
        <v>61.7</v>
      </c>
    </row>
    <row r="2076" spans="1:48" x14ac:dyDescent="0.3">
      <c r="A2076" t="s">
        <v>8030</v>
      </c>
      <c r="B2076" t="s">
        <v>8031</v>
      </c>
      <c r="C2076" s="1" t="str">
        <f t="shared" si="145"/>
        <v>13:0048</v>
      </c>
      <c r="D2076" s="1" t="str">
        <f t="shared" si="146"/>
        <v>13:0010</v>
      </c>
      <c r="E2076" t="s">
        <v>8032</v>
      </c>
      <c r="F2076" t="s">
        <v>8033</v>
      </c>
      <c r="H2076">
        <v>45.310184200000002</v>
      </c>
      <c r="I2076">
        <v>-66.655529400000006</v>
      </c>
      <c r="J2076" s="1" t="str">
        <f t="shared" si="147"/>
        <v>Basal till</v>
      </c>
      <c r="K2076" s="1" t="str">
        <f t="shared" si="148"/>
        <v>&lt;63 micron</v>
      </c>
      <c r="L2076">
        <v>7</v>
      </c>
      <c r="M2076">
        <v>0.9</v>
      </c>
      <c r="N2076">
        <v>14</v>
      </c>
      <c r="O2076">
        <v>1.6</v>
      </c>
      <c r="P2076">
        <v>1</v>
      </c>
      <c r="Q2076">
        <v>14.3</v>
      </c>
      <c r="R2076">
        <v>0.61</v>
      </c>
      <c r="S2076">
        <v>0.08</v>
      </c>
      <c r="T2076">
        <v>0.12</v>
      </c>
      <c r="U2076">
        <v>4.8</v>
      </c>
      <c r="V2076">
        <v>13.1</v>
      </c>
      <c r="W2076">
        <v>6.3</v>
      </c>
      <c r="X2076">
        <v>1.37</v>
      </c>
      <c r="Y2076">
        <v>3</v>
      </c>
      <c r="Z2076">
        <v>18</v>
      </c>
      <c r="AA2076">
        <v>0.04</v>
      </c>
      <c r="AB2076">
        <v>27.4</v>
      </c>
      <c r="AC2076">
        <v>0.23</v>
      </c>
      <c r="AD2076">
        <v>333</v>
      </c>
      <c r="AE2076">
        <v>0.56000000000000005</v>
      </c>
      <c r="AF2076">
        <v>3.0000000000000001E-3</v>
      </c>
      <c r="AG2076">
        <v>12.1</v>
      </c>
      <c r="AH2076">
        <v>2.9000000000000001E-2</v>
      </c>
      <c r="AI2076">
        <v>44.19</v>
      </c>
      <c r="AJ2076">
        <v>5.0000000000000001E-3</v>
      </c>
      <c r="AK2076">
        <v>0.31</v>
      </c>
      <c r="AL2076">
        <v>1.3</v>
      </c>
      <c r="AM2076">
        <v>1</v>
      </c>
      <c r="AN2076">
        <v>4.5999999999999996</v>
      </c>
      <c r="AO2076">
        <v>0.01</v>
      </c>
      <c r="AP2076">
        <v>22.6</v>
      </c>
      <c r="AQ2076">
        <v>470</v>
      </c>
      <c r="AR2076">
        <v>0.09</v>
      </c>
      <c r="AS2076">
        <v>2.7</v>
      </c>
      <c r="AT2076">
        <v>19</v>
      </c>
      <c r="AU2076">
        <v>1.1000000000000001</v>
      </c>
      <c r="AV2076">
        <v>44.3</v>
      </c>
    </row>
    <row r="2077" spans="1:48" x14ac:dyDescent="0.3">
      <c r="A2077" t="s">
        <v>8034</v>
      </c>
      <c r="B2077" t="s">
        <v>8035</v>
      </c>
      <c r="C2077" s="1" t="str">
        <f t="shared" si="145"/>
        <v>13:0048</v>
      </c>
      <c r="D2077" s="1" t="str">
        <f t="shared" si="146"/>
        <v>13:0010</v>
      </c>
      <c r="E2077" t="s">
        <v>8032</v>
      </c>
      <c r="F2077" t="s">
        <v>8036</v>
      </c>
      <c r="H2077">
        <v>45.310184200000002</v>
      </c>
      <c r="I2077">
        <v>-66.655529400000006</v>
      </c>
      <c r="J2077" s="1" t="str">
        <f t="shared" si="147"/>
        <v>Basal till</v>
      </c>
      <c r="K2077" s="1" t="str">
        <f t="shared" si="148"/>
        <v>&lt;63 micron</v>
      </c>
      <c r="L2077">
        <v>13</v>
      </c>
      <c r="M2077">
        <v>1.61</v>
      </c>
      <c r="N2077">
        <v>11.9</v>
      </c>
      <c r="O2077">
        <v>0.5</v>
      </c>
      <c r="P2077">
        <v>1</v>
      </c>
      <c r="Q2077">
        <v>22.9</v>
      </c>
      <c r="R2077">
        <v>0.51</v>
      </c>
      <c r="S2077">
        <v>0.04</v>
      </c>
      <c r="T2077">
        <v>0.19</v>
      </c>
      <c r="U2077">
        <v>6.4</v>
      </c>
      <c r="V2077">
        <v>19.100000000000001</v>
      </c>
      <c r="W2077">
        <v>6.77</v>
      </c>
      <c r="X2077">
        <v>1.86</v>
      </c>
      <c r="Y2077">
        <v>4.5</v>
      </c>
      <c r="Z2077">
        <v>44</v>
      </c>
      <c r="AA2077">
        <v>0.04</v>
      </c>
      <c r="AB2077">
        <v>27.4</v>
      </c>
      <c r="AC2077">
        <v>0.35</v>
      </c>
      <c r="AD2077">
        <v>302</v>
      </c>
      <c r="AE2077">
        <v>0.64</v>
      </c>
      <c r="AF2077">
        <v>5.0000000000000001E-3</v>
      </c>
      <c r="AG2077">
        <v>16.399999999999999</v>
      </c>
      <c r="AH2077">
        <v>1.7000000000000001E-2</v>
      </c>
      <c r="AI2077">
        <v>43.69</v>
      </c>
      <c r="AJ2077">
        <v>0.01</v>
      </c>
      <c r="AK2077">
        <v>0.32</v>
      </c>
      <c r="AL2077">
        <v>1.7</v>
      </c>
      <c r="AM2077">
        <v>1.1000000000000001</v>
      </c>
      <c r="AN2077">
        <v>4.5</v>
      </c>
      <c r="AO2077">
        <v>0.01</v>
      </c>
      <c r="AP2077">
        <v>22.6</v>
      </c>
      <c r="AQ2077">
        <v>500</v>
      </c>
      <c r="AR2077">
        <v>0.14000000000000001</v>
      </c>
      <c r="AS2077">
        <v>3.2</v>
      </c>
      <c r="AT2077">
        <v>24</v>
      </c>
      <c r="AU2077">
        <v>1.2</v>
      </c>
      <c r="AV2077">
        <v>58.3</v>
      </c>
    </row>
    <row r="2078" spans="1:48" x14ac:dyDescent="0.3">
      <c r="A2078" t="s">
        <v>8037</v>
      </c>
      <c r="B2078" t="s">
        <v>8038</v>
      </c>
      <c r="C2078" s="1" t="str">
        <f t="shared" si="145"/>
        <v>13:0048</v>
      </c>
      <c r="D2078" s="1" t="str">
        <f t="shared" si="146"/>
        <v>13:0010</v>
      </c>
      <c r="E2078" t="s">
        <v>8039</v>
      </c>
      <c r="F2078" t="s">
        <v>8040</v>
      </c>
      <c r="H2078">
        <v>45.288547399999999</v>
      </c>
      <c r="I2078">
        <v>-66.643886800000004</v>
      </c>
      <c r="J2078" s="1" t="str">
        <f t="shared" si="147"/>
        <v>Basal till</v>
      </c>
      <c r="K2078" s="1" t="str">
        <f t="shared" si="148"/>
        <v>&lt;63 micron</v>
      </c>
      <c r="L2078">
        <v>36</v>
      </c>
      <c r="M2078">
        <v>1.62</v>
      </c>
      <c r="N2078">
        <v>42.4</v>
      </c>
      <c r="O2078">
        <v>0.7</v>
      </c>
      <c r="P2078">
        <v>1</v>
      </c>
      <c r="Q2078">
        <v>35.4</v>
      </c>
      <c r="R2078">
        <v>3.11</v>
      </c>
      <c r="S2078">
        <v>7.0000000000000007E-2</v>
      </c>
      <c r="T2078">
        <v>0.1</v>
      </c>
      <c r="U2078">
        <v>8.9</v>
      </c>
      <c r="V2078">
        <v>20.100000000000001</v>
      </c>
      <c r="W2078">
        <v>13.39</v>
      </c>
      <c r="X2078">
        <v>1.94</v>
      </c>
      <c r="Y2078">
        <v>4.8</v>
      </c>
      <c r="Z2078">
        <v>25</v>
      </c>
      <c r="AA2078">
        <v>0.08</v>
      </c>
      <c r="AB2078">
        <v>30.5</v>
      </c>
      <c r="AC2078">
        <v>0.38</v>
      </c>
      <c r="AD2078">
        <v>466</v>
      </c>
      <c r="AE2078">
        <v>0.79</v>
      </c>
      <c r="AF2078">
        <v>5.0000000000000001E-3</v>
      </c>
      <c r="AG2078">
        <v>18.399999999999999</v>
      </c>
      <c r="AH2078">
        <v>3.3000000000000002E-2</v>
      </c>
      <c r="AI2078">
        <v>35.49</v>
      </c>
      <c r="AJ2078">
        <v>5.0000000000000001E-3</v>
      </c>
      <c r="AK2078">
        <v>0.38</v>
      </c>
      <c r="AL2078">
        <v>2.2999999999999998</v>
      </c>
      <c r="AM2078">
        <v>0.9</v>
      </c>
      <c r="AN2078">
        <v>5.2</v>
      </c>
      <c r="AO2078">
        <v>0.02</v>
      </c>
      <c r="AP2078">
        <v>21.7</v>
      </c>
      <c r="AQ2078">
        <v>700</v>
      </c>
      <c r="AR2078">
        <v>0.12</v>
      </c>
      <c r="AS2078">
        <v>5.0999999999999996</v>
      </c>
      <c r="AT2078">
        <v>27</v>
      </c>
      <c r="AU2078">
        <v>2</v>
      </c>
      <c r="AV2078">
        <v>50.8</v>
      </c>
    </row>
    <row r="2079" spans="1:48" x14ac:dyDescent="0.3">
      <c r="A2079" t="s">
        <v>8041</v>
      </c>
      <c r="B2079" t="s">
        <v>8042</v>
      </c>
      <c r="C2079" s="1" t="str">
        <f t="shared" si="145"/>
        <v>13:0048</v>
      </c>
      <c r="D2079" s="1" t="str">
        <f t="shared" si="146"/>
        <v>13:0010</v>
      </c>
      <c r="E2079" t="s">
        <v>8043</v>
      </c>
      <c r="F2079" t="s">
        <v>8044</v>
      </c>
      <c r="H2079">
        <v>45.269622499999997</v>
      </c>
      <c r="I2079">
        <v>-66.651159300000003</v>
      </c>
      <c r="J2079" s="1" t="str">
        <f t="shared" si="147"/>
        <v>Basal till</v>
      </c>
      <c r="K2079" s="1" t="str">
        <f t="shared" si="148"/>
        <v>&lt;63 micron</v>
      </c>
      <c r="L2079">
        <v>45</v>
      </c>
      <c r="M2079">
        <v>2.3199999999999998</v>
      </c>
      <c r="N2079">
        <v>19.600000000000001</v>
      </c>
      <c r="O2079">
        <v>0.3</v>
      </c>
      <c r="P2079">
        <v>1</v>
      </c>
      <c r="Q2079">
        <v>24.1</v>
      </c>
      <c r="R2079">
        <v>1.05</v>
      </c>
      <c r="S2079">
        <v>0.03</v>
      </c>
      <c r="T2079">
        <v>0.13</v>
      </c>
      <c r="U2079">
        <v>5.7</v>
      </c>
      <c r="V2079">
        <v>20.7</v>
      </c>
      <c r="W2079">
        <v>8.98</v>
      </c>
      <c r="X2079">
        <v>2.02</v>
      </c>
      <c r="Y2079">
        <v>6.3</v>
      </c>
      <c r="Z2079">
        <v>122</v>
      </c>
      <c r="AA2079">
        <v>0.05</v>
      </c>
      <c r="AB2079">
        <v>23.7</v>
      </c>
      <c r="AC2079">
        <v>0.31</v>
      </c>
      <c r="AD2079">
        <v>232</v>
      </c>
      <c r="AE2079">
        <v>0.92</v>
      </c>
      <c r="AF2079">
        <v>5.0000000000000001E-3</v>
      </c>
      <c r="AG2079">
        <v>15.5</v>
      </c>
      <c r="AH2079">
        <v>2.1999999999999999E-2</v>
      </c>
      <c r="AI2079">
        <v>33.6</v>
      </c>
      <c r="AJ2079">
        <v>0.02</v>
      </c>
      <c r="AK2079">
        <v>0.32</v>
      </c>
      <c r="AL2079">
        <v>2.1</v>
      </c>
      <c r="AM2079">
        <v>1.7</v>
      </c>
      <c r="AN2079">
        <v>3.2</v>
      </c>
      <c r="AO2079">
        <v>0.01</v>
      </c>
      <c r="AP2079">
        <v>20.6</v>
      </c>
      <c r="AQ2079">
        <v>530</v>
      </c>
      <c r="AR2079">
        <v>0.15</v>
      </c>
      <c r="AS2079">
        <v>3.5</v>
      </c>
      <c r="AT2079">
        <v>25</v>
      </c>
      <c r="AU2079">
        <v>1.3</v>
      </c>
      <c r="AV2079">
        <v>47.5</v>
      </c>
    </row>
    <row r="2080" spans="1:48" x14ac:dyDescent="0.3">
      <c r="A2080" t="s">
        <v>8045</v>
      </c>
      <c r="B2080" t="s">
        <v>8046</v>
      </c>
      <c r="C2080" s="1" t="str">
        <f t="shared" si="145"/>
        <v>13:0048</v>
      </c>
      <c r="D2080" s="1" t="str">
        <f t="shared" si="146"/>
        <v>13:0010</v>
      </c>
      <c r="E2080" t="s">
        <v>8047</v>
      </c>
      <c r="F2080" t="s">
        <v>8048</v>
      </c>
      <c r="H2080">
        <v>45.497715100000001</v>
      </c>
      <c r="I2080">
        <v>-66.617579000000006</v>
      </c>
      <c r="J2080" s="1" t="str">
        <f t="shared" si="147"/>
        <v>Basal till</v>
      </c>
      <c r="K2080" s="1" t="str">
        <f t="shared" si="148"/>
        <v>&lt;63 micron</v>
      </c>
      <c r="L2080">
        <v>106</v>
      </c>
      <c r="M2080">
        <v>1.75</v>
      </c>
      <c r="N2080">
        <v>64.400000000000006</v>
      </c>
      <c r="O2080">
        <v>2.6</v>
      </c>
      <c r="P2080">
        <v>1</v>
      </c>
      <c r="Q2080">
        <v>45.7</v>
      </c>
      <c r="R2080">
        <v>0.23</v>
      </c>
      <c r="S2080">
        <v>0.26</v>
      </c>
      <c r="T2080">
        <v>0.12</v>
      </c>
      <c r="U2080">
        <v>13.6</v>
      </c>
      <c r="V2080">
        <v>37.1</v>
      </c>
      <c r="W2080">
        <v>20.49</v>
      </c>
      <c r="X2080">
        <v>2.5</v>
      </c>
      <c r="Y2080">
        <v>5.6</v>
      </c>
      <c r="Z2080">
        <v>36</v>
      </c>
      <c r="AA2080">
        <v>0.06</v>
      </c>
      <c r="AB2080">
        <v>32.5</v>
      </c>
      <c r="AC2080">
        <v>0.63</v>
      </c>
      <c r="AD2080">
        <v>424</v>
      </c>
      <c r="AE2080">
        <v>1.97</v>
      </c>
      <c r="AF2080">
        <v>4.0000000000000001E-3</v>
      </c>
      <c r="AG2080">
        <v>36.200000000000003</v>
      </c>
      <c r="AH2080">
        <v>3.2000000000000001E-2</v>
      </c>
      <c r="AI2080">
        <v>16.11</v>
      </c>
      <c r="AJ2080">
        <v>5.0000000000000001E-3</v>
      </c>
      <c r="AK2080">
        <v>1.02</v>
      </c>
      <c r="AL2080">
        <v>3.2</v>
      </c>
      <c r="AM2080">
        <v>0.6</v>
      </c>
      <c r="AN2080">
        <v>12.2</v>
      </c>
      <c r="AO2080">
        <v>0.01</v>
      </c>
      <c r="AP2080">
        <v>5.4</v>
      </c>
      <c r="AQ2080">
        <v>500</v>
      </c>
      <c r="AR2080">
        <v>0.08</v>
      </c>
      <c r="AS2080">
        <v>1.1000000000000001</v>
      </c>
      <c r="AT2080">
        <v>37</v>
      </c>
      <c r="AU2080">
        <v>0.3</v>
      </c>
      <c r="AV2080">
        <v>48.3</v>
      </c>
    </row>
    <row r="2081" spans="1:48" x14ac:dyDescent="0.3">
      <c r="A2081" t="s">
        <v>8049</v>
      </c>
      <c r="B2081" t="s">
        <v>8050</v>
      </c>
      <c r="C2081" s="1" t="str">
        <f t="shared" si="145"/>
        <v>13:0048</v>
      </c>
      <c r="D2081" s="1" t="str">
        <f t="shared" si="146"/>
        <v>13:0010</v>
      </c>
      <c r="E2081" t="s">
        <v>8051</v>
      </c>
      <c r="F2081" t="s">
        <v>8052</v>
      </c>
      <c r="H2081">
        <v>45.483717900000002</v>
      </c>
      <c r="I2081">
        <v>-66.623607100000001</v>
      </c>
      <c r="J2081" s="1" t="str">
        <f t="shared" si="147"/>
        <v>Basal till</v>
      </c>
      <c r="K2081" s="1" t="str">
        <f t="shared" si="148"/>
        <v>&lt;63 micron</v>
      </c>
      <c r="L2081">
        <v>11</v>
      </c>
      <c r="M2081">
        <v>1.78</v>
      </c>
      <c r="N2081">
        <v>15.2</v>
      </c>
      <c r="O2081">
        <v>0.9</v>
      </c>
      <c r="P2081">
        <v>1</v>
      </c>
      <c r="Q2081">
        <v>43.6</v>
      </c>
      <c r="R2081">
        <v>0.23</v>
      </c>
      <c r="S2081">
        <v>0.04</v>
      </c>
      <c r="T2081">
        <v>0.09</v>
      </c>
      <c r="U2081">
        <v>11</v>
      </c>
      <c r="V2081">
        <v>32.700000000000003</v>
      </c>
      <c r="W2081">
        <v>15.77</v>
      </c>
      <c r="X2081">
        <v>2.37</v>
      </c>
      <c r="Y2081">
        <v>4.3</v>
      </c>
      <c r="Z2081">
        <v>50</v>
      </c>
      <c r="AA2081">
        <v>0.05</v>
      </c>
      <c r="AB2081">
        <v>18.8</v>
      </c>
      <c r="AC2081">
        <v>0.48</v>
      </c>
      <c r="AD2081">
        <v>343</v>
      </c>
      <c r="AE2081">
        <v>0.47</v>
      </c>
      <c r="AF2081">
        <v>3.0000000000000001E-3</v>
      </c>
      <c r="AG2081">
        <v>28.2</v>
      </c>
      <c r="AH2081">
        <v>3.5999999999999997E-2</v>
      </c>
      <c r="AI2081">
        <v>15.46</v>
      </c>
      <c r="AJ2081">
        <v>5.0000000000000001E-3</v>
      </c>
      <c r="AK2081">
        <v>0.47</v>
      </c>
      <c r="AL2081">
        <v>2.2000000000000002</v>
      </c>
      <c r="AM2081">
        <v>0.5</v>
      </c>
      <c r="AN2081">
        <v>4.5</v>
      </c>
      <c r="AO2081">
        <v>0.01</v>
      </c>
      <c r="AP2081">
        <v>7.7</v>
      </c>
      <c r="AQ2081">
        <v>550</v>
      </c>
      <c r="AR2081">
        <v>0.08</v>
      </c>
      <c r="AS2081">
        <v>1</v>
      </c>
      <c r="AT2081">
        <v>34</v>
      </c>
      <c r="AU2081">
        <v>0.3</v>
      </c>
      <c r="AV2081">
        <v>37.299999999999997</v>
      </c>
    </row>
    <row r="2082" spans="1:48" x14ac:dyDescent="0.3">
      <c r="A2082" t="s">
        <v>8053</v>
      </c>
      <c r="B2082" t="s">
        <v>8054</v>
      </c>
      <c r="C2082" s="1" t="str">
        <f t="shared" si="145"/>
        <v>13:0048</v>
      </c>
      <c r="D2082" s="1" t="str">
        <f t="shared" si="146"/>
        <v>13:0010</v>
      </c>
      <c r="E2082" t="s">
        <v>8055</v>
      </c>
      <c r="F2082" t="s">
        <v>8056</v>
      </c>
      <c r="H2082">
        <v>45.462988600000003</v>
      </c>
      <c r="I2082">
        <v>-66.624055999999996</v>
      </c>
      <c r="J2082" s="1" t="str">
        <f t="shared" si="147"/>
        <v>Basal till</v>
      </c>
      <c r="K2082" s="1" t="str">
        <f t="shared" si="148"/>
        <v>&lt;63 micron</v>
      </c>
      <c r="L2082">
        <v>34</v>
      </c>
      <c r="M2082">
        <v>1.99</v>
      </c>
      <c r="N2082">
        <v>7.8</v>
      </c>
      <c r="O2082">
        <v>1</v>
      </c>
      <c r="P2082">
        <v>1</v>
      </c>
      <c r="Q2082">
        <v>37.5</v>
      </c>
      <c r="R2082">
        <v>0.23</v>
      </c>
      <c r="S2082">
        <v>0.04</v>
      </c>
      <c r="T2082">
        <v>0.1</v>
      </c>
      <c r="U2082">
        <v>11</v>
      </c>
      <c r="V2082">
        <v>35.4</v>
      </c>
      <c r="W2082">
        <v>12.24</v>
      </c>
      <c r="X2082">
        <v>2.5</v>
      </c>
      <c r="Y2082">
        <v>4.9000000000000004</v>
      </c>
      <c r="Z2082">
        <v>81</v>
      </c>
      <c r="AA2082">
        <v>0.06</v>
      </c>
      <c r="AB2082">
        <v>22.2</v>
      </c>
      <c r="AC2082">
        <v>0.6</v>
      </c>
      <c r="AD2082">
        <v>339</v>
      </c>
      <c r="AE2082">
        <v>0.37</v>
      </c>
      <c r="AF2082">
        <v>3.0000000000000001E-3</v>
      </c>
      <c r="AG2082">
        <v>30.7</v>
      </c>
      <c r="AH2082">
        <v>2.8000000000000001E-2</v>
      </c>
      <c r="AI2082">
        <v>12.6</v>
      </c>
      <c r="AJ2082">
        <v>5.0000000000000001E-3</v>
      </c>
      <c r="AK2082">
        <v>0.41</v>
      </c>
      <c r="AL2082">
        <v>2</v>
      </c>
      <c r="AM2082">
        <v>0.5</v>
      </c>
      <c r="AN2082">
        <v>4.8</v>
      </c>
      <c r="AO2082">
        <v>0.01</v>
      </c>
      <c r="AP2082">
        <v>5.7</v>
      </c>
      <c r="AQ2082">
        <v>410</v>
      </c>
      <c r="AR2082">
        <v>0.09</v>
      </c>
      <c r="AS2082">
        <v>0.8</v>
      </c>
      <c r="AT2082">
        <v>35</v>
      </c>
      <c r="AU2082">
        <v>0.2</v>
      </c>
      <c r="AV2082">
        <v>45.2</v>
      </c>
    </row>
    <row r="2083" spans="1:48" x14ac:dyDescent="0.3">
      <c r="A2083" t="s">
        <v>8057</v>
      </c>
      <c r="B2083" t="s">
        <v>8058</v>
      </c>
      <c r="C2083" s="1" t="str">
        <f t="shared" si="145"/>
        <v>13:0048</v>
      </c>
      <c r="D2083" s="1" t="str">
        <f t="shared" si="146"/>
        <v>13:0010</v>
      </c>
      <c r="E2083" t="s">
        <v>8059</v>
      </c>
      <c r="F2083" t="s">
        <v>8060</v>
      </c>
      <c r="H2083">
        <v>45.448121</v>
      </c>
      <c r="I2083">
        <v>-66.624168600000004</v>
      </c>
      <c r="J2083" s="1" t="str">
        <f t="shared" si="147"/>
        <v>Basal till</v>
      </c>
      <c r="K2083" s="1" t="str">
        <f t="shared" si="148"/>
        <v>&lt;63 micron</v>
      </c>
      <c r="L2083">
        <v>23</v>
      </c>
      <c r="M2083">
        <v>2.0699999999999998</v>
      </c>
      <c r="N2083">
        <v>9.1999999999999993</v>
      </c>
      <c r="O2083">
        <v>2.1</v>
      </c>
      <c r="P2083">
        <v>0.5</v>
      </c>
      <c r="Q2083">
        <v>39</v>
      </c>
      <c r="R2083">
        <v>0.21</v>
      </c>
      <c r="S2083">
        <v>0.03</v>
      </c>
      <c r="T2083">
        <v>7.0000000000000007E-2</v>
      </c>
      <c r="U2083">
        <v>9.1999999999999993</v>
      </c>
      <c r="V2083">
        <v>28.9</v>
      </c>
      <c r="W2083">
        <v>10.93</v>
      </c>
      <c r="X2083">
        <v>2.37</v>
      </c>
      <c r="Y2083">
        <v>5.5</v>
      </c>
      <c r="Z2083">
        <v>76</v>
      </c>
      <c r="AA2083">
        <v>0.06</v>
      </c>
      <c r="AB2083">
        <v>16</v>
      </c>
      <c r="AC2083">
        <v>0.49</v>
      </c>
      <c r="AD2083">
        <v>285</v>
      </c>
      <c r="AE2083">
        <v>0.38</v>
      </c>
      <c r="AF2083">
        <v>3.0000000000000001E-3</v>
      </c>
      <c r="AG2083">
        <v>26.3</v>
      </c>
      <c r="AH2083">
        <v>3.5000000000000003E-2</v>
      </c>
      <c r="AI2083">
        <v>11.23</v>
      </c>
      <c r="AJ2083">
        <v>0.01</v>
      </c>
      <c r="AK2083">
        <v>0.49</v>
      </c>
      <c r="AL2083">
        <v>2.2999999999999998</v>
      </c>
      <c r="AM2083">
        <v>0.6</v>
      </c>
      <c r="AN2083">
        <v>3.7</v>
      </c>
      <c r="AO2083">
        <v>0.01</v>
      </c>
      <c r="AP2083">
        <v>6.5</v>
      </c>
      <c r="AQ2083">
        <v>390</v>
      </c>
      <c r="AR2083">
        <v>0.11</v>
      </c>
      <c r="AS2083">
        <v>0.7</v>
      </c>
      <c r="AT2083">
        <v>36</v>
      </c>
      <c r="AU2083">
        <v>0.2</v>
      </c>
      <c r="AV2083">
        <v>42.5</v>
      </c>
    </row>
    <row r="2084" spans="1:48" x14ac:dyDescent="0.3">
      <c r="A2084" t="s">
        <v>8061</v>
      </c>
      <c r="B2084" t="s">
        <v>8062</v>
      </c>
      <c r="C2084" s="1" t="str">
        <f t="shared" si="145"/>
        <v>13:0048</v>
      </c>
      <c r="D2084" s="1" t="str">
        <f t="shared" si="146"/>
        <v>13:0010</v>
      </c>
      <c r="E2084" t="s">
        <v>8063</v>
      </c>
      <c r="F2084" t="s">
        <v>8064</v>
      </c>
      <c r="H2084">
        <v>45.424589500000003</v>
      </c>
      <c r="I2084">
        <v>-66.621461800000006</v>
      </c>
      <c r="J2084" s="1" t="str">
        <f t="shared" si="147"/>
        <v>Basal till</v>
      </c>
      <c r="K2084" s="1" t="str">
        <f t="shared" si="148"/>
        <v>&lt;63 micron</v>
      </c>
      <c r="L2084">
        <v>7</v>
      </c>
      <c r="M2084">
        <v>2.14</v>
      </c>
      <c r="N2084">
        <v>25.9</v>
      </c>
      <c r="O2084">
        <v>1</v>
      </c>
      <c r="P2084">
        <v>0.5</v>
      </c>
      <c r="Q2084">
        <v>50.3</v>
      </c>
      <c r="R2084">
        <v>0.4</v>
      </c>
      <c r="S2084">
        <v>0.05</v>
      </c>
      <c r="T2084">
        <v>0.06</v>
      </c>
      <c r="U2084">
        <v>12.7</v>
      </c>
      <c r="V2084">
        <v>29.9</v>
      </c>
      <c r="W2084">
        <v>15.8</v>
      </c>
      <c r="X2084">
        <v>2.91</v>
      </c>
      <c r="Y2084">
        <v>5.7</v>
      </c>
      <c r="Z2084">
        <v>15</v>
      </c>
      <c r="AA2084">
        <v>0.09</v>
      </c>
      <c r="AB2084">
        <v>19.8</v>
      </c>
      <c r="AC2084">
        <v>0.67</v>
      </c>
      <c r="AD2084">
        <v>529</v>
      </c>
      <c r="AE2084">
        <v>0.59</v>
      </c>
      <c r="AF2084">
        <v>4.0000000000000001E-3</v>
      </c>
      <c r="AG2084">
        <v>31.3</v>
      </c>
      <c r="AH2084">
        <v>2.8000000000000001E-2</v>
      </c>
      <c r="AI2084">
        <v>14.08</v>
      </c>
      <c r="AJ2084">
        <v>5.0000000000000001E-3</v>
      </c>
      <c r="AK2084">
        <v>0.5</v>
      </c>
      <c r="AL2084">
        <v>2.6</v>
      </c>
      <c r="AM2084">
        <v>0.5</v>
      </c>
      <c r="AN2084">
        <v>5.5</v>
      </c>
      <c r="AO2084">
        <v>0.01</v>
      </c>
      <c r="AP2084">
        <v>8.6999999999999993</v>
      </c>
      <c r="AQ2084">
        <v>1410</v>
      </c>
      <c r="AR2084">
        <v>0.09</v>
      </c>
      <c r="AS2084">
        <v>1.1000000000000001</v>
      </c>
      <c r="AT2084">
        <v>47</v>
      </c>
      <c r="AU2084">
        <v>0.3</v>
      </c>
      <c r="AV2084">
        <v>55.3</v>
      </c>
    </row>
    <row r="2085" spans="1:48" x14ac:dyDescent="0.3">
      <c r="A2085" t="s">
        <v>8065</v>
      </c>
      <c r="B2085" t="s">
        <v>8066</v>
      </c>
      <c r="C2085" s="1" t="str">
        <f t="shared" si="145"/>
        <v>13:0048</v>
      </c>
      <c r="D2085" s="1" t="str">
        <f t="shared" si="146"/>
        <v>13:0010</v>
      </c>
      <c r="E2085" t="s">
        <v>8067</v>
      </c>
      <c r="F2085" t="s">
        <v>8068</v>
      </c>
      <c r="H2085">
        <v>45.413458300000002</v>
      </c>
      <c r="I2085">
        <v>-66.619462600000006</v>
      </c>
      <c r="J2085" s="1" t="str">
        <f t="shared" si="147"/>
        <v>Basal till</v>
      </c>
      <c r="K2085" s="1" t="str">
        <f t="shared" si="148"/>
        <v>&lt;63 micron</v>
      </c>
      <c r="L2085">
        <v>17</v>
      </c>
      <c r="M2085">
        <v>2.35</v>
      </c>
      <c r="N2085">
        <v>32.1</v>
      </c>
      <c r="O2085">
        <v>1.6</v>
      </c>
      <c r="P2085">
        <v>0.5</v>
      </c>
      <c r="Q2085">
        <v>59.1</v>
      </c>
      <c r="R2085">
        <v>0.49</v>
      </c>
      <c r="S2085">
        <v>0.03</v>
      </c>
      <c r="T2085">
        <v>0.17</v>
      </c>
      <c r="U2085">
        <v>13.7</v>
      </c>
      <c r="V2085">
        <v>31.5</v>
      </c>
      <c r="W2085">
        <v>14.37</v>
      </c>
      <c r="X2085">
        <v>3.02</v>
      </c>
      <c r="Y2085">
        <v>6.9</v>
      </c>
      <c r="Z2085">
        <v>76</v>
      </c>
      <c r="AA2085">
        <v>7.0000000000000007E-2</v>
      </c>
      <c r="AB2085">
        <v>23</v>
      </c>
      <c r="AC2085">
        <v>0.56999999999999995</v>
      </c>
      <c r="AD2085">
        <v>393</v>
      </c>
      <c r="AE2085">
        <v>0.49</v>
      </c>
      <c r="AF2085">
        <v>3.0000000000000001E-3</v>
      </c>
      <c r="AG2085">
        <v>29.1</v>
      </c>
      <c r="AH2085">
        <v>3.1E-2</v>
      </c>
      <c r="AI2085">
        <v>17.63</v>
      </c>
      <c r="AJ2085">
        <v>0.01</v>
      </c>
      <c r="AK2085">
        <v>0.47</v>
      </c>
      <c r="AL2085">
        <v>3.1</v>
      </c>
      <c r="AM2085">
        <v>1</v>
      </c>
      <c r="AN2085">
        <v>4.7</v>
      </c>
      <c r="AO2085">
        <v>0.02</v>
      </c>
      <c r="AP2085">
        <v>7.5</v>
      </c>
      <c r="AQ2085">
        <v>630</v>
      </c>
      <c r="AR2085">
        <v>0.16</v>
      </c>
      <c r="AS2085">
        <v>1</v>
      </c>
      <c r="AT2085">
        <v>45</v>
      </c>
      <c r="AU2085">
        <v>0.4</v>
      </c>
      <c r="AV2085">
        <v>55.2</v>
      </c>
    </row>
    <row r="2086" spans="1:48" x14ac:dyDescent="0.3">
      <c r="A2086" t="s">
        <v>8069</v>
      </c>
      <c r="B2086" t="s">
        <v>8070</v>
      </c>
      <c r="C2086" s="1" t="str">
        <f t="shared" si="145"/>
        <v>13:0048</v>
      </c>
      <c r="D2086" s="1" t="str">
        <f t="shared" si="146"/>
        <v>13:0010</v>
      </c>
      <c r="E2086" t="s">
        <v>8071</v>
      </c>
      <c r="F2086" t="s">
        <v>8072</v>
      </c>
      <c r="H2086">
        <v>45.386878000000003</v>
      </c>
      <c r="I2086">
        <v>-66.636379500000004</v>
      </c>
      <c r="J2086" s="1" t="str">
        <f t="shared" si="147"/>
        <v>Basal till</v>
      </c>
      <c r="K2086" s="1" t="str">
        <f t="shared" si="148"/>
        <v>&lt;63 micron</v>
      </c>
      <c r="L2086">
        <v>12</v>
      </c>
      <c r="M2086">
        <v>1.75</v>
      </c>
      <c r="N2086">
        <v>14</v>
      </c>
      <c r="O2086">
        <v>1</v>
      </c>
      <c r="P2086">
        <v>0.5</v>
      </c>
      <c r="Q2086">
        <v>32.5</v>
      </c>
      <c r="R2086">
        <v>0.49</v>
      </c>
      <c r="S2086">
        <v>0.08</v>
      </c>
      <c r="T2086">
        <v>0.18</v>
      </c>
      <c r="U2086">
        <v>15.2</v>
      </c>
      <c r="V2086">
        <v>25.3</v>
      </c>
      <c r="W2086">
        <v>26.73</v>
      </c>
      <c r="X2086">
        <v>2.6</v>
      </c>
      <c r="Y2086">
        <v>4.7</v>
      </c>
      <c r="Z2086">
        <v>18</v>
      </c>
      <c r="AA2086">
        <v>0.08</v>
      </c>
      <c r="AB2086">
        <v>24.6</v>
      </c>
      <c r="AC2086">
        <v>0.56000000000000005</v>
      </c>
      <c r="AD2086">
        <v>495</v>
      </c>
      <c r="AE2086">
        <v>0.56000000000000005</v>
      </c>
      <c r="AF2086">
        <v>3.0000000000000001E-3</v>
      </c>
      <c r="AG2086">
        <v>34.9</v>
      </c>
      <c r="AH2086">
        <v>5.1999999999999998E-2</v>
      </c>
      <c r="AI2086">
        <v>27.6</v>
      </c>
      <c r="AJ2086">
        <v>0.01</v>
      </c>
      <c r="AK2086">
        <v>0.59</v>
      </c>
      <c r="AL2086">
        <v>2.2999999999999998</v>
      </c>
      <c r="AM2086">
        <v>0.9</v>
      </c>
      <c r="AN2086">
        <v>5.5</v>
      </c>
      <c r="AO2086">
        <v>0.02</v>
      </c>
      <c r="AP2086">
        <v>9.4</v>
      </c>
      <c r="AQ2086">
        <v>660</v>
      </c>
      <c r="AR2086">
        <v>0.09</v>
      </c>
      <c r="AS2086">
        <v>1.2</v>
      </c>
      <c r="AT2086">
        <v>36</v>
      </c>
      <c r="AU2086">
        <v>0.3</v>
      </c>
      <c r="AV2086">
        <v>66.599999999999994</v>
      </c>
    </row>
    <row r="2087" spans="1:48" x14ac:dyDescent="0.3">
      <c r="A2087" t="s">
        <v>8073</v>
      </c>
      <c r="B2087" t="s">
        <v>8074</v>
      </c>
      <c r="C2087" s="1" t="str">
        <f t="shared" si="145"/>
        <v>13:0048</v>
      </c>
      <c r="D2087" s="1" t="str">
        <f t="shared" si="146"/>
        <v>13:0010</v>
      </c>
      <c r="E2087" t="s">
        <v>8075</v>
      </c>
      <c r="F2087" t="s">
        <v>8076</v>
      </c>
      <c r="H2087">
        <v>45.370517999999997</v>
      </c>
      <c r="I2087">
        <v>-66.623588600000005</v>
      </c>
      <c r="J2087" s="1" t="str">
        <f t="shared" si="147"/>
        <v>Basal till</v>
      </c>
      <c r="K2087" s="1" t="str">
        <f t="shared" si="148"/>
        <v>&lt;63 micron</v>
      </c>
      <c r="L2087">
        <v>7</v>
      </c>
      <c r="M2087">
        <v>2.13</v>
      </c>
      <c r="N2087">
        <v>8.6999999999999993</v>
      </c>
      <c r="O2087">
        <v>1.6</v>
      </c>
      <c r="P2087">
        <v>0.5</v>
      </c>
      <c r="Q2087">
        <v>127.4</v>
      </c>
      <c r="R2087">
        <v>0.28000000000000003</v>
      </c>
      <c r="S2087">
        <v>0.2</v>
      </c>
      <c r="T2087">
        <v>0.04</v>
      </c>
      <c r="U2087">
        <v>13.7</v>
      </c>
      <c r="V2087">
        <v>26.7</v>
      </c>
      <c r="W2087">
        <v>16.309999999999999</v>
      </c>
      <c r="X2087">
        <v>3.21</v>
      </c>
      <c r="Y2087">
        <v>6</v>
      </c>
      <c r="Z2087">
        <v>21</v>
      </c>
      <c r="AA2087">
        <v>0.14000000000000001</v>
      </c>
      <c r="AB2087">
        <v>34.200000000000003</v>
      </c>
      <c r="AC2087">
        <v>0.71</v>
      </c>
      <c r="AD2087">
        <v>632</v>
      </c>
      <c r="AE2087">
        <v>0.3</v>
      </c>
      <c r="AF2087">
        <v>6.0000000000000001E-3</v>
      </c>
      <c r="AG2087">
        <v>34.200000000000003</v>
      </c>
      <c r="AH2087">
        <v>5.1999999999999998E-2</v>
      </c>
      <c r="AI2087">
        <v>15.13</v>
      </c>
      <c r="AJ2087">
        <v>0.01</v>
      </c>
      <c r="AK2087">
        <v>0.51</v>
      </c>
      <c r="AL2087">
        <v>3.7</v>
      </c>
      <c r="AM2087">
        <v>0.05</v>
      </c>
      <c r="AN2087">
        <v>12.8</v>
      </c>
      <c r="AO2087">
        <v>0.02</v>
      </c>
      <c r="AP2087">
        <v>9.1</v>
      </c>
      <c r="AQ2087">
        <v>1050</v>
      </c>
      <c r="AR2087">
        <v>0.11</v>
      </c>
      <c r="AS2087">
        <v>0.8</v>
      </c>
      <c r="AT2087">
        <v>49</v>
      </c>
      <c r="AU2087">
        <v>0.1</v>
      </c>
      <c r="AV2087">
        <v>55.9</v>
      </c>
    </row>
    <row r="2088" spans="1:48" x14ac:dyDescent="0.3">
      <c r="A2088" t="s">
        <v>8077</v>
      </c>
      <c r="B2088" t="s">
        <v>8078</v>
      </c>
      <c r="C2088" s="1" t="str">
        <f t="shared" si="145"/>
        <v>13:0048</v>
      </c>
      <c r="D2088" s="1" t="str">
        <f t="shared" si="146"/>
        <v>13:0010</v>
      </c>
      <c r="E2088" t="s">
        <v>8079</v>
      </c>
      <c r="F2088" t="s">
        <v>8080</v>
      </c>
      <c r="H2088">
        <v>45.345283600000002</v>
      </c>
      <c r="I2088">
        <v>-66.622117299999999</v>
      </c>
      <c r="J2088" s="1" t="str">
        <f t="shared" si="147"/>
        <v>Basal till</v>
      </c>
      <c r="K2088" s="1" t="str">
        <f t="shared" si="148"/>
        <v>&lt;63 micron</v>
      </c>
      <c r="L2088">
        <v>16</v>
      </c>
      <c r="M2088">
        <v>2.02</v>
      </c>
      <c r="N2088">
        <v>11.6</v>
      </c>
      <c r="O2088">
        <v>0.5</v>
      </c>
      <c r="P2088">
        <v>0.5</v>
      </c>
      <c r="Q2088">
        <v>30</v>
      </c>
      <c r="R2088">
        <v>0.52</v>
      </c>
      <c r="S2088">
        <v>0.05</v>
      </c>
      <c r="T2088">
        <v>0.09</v>
      </c>
      <c r="U2088">
        <v>8.5</v>
      </c>
      <c r="V2088">
        <v>27.9</v>
      </c>
      <c r="W2088">
        <v>8.5</v>
      </c>
      <c r="X2088">
        <v>2.34</v>
      </c>
      <c r="Y2088">
        <v>5</v>
      </c>
      <c r="Z2088">
        <v>47</v>
      </c>
      <c r="AA2088">
        <v>7.0000000000000007E-2</v>
      </c>
      <c r="AB2088">
        <v>25</v>
      </c>
      <c r="AC2088">
        <v>0.44</v>
      </c>
      <c r="AD2088">
        <v>330</v>
      </c>
      <c r="AE2088">
        <v>0.86</v>
      </c>
      <c r="AF2088">
        <v>4.0000000000000001E-3</v>
      </c>
      <c r="AG2088">
        <v>25.5</v>
      </c>
      <c r="AH2088">
        <v>3.3000000000000002E-2</v>
      </c>
      <c r="AI2088">
        <v>27.08</v>
      </c>
      <c r="AJ2088">
        <v>0.01</v>
      </c>
      <c r="AK2088">
        <v>0.47</v>
      </c>
      <c r="AL2088">
        <v>2.1</v>
      </c>
      <c r="AM2088">
        <v>0.5</v>
      </c>
      <c r="AN2088">
        <v>4.2</v>
      </c>
      <c r="AO2088">
        <v>0.02</v>
      </c>
      <c r="AP2088">
        <v>23.1</v>
      </c>
      <c r="AQ2088">
        <v>490</v>
      </c>
      <c r="AR2088">
        <v>0.14000000000000001</v>
      </c>
      <c r="AS2088">
        <v>2.6</v>
      </c>
      <c r="AT2088">
        <v>33</v>
      </c>
      <c r="AU2088">
        <v>0.7</v>
      </c>
      <c r="AV2088">
        <v>51.6</v>
      </c>
    </row>
    <row r="2089" spans="1:48" x14ac:dyDescent="0.3">
      <c r="A2089" t="s">
        <v>8081</v>
      </c>
      <c r="B2089" t="s">
        <v>8082</v>
      </c>
      <c r="C2089" s="1" t="str">
        <f t="shared" si="145"/>
        <v>13:0048</v>
      </c>
      <c r="D2089" s="1" t="str">
        <f t="shared" si="146"/>
        <v>13:0010</v>
      </c>
      <c r="E2089" t="s">
        <v>8083</v>
      </c>
      <c r="F2089" t="s">
        <v>8084</v>
      </c>
      <c r="H2089">
        <v>45.317826799999999</v>
      </c>
      <c r="I2089">
        <v>-66.620294000000001</v>
      </c>
      <c r="J2089" s="1" t="str">
        <f t="shared" si="147"/>
        <v>Basal till</v>
      </c>
      <c r="K2089" s="1" t="str">
        <f t="shared" si="148"/>
        <v>&lt;63 micron</v>
      </c>
      <c r="L2089">
        <v>34</v>
      </c>
      <c r="M2089">
        <v>1.35</v>
      </c>
      <c r="N2089">
        <v>25.2</v>
      </c>
      <c r="O2089">
        <v>0.3</v>
      </c>
      <c r="P2089">
        <v>0.5</v>
      </c>
      <c r="Q2089">
        <v>17.2</v>
      </c>
      <c r="R2089">
        <v>1.22</v>
      </c>
      <c r="S2089">
        <v>0.04</v>
      </c>
      <c r="T2089">
        <v>0.12</v>
      </c>
      <c r="U2089">
        <v>4.9000000000000004</v>
      </c>
      <c r="V2089">
        <v>14.6</v>
      </c>
      <c r="W2089">
        <v>6.6</v>
      </c>
      <c r="X2089">
        <v>1.78</v>
      </c>
      <c r="Y2089">
        <v>4.2</v>
      </c>
      <c r="Z2089">
        <v>58</v>
      </c>
      <c r="AA2089">
        <v>0.04</v>
      </c>
      <c r="AB2089">
        <v>29.1</v>
      </c>
      <c r="AC2089">
        <v>0.28000000000000003</v>
      </c>
      <c r="AD2089">
        <v>256</v>
      </c>
      <c r="AE2089">
        <v>0.78</v>
      </c>
      <c r="AF2089">
        <v>3.0000000000000001E-3</v>
      </c>
      <c r="AG2089">
        <v>12.5</v>
      </c>
      <c r="AH2089">
        <v>1.4E-2</v>
      </c>
      <c r="AI2089">
        <v>36.619999999999997</v>
      </c>
      <c r="AJ2089">
        <v>0.01</v>
      </c>
      <c r="AK2089">
        <v>0.36</v>
      </c>
      <c r="AL2089">
        <v>1.7</v>
      </c>
      <c r="AM2089">
        <v>0.5</v>
      </c>
      <c r="AN2089">
        <v>4.2</v>
      </c>
      <c r="AO2089">
        <v>0.02</v>
      </c>
      <c r="AP2089">
        <v>34.799999999999997</v>
      </c>
      <c r="AQ2089">
        <v>680</v>
      </c>
      <c r="AR2089">
        <v>0.17</v>
      </c>
      <c r="AS2089">
        <v>2.6</v>
      </c>
      <c r="AT2089">
        <v>25</v>
      </c>
      <c r="AU2089">
        <v>1.5</v>
      </c>
      <c r="AV2089">
        <v>38.799999999999997</v>
      </c>
    </row>
    <row r="2090" spans="1:48" x14ac:dyDescent="0.3">
      <c r="A2090" t="s">
        <v>8085</v>
      </c>
      <c r="B2090" t="s">
        <v>8086</v>
      </c>
      <c r="C2090" s="1" t="str">
        <f t="shared" si="145"/>
        <v>13:0048</v>
      </c>
      <c r="D2090" s="1" t="str">
        <f t="shared" si="146"/>
        <v>13:0010</v>
      </c>
      <c r="E2090" t="s">
        <v>8087</v>
      </c>
      <c r="F2090" t="s">
        <v>8088</v>
      </c>
      <c r="H2090">
        <v>45.302148099999997</v>
      </c>
      <c r="I2090">
        <v>-66.6342669</v>
      </c>
      <c r="J2090" s="1" t="str">
        <f t="shared" si="147"/>
        <v>Basal till</v>
      </c>
      <c r="K2090" s="1" t="str">
        <f t="shared" si="148"/>
        <v>&lt;63 micron</v>
      </c>
      <c r="L2090">
        <v>11</v>
      </c>
      <c r="M2090">
        <v>1.43</v>
      </c>
      <c r="N2090">
        <v>72</v>
      </c>
      <c r="O2090">
        <v>0.1</v>
      </c>
      <c r="P2090">
        <v>0.5</v>
      </c>
      <c r="Q2090">
        <v>17.899999999999999</v>
      </c>
      <c r="R2090">
        <v>3.41</v>
      </c>
      <c r="S2090">
        <v>0.04</v>
      </c>
      <c r="T2090">
        <v>0.08</v>
      </c>
      <c r="U2090">
        <v>5.4</v>
      </c>
      <c r="V2090">
        <v>11</v>
      </c>
      <c r="W2090">
        <v>11.51</v>
      </c>
      <c r="X2090">
        <v>1.71</v>
      </c>
      <c r="Y2090">
        <v>5.4</v>
      </c>
      <c r="Z2090">
        <v>29</v>
      </c>
      <c r="AA2090">
        <v>7.0000000000000007E-2</v>
      </c>
      <c r="AB2090">
        <v>29.3</v>
      </c>
      <c r="AC2090">
        <v>0.28999999999999998</v>
      </c>
      <c r="AD2090">
        <v>390</v>
      </c>
      <c r="AE2090">
        <v>0.83</v>
      </c>
      <c r="AF2090">
        <v>4.0000000000000001E-3</v>
      </c>
      <c r="AG2090">
        <v>11.7</v>
      </c>
      <c r="AH2090">
        <v>1.6E-2</v>
      </c>
      <c r="AI2090">
        <v>58.92</v>
      </c>
      <c r="AJ2090">
        <v>0.01</v>
      </c>
      <c r="AK2090">
        <v>0.3</v>
      </c>
      <c r="AL2090">
        <v>1.9</v>
      </c>
      <c r="AM2090">
        <v>0.1</v>
      </c>
      <c r="AN2090">
        <v>3.4</v>
      </c>
      <c r="AO2090">
        <v>0.01</v>
      </c>
      <c r="AP2090">
        <v>58.5</v>
      </c>
      <c r="AQ2090">
        <v>620</v>
      </c>
      <c r="AR2090">
        <v>0.27</v>
      </c>
      <c r="AS2090">
        <v>6.5</v>
      </c>
      <c r="AT2090">
        <v>19</v>
      </c>
      <c r="AU2090">
        <v>3.1</v>
      </c>
      <c r="AV2090">
        <v>58.7</v>
      </c>
    </row>
    <row r="2091" spans="1:48" x14ac:dyDescent="0.3">
      <c r="A2091" t="s">
        <v>8089</v>
      </c>
      <c r="B2091" t="s">
        <v>8090</v>
      </c>
      <c r="C2091" s="1" t="str">
        <f t="shared" si="145"/>
        <v>13:0048</v>
      </c>
      <c r="D2091" s="1" t="str">
        <f t="shared" si="146"/>
        <v>13:0010</v>
      </c>
      <c r="E2091" t="s">
        <v>8091</v>
      </c>
      <c r="F2091" t="s">
        <v>8092</v>
      </c>
      <c r="H2091">
        <v>45.279681500000002</v>
      </c>
      <c r="I2091">
        <v>-66.608860500000006</v>
      </c>
      <c r="J2091" s="1" t="str">
        <f t="shared" si="147"/>
        <v>Basal till</v>
      </c>
      <c r="K2091" s="1" t="str">
        <f t="shared" si="148"/>
        <v>&lt;63 micron</v>
      </c>
      <c r="L2091">
        <v>84</v>
      </c>
      <c r="M2091">
        <v>2.0099999999999998</v>
      </c>
      <c r="N2091">
        <v>19.5</v>
      </c>
      <c r="O2091">
        <v>1.4</v>
      </c>
      <c r="P2091">
        <v>0.5</v>
      </c>
      <c r="Q2091">
        <v>9.4</v>
      </c>
      <c r="R2091">
        <v>0.95</v>
      </c>
      <c r="S2091">
        <v>0.05</v>
      </c>
      <c r="T2091">
        <v>0.08</v>
      </c>
      <c r="U2091">
        <v>2.5</v>
      </c>
      <c r="V2091">
        <v>8</v>
      </c>
      <c r="W2091">
        <v>6.55</v>
      </c>
      <c r="X2091">
        <v>1.85</v>
      </c>
      <c r="Y2091">
        <v>9.1999999999999993</v>
      </c>
      <c r="Z2091">
        <v>87</v>
      </c>
      <c r="AA2091">
        <v>0.06</v>
      </c>
      <c r="AB2091">
        <v>34.1</v>
      </c>
      <c r="AC2091">
        <v>0.18</v>
      </c>
      <c r="AD2091">
        <v>273</v>
      </c>
      <c r="AE2091">
        <v>1.1599999999999999</v>
      </c>
      <c r="AF2091">
        <v>4.0000000000000001E-3</v>
      </c>
      <c r="AG2091">
        <v>6.1</v>
      </c>
      <c r="AH2091">
        <v>0.04</v>
      </c>
      <c r="AI2091">
        <v>29.61</v>
      </c>
      <c r="AJ2091">
        <v>0.01</v>
      </c>
      <c r="AK2091">
        <v>0.21</v>
      </c>
      <c r="AL2091">
        <v>3.2</v>
      </c>
      <c r="AM2091">
        <v>1.2</v>
      </c>
      <c r="AN2091">
        <v>2.4</v>
      </c>
      <c r="AO2091">
        <v>0.02</v>
      </c>
      <c r="AP2091">
        <v>16.600000000000001</v>
      </c>
      <c r="AQ2091">
        <v>580</v>
      </c>
      <c r="AR2091">
        <v>0.11</v>
      </c>
      <c r="AS2091">
        <v>3.5</v>
      </c>
      <c r="AT2091">
        <v>15</v>
      </c>
      <c r="AU2091">
        <v>2.6</v>
      </c>
      <c r="AV2091">
        <v>41.3</v>
      </c>
    </row>
    <row r="2092" spans="1:48" x14ac:dyDescent="0.3">
      <c r="A2092" t="s">
        <v>8093</v>
      </c>
      <c r="B2092" t="s">
        <v>8094</v>
      </c>
      <c r="C2092" s="1" t="str">
        <f t="shared" si="145"/>
        <v>13:0048</v>
      </c>
      <c r="D2092" s="1" t="str">
        <f t="shared" si="146"/>
        <v>13:0010</v>
      </c>
      <c r="E2092" t="s">
        <v>8095</v>
      </c>
      <c r="F2092" t="s">
        <v>8096</v>
      </c>
      <c r="H2092">
        <v>45.263209799999998</v>
      </c>
      <c r="I2092">
        <v>-66.625753200000005</v>
      </c>
      <c r="J2092" s="1" t="str">
        <f t="shared" si="147"/>
        <v>Basal till</v>
      </c>
      <c r="K2092" s="1" t="str">
        <f t="shared" si="148"/>
        <v>&lt;63 micron</v>
      </c>
      <c r="L2092">
        <v>31</v>
      </c>
      <c r="M2092">
        <v>2.17</v>
      </c>
      <c r="N2092">
        <v>12.7</v>
      </c>
      <c r="O2092">
        <v>0.6</v>
      </c>
      <c r="P2092">
        <v>0.5</v>
      </c>
      <c r="Q2092">
        <v>36</v>
      </c>
      <c r="R2092">
        <v>0.51</v>
      </c>
      <c r="S2092">
        <v>0.03</v>
      </c>
      <c r="T2092">
        <v>0.09</v>
      </c>
      <c r="U2092">
        <v>6.1</v>
      </c>
      <c r="V2092">
        <v>24.3</v>
      </c>
      <c r="W2092">
        <v>8.2799999999999994</v>
      </c>
      <c r="X2092">
        <v>2.02</v>
      </c>
      <c r="Y2092">
        <v>5.6</v>
      </c>
      <c r="Z2092">
        <v>64</v>
      </c>
      <c r="AA2092">
        <v>0.05</v>
      </c>
      <c r="AB2092">
        <v>21.1</v>
      </c>
      <c r="AC2092">
        <v>0.37</v>
      </c>
      <c r="AD2092">
        <v>253</v>
      </c>
      <c r="AE2092">
        <v>0.64</v>
      </c>
      <c r="AF2092">
        <v>3.0000000000000001E-3</v>
      </c>
      <c r="AG2092">
        <v>19.3</v>
      </c>
      <c r="AH2092">
        <v>2.5999999999999999E-2</v>
      </c>
      <c r="AI2092">
        <v>20.53</v>
      </c>
      <c r="AJ2092">
        <v>0.01</v>
      </c>
      <c r="AK2092">
        <v>0.3</v>
      </c>
      <c r="AL2092">
        <v>2</v>
      </c>
      <c r="AM2092">
        <v>0.6</v>
      </c>
      <c r="AN2092">
        <v>3.3</v>
      </c>
      <c r="AO2092">
        <v>0.02</v>
      </c>
      <c r="AP2092">
        <v>9.4</v>
      </c>
      <c r="AQ2092">
        <v>430</v>
      </c>
      <c r="AR2092">
        <v>0.17</v>
      </c>
      <c r="AS2092">
        <v>1.5</v>
      </c>
      <c r="AT2092">
        <v>33</v>
      </c>
      <c r="AU2092">
        <v>0.6</v>
      </c>
      <c r="AV2092">
        <v>45.1</v>
      </c>
    </row>
    <row r="2093" spans="1:48" x14ac:dyDescent="0.3">
      <c r="A2093" t="s">
        <v>8097</v>
      </c>
      <c r="B2093" t="s">
        <v>8098</v>
      </c>
      <c r="C2093" s="1" t="str">
        <f t="shared" si="145"/>
        <v>13:0048</v>
      </c>
      <c r="D2093" s="1" t="str">
        <f t="shared" si="146"/>
        <v>13:0010</v>
      </c>
      <c r="E2093" t="s">
        <v>8099</v>
      </c>
      <c r="F2093" t="s">
        <v>8100</v>
      </c>
      <c r="H2093">
        <v>45.499740600000003</v>
      </c>
      <c r="I2093">
        <v>-66.594416600000002</v>
      </c>
      <c r="J2093" s="1" t="str">
        <f t="shared" si="147"/>
        <v>Basal till</v>
      </c>
      <c r="K2093" s="1" t="str">
        <f t="shared" si="148"/>
        <v>&lt;63 micron</v>
      </c>
      <c r="L2093">
        <v>10</v>
      </c>
      <c r="M2093">
        <v>2</v>
      </c>
      <c r="N2093">
        <v>5.8</v>
      </c>
      <c r="O2093">
        <v>0.9</v>
      </c>
      <c r="P2093">
        <v>0.5</v>
      </c>
      <c r="Q2093">
        <v>52.9</v>
      </c>
      <c r="R2093">
        <v>0.24</v>
      </c>
      <c r="S2093">
        <v>0.06</v>
      </c>
      <c r="T2093">
        <v>0.05</v>
      </c>
      <c r="U2093">
        <v>14.2</v>
      </c>
      <c r="V2093">
        <v>28.3</v>
      </c>
      <c r="W2093">
        <v>12.41</v>
      </c>
      <c r="X2093">
        <v>2.92</v>
      </c>
      <c r="Y2093">
        <v>5.4</v>
      </c>
      <c r="Z2093">
        <v>24</v>
      </c>
      <c r="AA2093">
        <v>0.1</v>
      </c>
      <c r="AB2093">
        <v>20.7</v>
      </c>
      <c r="AC2093">
        <v>0.66</v>
      </c>
      <c r="AD2093">
        <v>511</v>
      </c>
      <c r="AE2093">
        <v>0.28000000000000003</v>
      </c>
      <c r="AF2093">
        <v>5.0000000000000001E-3</v>
      </c>
      <c r="AG2093">
        <v>32.700000000000003</v>
      </c>
      <c r="AH2093">
        <v>1.4999999999999999E-2</v>
      </c>
      <c r="AI2093">
        <v>15.27</v>
      </c>
      <c r="AJ2093">
        <v>0.01</v>
      </c>
      <c r="AK2093">
        <v>0.71</v>
      </c>
      <c r="AL2093">
        <v>2.5</v>
      </c>
      <c r="AM2093">
        <v>0.2</v>
      </c>
      <c r="AN2093">
        <v>6.8</v>
      </c>
      <c r="AO2093">
        <v>0.02</v>
      </c>
      <c r="AP2093">
        <v>7.5</v>
      </c>
      <c r="AQ2093">
        <v>1010</v>
      </c>
      <c r="AR2093">
        <v>0.09</v>
      </c>
      <c r="AS2093">
        <v>0.7</v>
      </c>
      <c r="AT2093">
        <v>42</v>
      </c>
      <c r="AU2093">
        <v>0.1</v>
      </c>
      <c r="AV2093">
        <v>55.1</v>
      </c>
    </row>
    <row r="2094" spans="1:48" x14ac:dyDescent="0.3">
      <c r="A2094" t="s">
        <v>8101</v>
      </c>
      <c r="B2094" t="s">
        <v>8102</v>
      </c>
      <c r="C2094" s="1" t="str">
        <f t="shared" ref="C2094:C2157" si="149">HYPERLINK("http://geochem.nrcan.gc.ca/cdogs/content/bdl/bdl130048_e.htm", "13:0048")</f>
        <v>13:0048</v>
      </c>
      <c r="D2094" s="1" t="str">
        <f t="shared" ref="D2094:D2157" si="150">HYPERLINK("http://geochem.nrcan.gc.ca/cdogs/content/svy/svy130010_e.htm", "13:0010")</f>
        <v>13:0010</v>
      </c>
      <c r="E2094" t="s">
        <v>8103</v>
      </c>
      <c r="F2094" t="s">
        <v>8104</v>
      </c>
      <c r="H2094">
        <v>45.481916699999999</v>
      </c>
      <c r="I2094">
        <v>-66.593486299999995</v>
      </c>
      <c r="J2094" s="1" t="str">
        <f t="shared" ref="J2094:J2157" si="151">HYPERLINK("http://geochem.nrcan.gc.ca/cdogs/content/kwd/kwd020045_e.htm", "Basal till")</f>
        <v>Basal till</v>
      </c>
      <c r="K2094" s="1" t="str">
        <f t="shared" ref="K2094:K2157" si="152">HYPERLINK("http://geochem.nrcan.gc.ca/cdogs/content/kwd/kwd080004_e.htm", "&lt;63 micron")</f>
        <v>&lt;63 micron</v>
      </c>
      <c r="L2094">
        <v>7</v>
      </c>
      <c r="M2094">
        <v>1.72</v>
      </c>
      <c r="N2094">
        <v>5.3</v>
      </c>
      <c r="O2094">
        <v>1.3</v>
      </c>
      <c r="P2094">
        <v>0.5</v>
      </c>
      <c r="Q2094">
        <v>44.4</v>
      </c>
      <c r="R2094">
        <v>0.3</v>
      </c>
      <c r="S2094">
        <v>0.05</v>
      </c>
      <c r="T2094">
        <v>0.04</v>
      </c>
      <c r="U2094">
        <v>11.4</v>
      </c>
      <c r="V2094">
        <v>23</v>
      </c>
      <c r="W2094">
        <v>13.61</v>
      </c>
      <c r="X2094">
        <v>2.66</v>
      </c>
      <c r="Y2094">
        <v>4.8</v>
      </c>
      <c r="Z2094">
        <v>16</v>
      </c>
      <c r="AA2094">
        <v>0.09</v>
      </c>
      <c r="AB2094">
        <v>27.3</v>
      </c>
      <c r="AC2094">
        <v>0.59</v>
      </c>
      <c r="AD2094">
        <v>514</v>
      </c>
      <c r="AE2094">
        <v>0.25</v>
      </c>
      <c r="AF2094">
        <v>4.0000000000000001E-3</v>
      </c>
      <c r="AG2094">
        <v>28</v>
      </c>
      <c r="AH2094">
        <v>0.04</v>
      </c>
      <c r="AI2094">
        <v>13.75</v>
      </c>
      <c r="AJ2094">
        <v>0.02</v>
      </c>
      <c r="AK2094">
        <v>0.51</v>
      </c>
      <c r="AL2094">
        <v>2.7</v>
      </c>
      <c r="AM2094">
        <v>0.1</v>
      </c>
      <c r="AN2094">
        <v>5.6</v>
      </c>
      <c r="AO2094">
        <v>0.01</v>
      </c>
      <c r="AP2094">
        <v>8.6</v>
      </c>
      <c r="AQ2094">
        <v>870</v>
      </c>
      <c r="AR2094">
        <v>0.08</v>
      </c>
      <c r="AS2094">
        <v>0.8</v>
      </c>
      <c r="AT2094">
        <v>37</v>
      </c>
      <c r="AU2094">
        <v>0.2</v>
      </c>
      <c r="AV2094">
        <v>50.8</v>
      </c>
    </row>
    <row r="2095" spans="1:48" x14ac:dyDescent="0.3">
      <c r="A2095" t="s">
        <v>8105</v>
      </c>
      <c r="B2095" t="s">
        <v>8106</v>
      </c>
      <c r="C2095" s="1" t="str">
        <f t="shared" si="149"/>
        <v>13:0048</v>
      </c>
      <c r="D2095" s="1" t="str">
        <f t="shared" si="150"/>
        <v>13:0010</v>
      </c>
      <c r="E2095" t="s">
        <v>8107</v>
      </c>
      <c r="F2095" t="s">
        <v>8108</v>
      </c>
      <c r="H2095">
        <v>45.463549200000003</v>
      </c>
      <c r="I2095">
        <v>-66.603080800000001</v>
      </c>
      <c r="J2095" s="1" t="str">
        <f t="shared" si="151"/>
        <v>Basal till</v>
      </c>
      <c r="K2095" s="1" t="str">
        <f t="shared" si="152"/>
        <v>&lt;63 micron</v>
      </c>
      <c r="L2095">
        <v>4</v>
      </c>
      <c r="M2095">
        <v>2.2400000000000002</v>
      </c>
      <c r="N2095">
        <v>5.7</v>
      </c>
      <c r="O2095">
        <v>0.2</v>
      </c>
      <c r="P2095">
        <v>0.5</v>
      </c>
      <c r="Q2095">
        <v>59.1</v>
      </c>
      <c r="R2095">
        <v>0.23</v>
      </c>
      <c r="S2095">
        <v>0.1</v>
      </c>
      <c r="T2095">
        <v>0.06</v>
      </c>
      <c r="U2095">
        <v>15.5</v>
      </c>
      <c r="V2095">
        <v>31.4</v>
      </c>
      <c r="W2095">
        <v>14.71</v>
      </c>
      <c r="X2095">
        <v>2.77</v>
      </c>
      <c r="Y2095">
        <v>7.9</v>
      </c>
      <c r="Z2095">
        <v>39</v>
      </c>
      <c r="AA2095">
        <v>0.06</v>
      </c>
      <c r="AB2095">
        <v>35.700000000000003</v>
      </c>
      <c r="AC2095">
        <v>0.85</v>
      </c>
      <c r="AD2095">
        <v>472</v>
      </c>
      <c r="AE2095">
        <v>0.47</v>
      </c>
      <c r="AF2095">
        <v>4.0000000000000001E-3</v>
      </c>
      <c r="AG2095">
        <v>30.5</v>
      </c>
      <c r="AH2095">
        <v>6.3E-2</v>
      </c>
      <c r="AI2095">
        <v>15.71</v>
      </c>
      <c r="AJ2095">
        <v>0.01</v>
      </c>
      <c r="AK2095">
        <v>0.43</v>
      </c>
      <c r="AL2095">
        <v>3.5</v>
      </c>
      <c r="AM2095">
        <v>0.1</v>
      </c>
      <c r="AN2095">
        <v>7.4</v>
      </c>
      <c r="AO2095">
        <v>0.01</v>
      </c>
      <c r="AP2095">
        <v>21.9</v>
      </c>
      <c r="AQ2095">
        <v>2130</v>
      </c>
      <c r="AR2095">
        <v>0.16</v>
      </c>
      <c r="AS2095">
        <v>2.8</v>
      </c>
      <c r="AT2095">
        <v>53</v>
      </c>
      <c r="AU2095">
        <v>0.3</v>
      </c>
      <c r="AV2095">
        <v>52.4</v>
      </c>
    </row>
    <row r="2096" spans="1:48" x14ac:dyDescent="0.3">
      <c r="A2096" t="s">
        <v>8109</v>
      </c>
      <c r="B2096" t="s">
        <v>8110</v>
      </c>
      <c r="C2096" s="1" t="str">
        <f t="shared" si="149"/>
        <v>13:0048</v>
      </c>
      <c r="D2096" s="1" t="str">
        <f t="shared" si="150"/>
        <v>13:0010</v>
      </c>
      <c r="E2096" t="s">
        <v>8111</v>
      </c>
      <c r="F2096" t="s">
        <v>8112</v>
      </c>
      <c r="H2096">
        <v>45.444080900000003</v>
      </c>
      <c r="I2096">
        <v>-66.606143000000003</v>
      </c>
      <c r="J2096" s="1" t="str">
        <f t="shared" si="151"/>
        <v>Basal till</v>
      </c>
      <c r="K2096" s="1" t="str">
        <f t="shared" si="152"/>
        <v>&lt;63 micron</v>
      </c>
      <c r="L2096">
        <v>6</v>
      </c>
      <c r="M2096">
        <v>1.6</v>
      </c>
      <c r="N2096">
        <v>12</v>
      </c>
      <c r="O2096">
        <v>2.1</v>
      </c>
      <c r="P2096">
        <v>0.5</v>
      </c>
      <c r="Q2096">
        <v>49.9</v>
      </c>
      <c r="R2096">
        <v>0.27</v>
      </c>
      <c r="S2096">
        <v>0.08</v>
      </c>
      <c r="T2096">
        <v>0.05</v>
      </c>
      <c r="U2096">
        <v>12.1</v>
      </c>
      <c r="V2096">
        <v>21.2</v>
      </c>
      <c r="W2096">
        <v>16.239999999999998</v>
      </c>
      <c r="X2096">
        <v>2.4900000000000002</v>
      </c>
      <c r="Y2096">
        <v>4.5999999999999996</v>
      </c>
      <c r="Z2096">
        <v>7</v>
      </c>
      <c r="AA2096">
        <v>0.09</v>
      </c>
      <c r="AB2096">
        <v>35.9</v>
      </c>
      <c r="AC2096">
        <v>0.54</v>
      </c>
      <c r="AD2096">
        <v>541</v>
      </c>
      <c r="AE2096">
        <v>0.44</v>
      </c>
      <c r="AF2096">
        <v>4.0000000000000001E-3</v>
      </c>
      <c r="AG2096">
        <v>27.5</v>
      </c>
      <c r="AH2096">
        <v>0.05</v>
      </c>
      <c r="AI2096">
        <v>13.22</v>
      </c>
      <c r="AJ2096">
        <v>5.0000000000000001E-3</v>
      </c>
      <c r="AK2096">
        <v>0.71</v>
      </c>
      <c r="AL2096">
        <v>3.1</v>
      </c>
      <c r="AM2096">
        <v>0.05</v>
      </c>
      <c r="AN2096">
        <v>6.6</v>
      </c>
      <c r="AO2096">
        <v>0.02</v>
      </c>
      <c r="AP2096">
        <v>10</v>
      </c>
      <c r="AQ2096">
        <v>1260</v>
      </c>
      <c r="AR2096">
        <v>0.09</v>
      </c>
      <c r="AS2096">
        <v>1.1000000000000001</v>
      </c>
      <c r="AT2096">
        <v>38</v>
      </c>
      <c r="AU2096">
        <v>0.2</v>
      </c>
      <c r="AV2096">
        <v>44</v>
      </c>
    </row>
    <row r="2097" spans="1:48" x14ac:dyDescent="0.3">
      <c r="A2097" t="s">
        <v>8113</v>
      </c>
      <c r="B2097" t="s">
        <v>8114</v>
      </c>
      <c r="C2097" s="1" t="str">
        <f t="shared" si="149"/>
        <v>13:0048</v>
      </c>
      <c r="D2097" s="1" t="str">
        <f t="shared" si="150"/>
        <v>13:0010</v>
      </c>
      <c r="E2097" t="s">
        <v>8115</v>
      </c>
      <c r="F2097" t="s">
        <v>8116</v>
      </c>
      <c r="H2097">
        <v>45.406020099999999</v>
      </c>
      <c r="I2097">
        <v>-66.591855100000004</v>
      </c>
      <c r="J2097" s="1" t="str">
        <f t="shared" si="151"/>
        <v>Basal till</v>
      </c>
      <c r="K2097" s="1" t="str">
        <f t="shared" si="152"/>
        <v>&lt;63 micron</v>
      </c>
      <c r="L2097">
        <v>10</v>
      </c>
      <c r="M2097">
        <v>1.51</v>
      </c>
      <c r="N2097">
        <v>6.8</v>
      </c>
      <c r="O2097">
        <v>0.8</v>
      </c>
      <c r="P2097">
        <v>0.5</v>
      </c>
      <c r="Q2097">
        <v>51.4</v>
      </c>
      <c r="R2097">
        <v>0.25</v>
      </c>
      <c r="S2097">
        <v>0.1</v>
      </c>
      <c r="T2097">
        <v>0.14000000000000001</v>
      </c>
      <c r="U2097">
        <v>10.7</v>
      </c>
      <c r="V2097">
        <v>23.5</v>
      </c>
      <c r="W2097">
        <v>10.98</v>
      </c>
      <c r="X2097">
        <v>2.31</v>
      </c>
      <c r="Y2097">
        <v>4.9000000000000004</v>
      </c>
      <c r="Z2097">
        <v>19</v>
      </c>
      <c r="AA2097">
        <v>0.09</v>
      </c>
      <c r="AB2097">
        <v>29.3</v>
      </c>
      <c r="AC2097">
        <v>0.51</v>
      </c>
      <c r="AD2097">
        <v>501</v>
      </c>
      <c r="AE2097">
        <v>0.32</v>
      </c>
      <c r="AF2097">
        <v>4.0000000000000001E-3</v>
      </c>
      <c r="AG2097">
        <v>26.4</v>
      </c>
      <c r="AH2097">
        <v>4.4999999999999998E-2</v>
      </c>
      <c r="AI2097">
        <v>21</v>
      </c>
      <c r="AJ2097">
        <v>0.02</v>
      </c>
      <c r="AK2097">
        <v>0.5</v>
      </c>
      <c r="AL2097">
        <v>2.4</v>
      </c>
      <c r="AM2097">
        <v>0.2</v>
      </c>
      <c r="AN2097">
        <v>7.3</v>
      </c>
      <c r="AO2097">
        <v>0.01</v>
      </c>
      <c r="AP2097">
        <v>10.7</v>
      </c>
      <c r="AQ2097">
        <v>1110</v>
      </c>
      <c r="AR2097">
        <v>7.0000000000000007E-2</v>
      </c>
      <c r="AS2097">
        <v>1.2</v>
      </c>
      <c r="AT2097">
        <v>35</v>
      </c>
      <c r="AU2097">
        <v>0.2</v>
      </c>
      <c r="AV2097">
        <v>49.7</v>
      </c>
    </row>
    <row r="2098" spans="1:48" x14ac:dyDescent="0.3">
      <c r="A2098" t="s">
        <v>8117</v>
      </c>
      <c r="B2098" t="s">
        <v>8118</v>
      </c>
      <c r="C2098" s="1" t="str">
        <f t="shared" si="149"/>
        <v>13:0048</v>
      </c>
      <c r="D2098" s="1" t="str">
        <f t="shared" si="150"/>
        <v>13:0010</v>
      </c>
      <c r="E2098" t="s">
        <v>8119</v>
      </c>
      <c r="F2098" t="s">
        <v>8120</v>
      </c>
      <c r="H2098">
        <v>45.387667899999997</v>
      </c>
      <c r="I2098">
        <v>-66.596619799999999</v>
      </c>
      <c r="J2098" s="1" t="str">
        <f t="shared" si="151"/>
        <v>Basal till</v>
      </c>
      <c r="K2098" s="1" t="str">
        <f t="shared" si="152"/>
        <v>&lt;63 micron</v>
      </c>
      <c r="L2098">
        <v>10</v>
      </c>
      <c r="M2098">
        <v>1.71</v>
      </c>
      <c r="N2098">
        <v>7.4</v>
      </c>
      <c r="O2098">
        <v>1.2</v>
      </c>
      <c r="P2098">
        <v>0.5</v>
      </c>
      <c r="Q2098">
        <v>33.299999999999997</v>
      </c>
      <c r="R2098">
        <v>1.52</v>
      </c>
      <c r="S2098">
        <v>0.09</v>
      </c>
      <c r="T2098">
        <v>0.12</v>
      </c>
      <c r="U2098">
        <v>9.6999999999999993</v>
      </c>
      <c r="V2098">
        <v>19.600000000000001</v>
      </c>
      <c r="W2098">
        <v>11.54</v>
      </c>
      <c r="X2098">
        <v>2.39</v>
      </c>
      <c r="Y2098">
        <v>4.9000000000000004</v>
      </c>
      <c r="Z2098">
        <v>20</v>
      </c>
      <c r="AA2098">
        <v>7.0000000000000007E-2</v>
      </c>
      <c r="AB2098">
        <v>36.1</v>
      </c>
      <c r="AC2098">
        <v>0.53</v>
      </c>
      <c r="AD2098">
        <v>507</v>
      </c>
      <c r="AE2098">
        <v>1.7</v>
      </c>
      <c r="AF2098">
        <v>4.0000000000000001E-3</v>
      </c>
      <c r="AG2098">
        <v>22.1</v>
      </c>
      <c r="AH2098">
        <v>3.5000000000000003E-2</v>
      </c>
      <c r="AI2098">
        <v>45.24</v>
      </c>
      <c r="AJ2098">
        <v>5.0000000000000001E-3</v>
      </c>
      <c r="AK2098">
        <v>0.5</v>
      </c>
      <c r="AL2098">
        <v>2.8</v>
      </c>
      <c r="AM2098">
        <v>0.05</v>
      </c>
      <c r="AN2098">
        <v>6.8</v>
      </c>
      <c r="AO2098">
        <v>0.03</v>
      </c>
      <c r="AP2098">
        <v>21.2</v>
      </c>
      <c r="AQ2098">
        <v>1460</v>
      </c>
      <c r="AR2098">
        <v>0.11</v>
      </c>
      <c r="AS2098">
        <v>6.3</v>
      </c>
      <c r="AT2098">
        <v>38</v>
      </c>
      <c r="AU2098">
        <v>2.4</v>
      </c>
      <c r="AV2098">
        <v>58.3</v>
      </c>
    </row>
    <row r="2099" spans="1:48" x14ac:dyDescent="0.3">
      <c r="A2099" t="s">
        <v>8121</v>
      </c>
      <c r="B2099" t="s">
        <v>8122</v>
      </c>
      <c r="C2099" s="1" t="str">
        <f t="shared" si="149"/>
        <v>13:0048</v>
      </c>
      <c r="D2099" s="1" t="str">
        <f t="shared" si="150"/>
        <v>13:0010</v>
      </c>
      <c r="E2099" t="s">
        <v>8123</v>
      </c>
      <c r="F2099" t="s">
        <v>8124</v>
      </c>
      <c r="H2099">
        <v>45.374943000000002</v>
      </c>
      <c r="I2099">
        <v>-66.597184200000001</v>
      </c>
      <c r="J2099" s="1" t="str">
        <f t="shared" si="151"/>
        <v>Basal till</v>
      </c>
      <c r="K2099" s="1" t="str">
        <f t="shared" si="152"/>
        <v>&lt;63 micron</v>
      </c>
      <c r="L2099">
        <v>8</v>
      </c>
      <c r="M2099">
        <v>1.46</v>
      </c>
      <c r="N2099">
        <v>7.1</v>
      </c>
      <c r="O2099">
        <v>0.7</v>
      </c>
      <c r="P2099">
        <v>0.5</v>
      </c>
      <c r="Q2099">
        <v>40.6</v>
      </c>
      <c r="R2099">
        <v>0.42</v>
      </c>
      <c r="S2099">
        <v>0.1</v>
      </c>
      <c r="T2099">
        <v>0.08</v>
      </c>
      <c r="U2099">
        <v>8.6</v>
      </c>
      <c r="V2099">
        <v>17.600000000000001</v>
      </c>
      <c r="W2099">
        <v>10.44</v>
      </c>
      <c r="X2099">
        <v>2</v>
      </c>
      <c r="Y2099">
        <v>4</v>
      </c>
      <c r="Z2099">
        <v>12</v>
      </c>
      <c r="AA2099">
        <v>7.0000000000000007E-2</v>
      </c>
      <c r="AB2099">
        <v>28.2</v>
      </c>
      <c r="AC2099">
        <v>0.41</v>
      </c>
      <c r="AD2099">
        <v>480</v>
      </c>
      <c r="AE2099">
        <v>0.41</v>
      </c>
      <c r="AF2099">
        <v>3.0000000000000001E-3</v>
      </c>
      <c r="AG2099">
        <v>19.5</v>
      </c>
      <c r="AH2099">
        <v>5.1999999999999998E-2</v>
      </c>
      <c r="AI2099">
        <v>14.52</v>
      </c>
      <c r="AJ2099">
        <v>0.01</v>
      </c>
      <c r="AK2099">
        <v>0.43</v>
      </c>
      <c r="AL2099">
        <v>2.2000000000000002</v>
      </c>
      <c r="AM2099">
        <v>0.2</v>
      </c>
      <c r="AN2099">
        <v>6.8</v>
      </c>
      <c r="AO2099">
        <v>0.01</v>
      </c>
      <c r="AP2099">
        <v>11.4</v>
      </c>
      <c r="AQ2099">
        <v>1260</v>
      </c>
      <c r="AR2099">
        <v>7.0000000000000007E-2</v>
      </c>
      <c r="AS2099">
        <v>1.5</v>
      </c>
      <c r="AT2099">
        <v>31</v>
      </c>
      <c r="AU2099">
        <v>0.6</v>
      </c>
      <c r="AV2099">
        <v>37.299999999999997</v>
      </c>
    </row>
    <row r="2100" spans="1:48" x14ac:dyDescent="0.3">
      <c r="A2100" t="s">
        <v>8125</v>
      </c>
      <c r="B2100" t="s">
        <v>8126</v>
      </c>
      <c r="C2100" s="1" t="str">
        <f t="shared" si="149"/>
        <v>13:0048</v>
      </c>
      <c r="D2100" s="1" t="str">
        <f t="shared" si="150"/>
        <v>13:0010</v>
      </c>
      <c r="E2100" t="s">
        <v>8127</v>
      </c>
      <c r="F2100" t="s">
        <v>8128</v>
      </c>
      <c r="H2100">
        <v>45.358328299999997</v>
      </c>
      <c r="I2100">
        <v>-66.596840400000005</v>
      </c>
      <c r="J2100" s="1" t="str">
        <f t="shared" si="151"/>
        <v>Basal till</v>
      </c>
      <c r="K2100" s="1" t="str">
        <f t="shared" si="152"/>
        <v>&lt;63 micron</v>
      </c>
      <c r="L2100">
        <v>13</v>
      </c>
      <c r="M2100">
        <v>1.99</v>
      </c>
      <c r="N2100">
        <v>10.5</v>
      </c>
      <c r="O2100">
        <v>1.3</v>
      </c>
      <c r="P2100">
        <v>1</v>
      </c>
      <c r="Q2100">
        <v>97.3</v>
      </c>
      <c r="R2100">
        <v>0.56999999999999995</v>
      </c>
      <c r="S2100">
        <v>0.19</v>
      </c>
      <c r="T2100">
        <v>0.11</v>
      </c>
      <c r="U2100">
        <v>10.9</v>
      </c>
      <c r="V2100">
        <v>22.3</v>
      </c>
      <c r="W2100">
        <v>16.36</v>
      </c>
      <c r="X2100">
        <v>2.76</v>
      </c>
      <c r="Y2100">
        <v>5.7</v>
      </c>
      <c r="Z2100">
        <v>12</v>
      </c>
      <c r="AA2100">
        <v>0.16</v>
      </c>
      <c r="AB2100">
        <v>40.700000000000003</v>
      </c>
      <c r="AC2100">
        <v>0.6</v>
      </c>
      <c r="AD2100">
        <v>658</v>
      </c>
      <c r="AE2100">
        <v>0.4</v>
      </c>
      <c r="AF2100">
        <v>6.0000000000000001E-3</v>
      </c>
      <c r="AG2100">
        <v>28.2</v>
      </c>
      <c r="AH2100">
        <v>6.4000000000000001E-2</v>
      </c>
      <c r="AI2100">
        <v>20.53</v>
      </c>
      <c r="AJ2100">
        <v>5.0000000000000001E-3</v>
      </c>
      <c r="AK2100">
        <v>0.55000000000000004</v>
      </c>
      <c r="AL2100">
        <v>3.2</v>
      </c>
      <c r="AM2100">
        <v>0.05</v>
      </c>
      <c r="AN2100">
        <v>14.2</v>
      </c>
      <c r="AO2100">
        <v>0.01</v>
      </c>
      <c r="AP2100">
        <v>13.7</v>
      </c>
      <c r="AQ2100">
        <v>1400</v>
      </c>
      <c r="AR2100">
        <v>0.09</v>
      </c>
      <c r="AS2100">
        <v>1.6</v>
      </c>
      <c r="AT2100">
        <v>43</v>
      </c>
      <c r="AU2100">
        <v>0.5</v>
      </c>
      <c r="AV2100">
        <v>56.8</v>
      </c>
    </row>
    <row r="2101" spans="1:48" x14ac:dyDescent="0.3">
      <c r="A2101" t="s">
        <v>8129</v>
      </c>
      <c r="B2101" t="s">
        <v>8130</v>
      </c>
      <c r="C2101" s="1" t="str">
        <f t="shared" si="149"/>
        <v>13:0048</v>
      </c>
      <c r="D2101" s="1" t="str">
        <f t="shared" si="150"/>
        <v>13:0010</v>
      </c>
      <c r="E2101" t="s">
        <v>8131</v>
      </c>
      <c r="F2101" t="s">
        <v>8132</v>
      </c>
      <c r="H2101">
        <v>45.341604599999997</v>
      </c>
      <c r="I2101">
        <v>-66.599870899999999</v>
      </c>
      <c r="J2101" s="1" t="str">
        <f t="shared" si="151"/>
        <v>Basal till</v>
      </c>
      <c r="K2101" s="1" t="str">
        <f t="shared" si="152"/>
        <v>&lt;63 micron</v>
      </c>
      <c r="L2101">
        <v>7</v>
      </c>
      <c r="M2101">
        <v>2.21</v>
      </c>
      <c r="N2101">
        <v>9.8000000000000007</v>
      </c>
      <c r="O2101">
        <v>1.2</v>
      </c>
      <c r="P2101">
        <v>1</v>
      </c>
      <c r="Q2101">
        <v>93</v>
      </c>
      <c r="R2101">
        <v>0.32</v>
      </c>
      <c r="S2101">
        <v>0.05</v>
      </c>
      <c r="T2101">
        <v>0.05</v>
      </c>
      <c r="U2101">
        <v>12.1</v>
      </c>
      <c r="V2101">
        <v>26.5</v>
      </c>
      <c r="W2101">
        <v>15.54</v>
      </c>
      <c r="X2101">
        <v>3.07</v>
      </c>
      <c r="Y2101">
        <v>5.6</v>
      </c>
      <c r="Z2101">
        <v>18</v>
      </c>
      <c r="AA2101">
        <v>0.13</v>
      </c>
      <c r="AB2101">
        <v>28.3</v>
      </c>
      <c r="AC2101">
        <v>0.61</v>
      </c>
      <c r="AD2101">
        <v>663</v>
      </c>
      <c r="AE2101">
        <v>0.37</v>
      </c>
      <c r="AF2101">
        <v>5.0000000000000001E-3</v>
      </c>
      <c r="AG2101">
        <v>29.9</v>
      </c>
      <c r="AH2101">
        <v>4.3999999999999997E-2</v>
      </c>
      <c r="AI2101">
        <v>16.98</v>
      </c>
      <c r="AJ2101">
        <v>5.0000000000000001E-3</v>
      </c>
      <c r="AK2101">
        <v>0.5</v>
      </c>
      <c r="AL2101">
        <v>3.4</v>
      </c>
      <c r="AM2101">
        <v>0.05</v>
      </c>
      <c r="AN2101">
        <v>6.9</v>
      </c>
      <c r="AO2101">
        <v>0.02</v>
      </c>
      <c r="AP2101">
        <v>9.9</v>
      </c>
      <c r="AQ2101">
        <v>1200</v>
      </c>
      <c r="AR2101">
        <v>0.1</v>
      </c>
      <c r="AS2101">
        <v>1</v>
      </c>
      <c r="AT2101">
        <v>47</v>
      </c>
      <c r="AU2101">
        <v>0.2</v>
      </c>
      <c r="AV2101">
        <v>51.8</v>
      </c>
    </row>
    <row r="2102" spans="1:48" x14ac:dyDescent="0.3">
      <c r="A2102" t="s">
        <v>8133</v>
      </c>
      <c r="B2102" t="s">
        <v>8134</v>
      </c>
      <c r="C2102" s="1" t="str">
        <f t="shared" si="149"/>
        <v>13:0048</v>
      </c>
      <c r="D2102" s="1" t="str">
        <f t="shared" si="150"/>
        <v>13:0010</v>
      </c>
      <c r="E2102" t="s">
        <v>8135</v>
      </c>
      <c r="F2102" t="s">
        <v>8136</v>
      </c>
      <c r="H2102">
        <v>45.318551499999998</v>
      </c>
      <c r="I2102">
        <v>-66.603728399999994</v>
      </c>
      <c r="J2102" s="1" t="str">
        <f t="shared" si="151"/>
        <v>Basal till</v>
      </c>
      <c r="K2102" s="1" t="str">
        <f t="shared" si="152"/>
        <v>&lt;63 micron</v>
      </c>
      <c r="L2102">
        <v>12</v>
      </c>
      <c r="M2102">
        <v>1.1100000000000001</v>
      </c>
      <c r="N2102">
        <v>22</v>
      </c>
      <c r="O2102">
        <v>1.3</v>
      </c>
      <c r="P2102">
        <v>0.5</v>
      </c>
      <c r="Q2102">
        <v>14.6</v>
      </c>
      <c r="R2102">
        <v>1.51</v>
      </c>
      <c r="S2102">
        <v>0.13</v>
      </c>
      <c r="T2102">
        <v>0.23</v>
      </c>
      <c r="U2102">
        <v>6</v>
      </c>
      <c r="V2102">
        <v>11.1</v>
      </c>
      <c r="W2102">
        <v>9.0500000000000007</v>
      </c>
      <c r="X2102">
        <v>1.7</v>
      </c>
      <c r="Y2102">
        <v>3.9</v>
      </c>
      <c r="Z2102">
        <v>14</v>
      </c>
      <c r="AA2102">
        <v>7.0000000000000007E-2</v>
      </c>
      <c r="AB2102">
        <v>32.200000000000003</v>
      </c>
      <c r="AC2102">
        <v>0.28999999999999998</v>
      </c>
      <c r="AD2102">
        <v>624</v>
      </c>
      <c r="AE2102">
        <v>1.38</v>
      </c>
      <c r="AF2102">
        <v>4.0000000000000001E-3</v>
      </c>
      <c r="AG2102">
        <v>12.7</v>
      </c>
      <c r="AH2102">
        <v>0.05</v>
      </c>
      <c r="AI2102">
        <v>75.81</v>
      </c>
      <c r="AJ2102">
        <v>0.01</v>
      </c>
      <c r="AK2102">
        <v>0.4</v>
      </c>
      <c r="AL2102">
        <v>1.7</v>
      </c>
      <c r="AM2102">
        <v>0.05</v>
      </c>
      <c r="AN2102">
        <v>5</v>
      </c>
      <c r="AO2102">
        <v>0.03</v>
      </c>
      <c r="AP2102">
        <v>46.5</v>
      </c>
      <c r="AQ2102">
        <v>850</v>
      </c>
      <c r="AR2102">
        <v>0.12</v>
      </c>
      <c r="AS2102">
        <v>4.8</v>
      </c>
      <c r="AT2102">
        <v>22</v>
      </c>
      <c r="AU2102">
        <v>2</v>
      </c>
      <c r="AV2102">
        <v>90</v>
      </c>
    </row>
    <row r="2103" spans="1:48" x14ac:dyDescent="0.3">
      <c r="A2103" t="s">
        <v>8137</v>
      </c>
      <c r="B2103" t="s">
        <v>8138</v>
      </c>
      <c r="C2103" s="1" t="str">
        <f t="shared" si="149"/>
        <v>13:0048</v>
      </c>
      <c r="D2103" s="1" t="str">
        <f t="shared" si="150"/>
        <v>13:0010</v>
      </c>
      <c r="E2103" t="s">
        <v>8139</v>
      </c>
      <c r="F2103" t="s">
        <v>8140</v>
      </c>
      <c r="H2103">
        <v>45.299334299999998</v>
      </c>
      <c r="I2103">
        <v>-66.606375600000007</v>
      </c>
      <c r="J2103" s="1" t="str">
        <f t="shared" si="151"/>
        <v>Basal till</v>
      </c>
      <c r="K2103" s="1" t="str">
        <f t="shared" si="152"/>
        <v>&lt;63 micron</v>
      </c>
      <c r="L2103">
        <v>26</v>
      </c>
      <c r="M2103">
        <v>1.43</v>
      </c>
      <c r="N2103">
        <v>18.600000000000001</v>
      </c>
      <c r="O2103">
        <v>3</v>
      </c>
      <c r="P2103">
        <v>0.5</v>
      </c>
      <c r="Q2103">
        <v>13.6</v>
      </c>
      <c r="R2103">
        <v>0.68</v>
      </c>
      <c r="S2103">
        <v>0.04</v>
      </c>
      <c r="T2103">
        <v>0.04</v>
      </c>
      <c r="U2103">
        <v>3.5</v>
      </c>
      <c r="V2103">
        <v>13.1</v>
      </c>
      <c r="W2103">
        <v>4.34</v>
      </c>
      <c r="X2103">
        <v>1.6</v>
      </c>
      <c r="Y2103">
        <v>3.7</v>
      </c>
      <c r="Z2103">
        <v>36</v>
      </c>
      <c r="AA2103">
        <v>0.03</v>
      </c>
      <c r="AB2103">
        <v>25</v>
      </c>
      <c r="AC2103">
        <v>0.25</v>
      </c>
      <c r="AD2103">
        <v>193</v>
      </c>
      <c r="AE2103">
        <v>0.77</v>
      </c>
      <c r="AF2103">
        <v>3.0000000000000001E-3</v>
      </c>
      <c r="AG2103">
        <v>10.7</v>
      </c>
      <c r="AH2103">
        <v>2.1999999999999999E-2</v>
      </c>
      <c r="AI2103">
        <v>19.03</v>
      </c>
      <c r="AJ2103">
        <v>0.01</v>
      </c>
      <c r="AK2103">
        <v>0.28000000000000003</v>
      </c>
      <c r="AL2103">
        <v>1.7</v>
      </c>
      <c r="AM2103">
        <v>0.3</v>
      </c>
      <c r="AN2103">
        <v>3.3</v>
      </c>
      <c r="AO2103">
        <v>0.02</v>
      </c>
      <c r="AP2103">
        <v>20.7</v>
      </c>
      <c r="AQ2103">
        <v>590</v>
      </c>
      <c r="AR2103">
        <v>0.1</v>
      </c>
      <c r="AS2103">
        <v>3</v>
      </c>
      <c r="AT2103">
        <v>22</v>
      </c>
      <c r="AU2103">
        <v>1.5</v>
      </c>
      <c r="AV2103">
        <v>29.9</v>
      </c>
    </row>
    <row r="2104" spans="1:48" x14ac:dyDescent="0.3">
      <c r="A2104" t="s">
        <v>8141</v>
      </c>
      <c r="B2104" t="s">
        <v>8142</v>
      </c>
      <c r="C2104" s="1" t="str">
        <f t="shared" si="149"/>
        <v>13:0048</v>
      </c>
      <c r="D2104" s="1" t="str">
        <f t="shared" si="150"/>
        <v>13:0010</v>
      </c>
      <c r="E2104" t="s">
        <v>8143</v>
      </c>
      <c r="F2104" t="s">
        <v>8144</v>
      </c>
      <c r="H2104">
        <v>45.287854099999997</v>
      </c>
      <c r="I2104">
        <v>-66.590830100000005</v>
      </c>
      <c r="J2104" s="1" t="str">
        <f t="shared" si="151"/>
        <v>Basal till</v>
      </c>
      <c r="K2104" s="1" t="str">
        <f t="shared" si="152"/>
        <v>&lt;63 micron</v>
      </c>
      <c r="L2104">
        <v>12</v>
      </c>
      <c r="M2104">
        <v>1.94</v>
      </c>
      <c r="N2104">
        <v>11.7</v>
      </c>
      <c r="O2104">
        <v>1.6</v>
      </c>
      <c r="P2104">
        <v>0.5</v>
      </c>
      <c r="Q2104">
        <v>51</v>
      </c>
      <c r="R2104">
        <v>0.85</v>
      </c>
      <c r="S2104">
        <v>0.03</v>
      </c>
      <c r="T2104">
        <v>7.0000000000000007E-2</v>
      </c>
      <c r="U2104">
        <v>9.5</v>
      </c>
      <c r="V2104">
        <v>24.1</v>
      </c>
      <c r="W2104">
        <v>20.079999999999998</v>
      </c>
      <c r="X2104">
        <v>2.5</v>
      </c>
      <c r="Y2104">
        <v>5.7</v>
      </c>
      <c r="Z2104">
        <v>20</v>
      </c>
      <c r="AA2104">
        <v>0.14000000000000001</v>
      </c>
      <c r="AB2104">
        <v>35.299999999999997</v>
      </c>
      <c r="AC2104">
        <v>0.55000000000000004</v>
      </c>
      <c r="AD2104">
        <v>551</v>
      </c>
      <c r="AE2104">
        <v>0.45</v>
      </c>
      <c r="AF2104">
        <v>4.0000000000000001E-3</v>
      </c>
      <c r="AG2104">
        <v>25.1</v>
      </c>
      <c r="AH2104">
        <v>2.8000000000000001E-2</v>
      </c>
      <c r="AI2104">
        <v>21.86</v>
      </c>
      <c r="AJ2104">
        <v>5.0000000000000001E-3</v>
      </c>
      <c r="AK2104">
        <v>0.55000000000000004</v>
      </c>
      <c r="AL2104">
        <v>3.6</v>
      </c>
      <c r="AM2104">
        <v>0.05</v>
      </c>
      <c r="AN2104">
        <v>4</v>
      </c>
      <c r="AO2104">
        <v>0.02</v>
      </c>
      <c r="AP2104">
        <v>12.9</v>
      </c>
      <c r="AQ2104">
        <v>1030</v>
      </c>
      <c r="AR2104">
        <v>0.14000000000000001</v>
      </c>
      <c r="AS2104">
        <v>1.2</v>
      </c>
      <c r="AT2104">
        <v>38</v>
      </c>
      <c r="AU2104">
        <v>0.4</v>
      </c>
      <c r="AV2104">
        <v>53.1</v>
      </c>
    </row>
    <row r="2105" spans="1:48" x14ac:dyDescent="0.3">
      <c r="A2105" t="s">
        <v>8145</v>
      </c>
      <c r="B2105" t="s">
        <v>8146</v>
      </c>
      <c r="C2105" s="1" t="str">
        <f t="shared" si="149"/>
        <v>13:0048</v>
      </c>
      <c r="D2105" s="1" t="str">
        <f t="shared" si="150"/>
        <v>13:0010</v>
      </c>
      <c r="E2105" t="s">
        <v>8147</v>
      </c>
      <c r="F2105" t="s">
        <v>8148</v>
      </c>
      <c r="H2105">
        <v>45.258386299999998</v>
      </c>
      <c r="I2105">
        <v>-66.597430900000006</v>
      </c>
      <c r="J2105" s="1" t="str">
        <f t="shared" si="151"/>
        <v>Basal till</v>
      </c>
      <c r="K2105" s="1" t="str">
        <f t="shared" si="152"/>
        <v>&lt;63 micron</v>
      </c>
      <c r="L2105">
        <v>12</v>
      </c>
      <c r="M2105">
        <v>2.2400000000000002</v>
      </c>
      <c r="N2105">
        <v>14.1</v>
      </c>
      <c r="O2105">
        <v>0.4</v>
      </c>
      <c r="P2105">
        <v>0.5</v>
      </c>
      <c r="Q2105">
        <v>15</v>
      </c>
      <c r="R2105">
        <v>0.83</v>
      </c>
      <c r="S2105">
        <v>0.03</v>
      </c>
      <c r="T2105">
        <v>0.08</v>
      </c>
      <c r="U2105">
        <v>4.3</v>
      </c>
      <c r="V2105">
        <v>15.1</v>
      </c>
      <c r="W2105">
        <v>8.36</v>
      </c>
      <c r="X2105">
        <v>1.75</v>
      </c>
      <c r="Y2105">
        <v>4.5</v>
      </c>
      <c r="Z2105">
        <v>66</v>
      </c>
      <c r="AA2105">
        <v>0.04</v>
      </c>
      <c r="AB2105">
        <v>22</v>
      </c>
      <c r="AC2105">
        <v>0.24</v>
      </c>
      <c r="AD2105">
        <v>202</v>
      </c>
      <c r="AE2105">
        <v>0.86</v>
      </c>
      <c r="AF2105">
        <v>3.0000000000000001E-3</v>
      </c>
      <c r="AG2105">
        <v>14.8</v>
      </c>
      <c r="AH2105">
        <v>0.02</v>
      </c>
      <c r="AI2105">
        <v>27.37</v>
      </c>
      <c r="AJ2105">
        <v>0.01</v>
      </c>
      <c r="AK2105">
        <v>0.22</v>
      </c>
      <c r="AL2105">
        <v>2.2000000000000002</v>
      </c>
      <c r="AM2105">
        <v>0.7</v>
      </c>
      <c r="AN2105">
        <v>2.1</v>
      </c>
      <c r="AO2105">
        <v>0.02</v>
      </c>
      <c r="AP2105">
        <v>21.2</v>
      </c>
      <c r="AQ2105">
        <v>430</v>
      </c>
      <c r="AR2105">
        <v>0.09</v>
      </c>
      <c r="AS2105">
        <v>2.5</v>
      </c>
      <c r="AT2105">
        <v>21</v>
      </c>
      <c r="AU2105">
        <v>1.4</v>
      </c>
      <c r="AV2105">
        <v>48.4</v>
      </c>
    </row>
    <row r="2106" spans="1:48" x14ac:dyDescent="0.3">
      <c r="A2106" t="s">
        <v>8149</v>
      </c>
      <c r="B2106" t="s">
        <v>8150</v>
      </c>
      <c r="C2106" s="1" t="str">
        <f t="shared" si="149"/>
        <v>13:0048</v>
      </c>
      <c r="D2106" s="1" t="str">
        <f t="shared" si="150"/>
        <v>13:0010</v>
      </c>
      <c r="E2106" t="s">
        <v>8151</v>
      </c>
      <c r="F2106" t="s">
        <v>8152</v>
      </c>
      <c r="H2106">
        <v>45.499139599999999</v>
      </c>
      <c r="I2106">
        <v>-66.567320499999994</v>
      </c>
      <c r="J2106" s="1" t="str">
        <f t="shared" si="151"/>
        <v>Basal till</v>
      </c>
      <c r="K2106" s="1" t="str">
        <f t="shared" si="152"/>
        <v>&lt;63 micron</v>
      </c>
      <c r="L2106">
        <v>9</v>
      </c>
      <c r="M2106">
        <v>1.55</v>
      </c>
      <c r="N2106">
        <v>5.7</v>
      </c>
      <c r="O2106">
        <v>0.9</v>
      </c>
      <c r="P2106">
        <v>0.5</v>
      </c>
      <c r="Q2106">
        <v>36.700000000000003</v>
      </c>
      <c r="R2106">
        <v>0.22</v>
      </c>
      <c r="S2106">
        <v>0.15</v>
      </c>
      <c r="T2106">
        <v>0.04</v>
      </c>
      <c r="U2106">
        <v>7.7</v>
      </c>
      <c r="V2106">
        <v>24.6</v>
      </c>
      <c r="W2106">
        <v>5.77</v>
      </c>
      <c r="X2106">
        <v>2.23</v>
      </c>
      <c r="Y2106">
        <v>5.2</v>
      </c>
      <c r="Z2106">
        <v>14</v>
      </c>
      <c r="AA2106">
        <v>0.06</v>
      </c>
      <c r="AB2106">
        <v>18.600000000000001</v>
      </c>
      <c r="AC2106">
        <v>0.66</v>
      </c>
      <c r="AD2106">
        <v>281</v>
      </c>
      <c r="AE2106">
        <v>0.83</v>
      </c>
      <c r="AF2106">
        <v>3.0000000000000001E-3</v>
      </c>
      <c r="AG2106">
        <v>25.6</v>
      </c>
      <c r="AH2106">
        <v>4.5999999999999999E-2</v>
      </c>
      <c r="AI2106">
        <v>9.1</v>
      </c>
      <c r="AJ2106">
        <v>5.0000000000000001E-3</v>
      </c>
      <c r="AK2106">
        <v>0.31</v>
      </c>
      <c r="AL2106">
        <v>1.4</v>
      </c>
      <c r="AM2106">
        <v>0.05</v>
      </c>
      <c r="AN2106">
        <v>8</v>
      </c>
      <c r="AO2106">
        <v>0.01</v>
      </c>
      <c r="AP2106">
        <v>4.0999999999999996</v>
      </c>
      <c r="AQ2106">
        <v>390</v>
      </c>
      <c r="AR2106">
        <v>7.0000000000000007E-2</v>
      </c>
      <c r="AS2106">
        <v>0.6</v>
      </c>
      <c r="AT2106">
        <v>33</v>
      </c>
      <c r="AU2106">
        <v>0.1</v>
      </c>
      <c r="AV2106">
        <v>39.799999999999997</v>
      </c>
    </row>
    <row r="2107" spans="1:48" x14ac:dyDescent="0.3">
      <c r="A2107" t="s">
        <v>8153</v>
      </c>
      <c r="B2107" t="s">
        <v>8154</v>
      </c>
      <c r="C2107" s="1" t="str">
        <f t="shared" si="149"/>
        <v>13:0048</v>
      </c>
      <c r="D2107" s="1" t="str">
        <f t="shared" si="150"/>
        <v>13:0010</v>
      </c>
      <c r="E2107" t="s">
        <v>8155</v>
      </c>
      <c r="F2107" t="s">
        <v>8156</v>
      </c>
      <c r="H2107">
        <v>45.476611699999999</v>
      </c>
      <c r="I2107">
        <v>-66.563620200000003</v>
      </c>
      <c r="J2107" s="1" t="str">
        <f t="shared" si="151"/>
        <v>Basal till</v>
      </c>
      <c r="K2107" s="1" t="str">
        <f t="shared" si="152"/>
        <v>&lt;63 micron</v>
      </c>
      <c r="L2107">
        <v>7</v>
      </c>
      <c r="M2107">
        <v>2.06</v>
      </c>
      <c r="N2107">
        <v>10.199999999999999</v>
      </c>
      <c r="O2107">
        <v>1.3</v>
      </c>
      <c r="P2107">
        <v>0.5</v>
      </c>
      <c r="Q2107">
        <v>36.4</v>
      </c>
      <c r="R2107">
        <v>0.32</v>
      </c>
      <c r="S2107">
        <v>0.03</v>
      </c>
      <c r="T2107">
        <v>0.05</v>
      </c>
      <c r="U2107">
        <v>9.1999999999999993</v>
      </c>
      <c r="V2107">
        <v>25</v>
      </c>
      <c r="W2107">
        <v>13.75</v>
      </c>
      <c r="X2107">
        <v>2.38</v>
      </c>
      <c r="Y2107">
        <v>4.7</v>
      </c>
      <c r="Z2107">
        <v>49</v>
      </c>
      <c r="AA2107">
        <v>0.06</v>
      </c>
      <c r="AB2107">
        <v>15.3</v>
      </c>
      <c r="AC2107">
        <v>0.44</v>
      </c>
      <c r="AD2107">
        <v>291</v>
      </c>
      <c r="AE2107">
        <v>0.42</v>
      </c>
      <c r="AF2107">
        <v>3.0000000000000001E-3</v>
      </c>
      <c r="AG2107">
        <v>26.8</v>
      </c>
      <c r="AH2107">
        <v>1.7999999999999999E-2</v>
      </c>
      <c r="AI2107">
        <v>12.93</v>
      </c>
      <c r="AJ2107">
        <v>0.02</v>
      </c>
      <c r="AK2107">
        <v>0.43</v>
      </c>
      <c r="AL2107">
        <v>2.7</v>
      </c>
      <c r="AM2107">
        <v>0.3</v>
      </c>
      <c r="AN2107">
        <v>4</v>
      </c>
      <c r="AO2107">
        <v>0.01</v>
      </c>
      <c r="AP2107">
        <v>8.6</v>
      </c>
      <c r="AQ2107">
        <v>510</v>
      </c>
      <c r="AR2107">
        <v>0.13</v>
      </c>
      <c r="AS2107">
        <v>0.7</v>
      </c>
      <c r="AT2107">
        <v>35</v>
      </c>
      <c r="AU2107">
        <v>0.3</v>
      </c>
      <c r="AV2107">
        <v>38.6</v>
      </c>
    </row>
    <row r="2108" spans="1:48" x14ac:dyDescent="0.3">
      <c r="A2108" t="s">
        <v>8157</v>
      </c>
      <c r="B2108" t="s">
        <v>8158</v>
      </c>
      <c r="C2108" s="1" t="str">
        <f t="shared" si="149"/>
        <v>13:0048</v>
      </c>
      <c r="D2108" s="1" t="str">
        <f t="shared" si="150"/>
        <v>13:0010</v>
      </c>
      <c r="E2108" t="s">
        <v>8159</v>
      </c>
      <c r="F2108" t="s">
        <v>8160</v>
      </c>
      <c r="H2108">
        <v>45.460532100000002</v>
      </c>
      <c r="I2108">
        <v>-66.563878000000003</v>
      </c>
      <c r="J2108" s="1" t="str">
        <f t="shared" si="151"/>
        <v>Basal till</v>
      </c>
      <c r="K2108" s="1" t="str">
        <f t="shared" si="152"/>
        <v>&lt;63 micron</v>
      </c>
      <c r="L2108">
        <v>45</v>
      </c>
      <c r="M2108">
        <v>2.5099999999999998</v>
      </c>
      <c r="N2108">
        <v>9</v>
      </c>
      <c r="O2108">
        <v>0.3</v>
      </c>
      <c r="P2108">
        <v>1</v>
      </c>
      <c r="Q2108">
        <v>33</v>
      </c>
      <c r="R2108">
        <v>0.28000000000000003</v>
      </c>
      <c r="S2108">
        <v>0.03</v>
      </c>
      <c r="T2108">
        <v>0.04</v>
      </c>
      <c r="U2108">
        <v>10.3</v>
      </c>
      <c r="V2108">
        <v>26.6</v>
      </c>
      <c r="W2108">
        <v>8.91</v>
      </c>
      <c r="X2108">
        <v>2.4900000000000002</v>
      </c>
      <c r="Y2108">
        <v>6.1</v>
      </c>
      <c r="Z2108">
        <v>81</v>
      </c>
      <c r="AA2108">
        <v>7.0000000000000007E-2</v>
      </c>
      <c r="AB2108">
        <v>13.8</v>
      </c>
      <c r="AC2108">
        <v>0.36</v>
      </c>
      <c r="AD2108">
        <v>273</v>
      </c>
      <c r="AE2108">
        <v>2.73</v>
      </c>
      <c r="AF2108">
        <v>3.0000000000000001E-3</v>
      </c>
      <c r="AG2108">
        <v>22.3</v>
      </c>
      <c r="AH2108">
        <v>3.1E-2</v>
      </c>
      <c r="AI2108">
        <v>15.46</v>
      </c>
      <c r="AJ2108">
        <v>0.02</v>
      </c>
      <c r="AK2108">
        <v>0.37</v>
      </c>
      <c r="AL2108">
        <v>2.4</v>
      </c>
      <c r="AM2108">
        <v>0.7</v>
      </c>
      <c r="AN2108">
        <v>3.4</v>
      </c>
      <c r="AO2108">
        <v>0.01</v>
      </c>
      <c r="AP2108">
        <v>7</v>
      </c>
      <c r="AQ2108">
        <v>200</v>
      </c>
      <c r="AR2108">
        <v>0.18</v>
      </c>
      <c r="AS2108">
        <v>0.8</v>
      </c>
      <c r="AT2108">
        <v>36</v>
      </c>
      <c r="AU2108">
        <v>0.3</v>
      </c>
      <c r="AV2108">
        <v>49.7</v>
      </c>
    </row>
    <row r="2109" spans="1:48" x14ac:dyDescent="0.3">
      <c r="A2109" t="s">
        <v>8161</v>
      </c>
      <c r="B2109" t="s">
        <v>8162</v>
      </c>
      <c r="C2109" s="1" t="str">
        <f t="shared" si="149"/>
        <v>13:0048</v>
      </c>
      <c r="D2109" s="1" t="str">
        <f t="shared" si="150"/>
        <v>13:0010</v>
      </c>
      <c r="E2109" t="s">
        <v>8163</v>
      </c>
      <c r="F2109" t="s">
        <v>8164</v>
      </c>
      <c r="H2109">
        <v>45.442630000000001</v>
      </c>
      <c r="I2109">
        <v>-66.566477199999994</v>
      </c>
      <c r="J2109" s="1" t="str">
        <f t="shared" si="151"/>
        <v>Basal till</v>
      </c>
      <c r="K2109" s="1" t="str">
        <f t="shared" si="152"/>
        <v>&lt;63 micron</v>
      </c>
      <c r="L2109">
        <v>12</v>
      </c>
      <c r="M2109">
        <v>1.6</v>
      </c>
      <c r="N2109">
        <v>9.1999999999999993</v>
      </c>
      <c r="O2109">
        <v>3.1</v>
      </c>
      <c r="P2109">
        <v>0.5</v>
      </c>
      <c r="Q2109">
        <v>30.8</v>
      </c>
      <c r="R2109">
        <v>0.28000000000000003</v>
      </c>
      <c r="S2109">
        <v>0.04</v>
      </c>
      <c r="T2109">
        <v>0.13</v>
      </c>
      <c r="U2109">
        <v>9</v>
      </c>
      <c r="V2109">
        <v>22</v>
      </c>
      <c r="W2109">
        <v>10.050000000000001</v>
      </c>
      <c r="X2109">
        <v>2.2599999999999998</v>
      </c>
      <c r="Y2109">
        <v>4.5</v>
      </c>
      <c r="Z2109">
        <v>37</v>
      </c>
      <c r="AA2109">
        <v>7.0000000000000007E-2</v>
      </c>
      <c r="AB2109">
        <v>17.8</v>
      </c>
      <c r="AC2109">
        <v>0.42</v>
      </c>
      <c r="AD2109">
        <v>314</v>
      </c>
      <c r="AE2109">
        <v>1.75</v>
      </c>
      <c r="AF2109">
        <v>3.0000000000000001E-3</v>
      </c>
      <c r="AG2109">
        <v>24.4</v>
      </c>
      <c r="AH2109">
        <v>0.02</v>
      </c>
      <c r="AI2109">
        <v>15.38</v>
      </c>
      <c r="AJ2109">
        <v>5.0000000000000001E-3</v>
      </c>
      <c r="AK2109">
        <v>0.43</v>
      </c>
      <c r="AL2109">
        <v>2.1</v>
      </c>
      <c r="AM2109">
        <v>0.3</v>
      </c>
      <c r="AN2109">
        <v>4.5</v>
      </c>
      <c r="AO2109">
        <v>0.01</v>
      </c>
      <c r="AP2109">
        <v>7.6</v>
      </c>
      <c r="AQ2109">
        <v>410</v>
      </c>
      <c r="AR2109">
        <v>0.09</v>
      </c>
      <c r="AS2109">
        <v>0.8</v>
      </c>
      <c r="AT2109">
        <v>32</v>
      </c>
      <c r="AU2109">
        <v>0.3</v>
      </c>
      <c r="AV2109">
        <v>47.9</v>
      </c>
    </row>
    <row r="2110" spans="1:48" x14ac:dyDescent="0.3">
      <c r="A2110" t="s">
        <v>8165</v>
      </c>
      <c r="B2110" t="s">
        <v>8166</v>
      </c>
      <c r="C2110" s="1" t="str">
        <f t="shared" si="149"/>
        <v>13:0048</v>
      </c>
      <c r="D2110" s="1" t="str">
        <f t="shared" si="150"/>
        <v>13:0010</v>
      </c>
      <c r="E2110" t="s">
        <v>8167</v>
      </c>
      <c r="F2110" t="s">
        <v>8168</v>
      </c>
      <c r="H2110">
        <v>45.424463699999997</v>
      </c>
      <c r="I2110">
        <v>-66.570197800000003</v>
      </c>
      <c r="J2110" s="1" t="str">
        <f t="shared" si="151"/>
        <v>Basal till</v>
      </c>
      <c r="K2110" s="1" t="str">
        <f t="shared" si="152"/>
        <v>&lt;63 micron</v>
      </c>
      <c r="L2110">
        <v>33</v>
      </c>
      <c r="M2110">
        <v>2.12</v>
      </c>
      <c r="N2110">
        <v>8.9</v>
      </c>
      <c r="O2110">
        <v>1.2</v>
      </c>
      <c r="P2110">
        <v>0.5</v>
      </c>
      <c r="Q2110">
        <v>53.9</v>
      </c>
      <c r="R2110">
        <v>0.27</v>
      </c>
      <c r="S2110">
        <v>0.1</v>
      </c>
      <c r="T2110">
        <v>0.16</v>
      </c>
      <c r="U2110">
        <v>12</v>
      </c>
      <c r="V2110">
        <v>30.4</v>
      </c>
      <c r="W2110">
        <v>11.67</v>
      </c>
      <c r="X2110">
        <v>2.95</v>
      </c>
      <c r="Y2110">
        <v>6.9</v>
      </c>
      <c r="Z2110">
        <v>33</v>
      </c>
      <c r="AA2110">
        <v>0.12</v>
      </c>
      <c r="AB2110">
        <v>25.2</v>
      </c>
      <c r="AC2110">
        <v>0.71</v>
      </c>
      <c r="AD2110">
        <v>430</v>
      </c>
      <c r="AE2110">
        <v>0.46</v>
      </c>
      <c r="AF2110">
        <v>5.0000000000000001E-3</v>
      </c>
      <c r="AG2110">
        <v>31.9</v>
      </c>
      <c r="AH2110">
        <v>6.0999999999999999E-2</v>
      </c>
      <c r="AI2110">
        <v>17.98</v>
      </c>
      <c r="AJ2110">
        <v>0.01</v>
      </c>
      <c r="AK2110">
        <v>0.49</v>
      </c>
      <c r="AL2110">
        <v>2.6</v>
      </c>
      <c r="AM2110">
        <v>0.2</v>
      </c>
      <c r="AN2110">
        <v>6.4</v>
      </c>
      <c r="AO2110">
        <v>0.01</v>
      </c>
      <c r="AP2110">
        <v>9</v>
      </c>
      <c r="AQ2110">
        <v>1000</v>
      </c>
      <c r="AR2110">
        <v>0.1</v>
      </c>
      <c r="AS2110">
        <v>1.1000000000000001</v>
      </c>
      <c r="AT2110">
        <v>48</v>
      </c>
      <c r="AU2110">
        <v>0.2</v>
      </c>
      <c r="AV2110">
        <v>66.900000000000006</v>
      </c>
    </row>
    <row r="2111" spans="1:48" x14ac:dyDescent="0.3">
      <c r="A2111" t="s">
        <v>8169</v>
      </c>
      <c r="B2111" t="s">
        <v>8170</v>
      </c>
      <c r="C2111" s="1" t="str">
        <f t="shared" si="149"/>
        <v>13:0048</v>
      </c>
      <c r="D2111" s="1" t="str">
        <f t="shared" si="150"/>
        <v>13:0010</v>
      </c>
      <c r="E2111" t="s">
        <v>8171</v>
      </c>
      <c r="F2111" t="s">
        <v>8172</v>
      </c>
      <c r="H2111">
        <v>45.404224800000001</v>
      </c>
      <c r="I2111">
        <v>-66.572969299999997</v>
      </c>
      <c r="J2111" s="1" t="str">
        <f t="shared" si="151"/>
        <v>Basal till</v>
      </c>
      <c r="K2111" s="1" t="str">
        <f t="shared" si="152"/>
        <v>&lt;63 micron</v>
      </c>
      <c r="L2111">
        <v>34</v>
      </c>
      <c r="M2111">
        <v>2.15</v>
      </c>
      <c r="N2111">
        <v>13.9</v>
      </c>
      <c r="O2111">
        <v>0.6</v>
      </c>
      <c r="P2111">
        <v>0.5</v>
      </c>
      <c r="Q2111">
        <v>40.799999999999997</v>
      </c>
      <c r="R2111">
        <v>0.44</v>
      </c>
      <c r="S2111">
        <v>0.06</v>
      </c>
      <c r="T2111">
        <v>0.06</v>
      </c>
      <c r="U2111">
        <v>7.1</v>
      </c>
      <c r="V2111">
        <v>23.7</v>
      </c>
      <c r="W2111">
        <v>6.48</v>
      </c>
      <c r="X2111">
        <v>2.46</v>
      </c>
      <c r="Y2111">
        <v>6.6</v>
      </c>
      <c r="Z2111">
        <v>82</v>
      </c>
      <c r="AA2111">
        <v>0.08</v>
      </c>
      <c r="AB2111">
        <v>17.7</v>
      </c>
      <c r="AC2111">
        <v>0.44</v>
      </c>
      <c r="AD2111">
        <v>282</v>
      </c>
      <c r="AE2111">
        <v>0.67</v>
      </c>
      <c r="AF2111">
        <v>3.0000000000000001E-3</v>
      </c>
      <c r="AG2111">
        <v>19.600000000000001</v>
      </c>
      <c r="AH2111">
        <v>4.3999999999999997E-2</v>
      </c>
      <c r="AI2111">
        <v>14.53</v>
      </c>
      <c r="AJ2111">
        <v>0.02</v>
      </c>
      <c r="AK2111">
        <v>0.33</v>
      </c>
      <c r="AL2111">
        <v>2</v>
      </c>
      <c r="AM2111">
        <v>0.4</v>
      </c>
      <c r="AN2111">
        <v>4.5999999999999996</v>
      </c>
      <c r="AO2111">
        <v>0.01</v>
      </c>
      <c r="AP2111">
        <v>5.8</v>
      </c>
      <c r="AQ2111">
        <v>340</v>
      </c>
      <c r="AR2111">
        <v>0.12</v>
      </c>
      <c r="AS2111">
        <v>1.4</v>
      </c>
      <c r="AT2111">
        <v>34</v>
      </c>
      <c r="AU2111">
        <v>0.5</v>
      </c>
      <c r="AV2111">
        <v>48.9</v>
      </c>
    </row>
    <row r="2112" spans="1:48" x14ac:dyDescent="0.3">
      <c r="A2112" t="s">
        <v>8173</v>
      </c>
      <c r="B2112" t="s">
        <v>8174</v>
      </c>
      <c r="C2112" s="1" t="str">
        <f t="shared" si="149"/>
        <v>13:0048</v>
      </c>
      <c r="D2112" s="1" t="str">
        <f t="shared" si="150"/>
        <v>13:0010</v>
      </c>
      <c r="E2112" t="s">
        <v>8171</v>
      </c>
      <c r="F2112" t="s">
        <v>8175</v>
      </c>
      <c r="H2112">
        <v>45.404224800000001</v>
      </c>
      <c r="I2112">
        <v>-66.572969299999997</v>
      </c>
      <c r="J2112" s="1" t="str">
        <f t="shared" si="151"/>
        <v>Basal till</v>
      </c>
      <c r="K2112" s="1" t="str">
        <f t="shared" si="152"/>
        <v>&lt;63 micron</v>
      </c>
      <c r="L2112">
        <v>17</v>
      </c>
      <c r="M2112">
        <v>1.62</v>
      </c>
      <c r="N2112">
        <v>11.7</v>
      </c>
      <c r="O2112">
        <v>1</v>
      </c>
      <c r="P2112">
        <v>0.5</v>
      </c>
      <c r="Q2112">
        <v>34.5</v>
      </c>
      <c r="R2112">
        <v>0.35</v>
      </c>
      <c r="S2112">
        <v>7.0000000000000007E-2</v>
      </c>
      <c r="T2112">
        <v>0.08</v>
      </c>
      <c r="U2112">
        <v>8.4</v>
      </c>
      <c r="V2112">
        <v>22.5</v>
      </c>
      <c r="W2112">
        <v>10.07</v>
      </c>
      <c r="X2112">
        <v>2.31</v>
      </c>
      <c r="Y2112">
        <v>5</v>
      </c>
      <c r="Z2112">
        <v>29</v>
      </c>
      <c r="AA2112">
        <v>0.08</v>
      </c>
      <c r="AB2112">
        <v>25</v>
      </c>
      <c r="AC2112">
        <v>0.49</v>
      </c>
      <c r="AD2112">
        <v>395</v>
      </c>
      <c r="AE2112">
        <v>0.45</v>
      </c>
      <c r="AF2112">
        <v>3.0000000000000001E-3</v>
      </c>
      <c r="AG2112">
        <v>23.4</v>
      </c>
      <c r="AH2112">
        <v>3.9E-2</v>
      </c>
      <c r="AI2112">
        <v>13.44</v>
      </c>
      <c r="AJ2112">
        <v>5.0000000000000001E-3</v>
      </c>
      <c r="AK2112">
        <v>0.4</v>
      </c>
      <c r="AL2112">
        <v>2.1</v>
      </c>
      <c r="AM2112">
        <v>0.2</v>
      </c>
      <c r="AN2112">
        <v>5.4</v>
      </c>
      <c r="AO2112">
        <v>0.01</v>
      </c>
      <c r="AP2112">
        <v>9.8000000000000007</v>
      </c>
      <c r="AQ2112">
        <v>750</v>
      </c>
      <c r="AR2112">
        <v>0.08</v>
      </c>
      <c r="AS2112">
        <v>1.4</v>
      </c>
      <c r="AT2112">
        <v>32</v>
      </c>
      <c r="AU2112">
        <v>0.5</v>
      </c>
      <c r="AV2112">
        <v>49.9</v>
      </c>
    </row>
    <row r="2113" spans="1:48" x14ac:dyDescent="0.3">
      <c r="A2113" t="s">
        <v>8176</v>
      </c>
      <c r="B2113" t="s">
        <v>8177</v>
      </c>
      <c r="C2113" s="1" t="str">
        <f t="shared" si="149"/>
        <v>13:0048</v>
      </c>
      <c r="D2113" s="1" t="str">
        <f t="shared" si="150"/>
        <v>13:0010</v>
      </c>
      <c r="E2113" t="s">
        <v>8178</v>
      </c>
      <c r="F2113" t="s">
        <v>8179</v>
      </c>
      <c r="H2113">
        <v>45.391954400000003</v>
      </c>
      <c r="I2113">
        <v>-66.573737100000002</v>
      </c>
      <c r="J2113" s="1" t="str">
        <f t="shared" si="151"/>
        <v>Basal till</v>
      </c>
      <c r="K2113" s="1" t="str">
        <f t="shared" si="152"/>
        <v>&lt;63 micron</v>
      </c>
      <c r="L2113">
        <v>38</v>
      </c>
      <c r="M2113">
        <v>1.86</v>
      </c>
      <c r="N2113">
        <v>8.5</v>
      </c>
      <c r="O2113">
        <v>0.6</v>
      </c>
      <c r="P2113">
        <v>0.5</v>
      </c>
      <c r="Q2113">
        <v>32.5</v>
      </c>
      <c r="R2113">
        <v>0.33</v>
      </c>
      <c r="S2113">
        <v>0.06</v>
      </c>
      <c r="T2113">
        <v>0.08</v>
      </c>
      <c r="U2113">
        <v>6.6</v>
      </c>
      <c r="V2113">
        <v>19.899999999999999</v>
      </c>
      <c r="W2113">
        <v>7.47</v>
      </c>
      <c r="X2113">
        <v>2.2599999999999998</v>
      </c>
      <c r="Y2113">
        <v>4.9000000000000004</v>
      </c>
      <c r="Z2113">
        <v>67</v>
      </c>
      <c r="AA2113">
        <v>0.08</v>
      </c>
      <c r="AB2113">
        <v>18.399999999999999</v>
      </c>
      <c r="AC2113">
        <v>0.44</v>
      </c>
      <c r="AD2113">
        <v>333</v>
      </c>
      <c r="AE2113">
        <v>0.68</v>
      </c>
      <c r="AF2113">
        <v>3.0000000000000001E-3</v>
      </c>
      <c r="AG2113">
        <v>19.600000000000001</v>
      </c>
      <c r="AH2113">
        <v>4.2000000000000003E-2</v>
      </c>
      <c r="AI2113">
        <v>17.25</v>
      </c>
      <c r="AJ2113">
        <v>0.02</v>
      </c>
      <c r="AK2113">
        <v>0.32</v>
      </c>
      <c r="AL2113">
        <v>1.8</v>
      </c>
      <c r="AM2113">
        <v>0.4</v>
      </c>
      <c r="AN2113">
        <v>4.2</v>
      </c>
      <c r="AO2113">
        <v>0.01</v>
      </c>
      <c r="AP2113">
        <v>4.8</v>
      </c>
      <c r="AQ2113">
        <v>320</v>
      </c>
      <c r="AR2113">
        <v>0.11</v>
      </c>
      <c r="AS2113">
        <v>1.1000000000000001</v>
      </c>
      <c r="AT2113">
        <v>33</v>
      </c>
      <c r="AU2113">
        <v>0.8</v>
      </c>
      <c r="AV2113">
        <v>48.7</v>
      </c>
    </row>
    <row r="2114" spans="1:48" x14ac:dyDescent="0.3">
      <c r="A2114" t="s">
        <v>8180</v>
      </c>
      <c r="B2114" t="s">
        <v>8181</v>
      </c>
      <c r="C2114" s="1" t="str">
        <f t="shared" si="149"/>
        <v>13:0048</v>
      </c>
      <c r="D2114" s="1" t="str">
        <f t="shared" si="150"/>
        <v>13:0010</v>
      </c>
      <c r="E2114" t="s">
        <v>8182</v>
      </c>
      <c r="F2114" t="s">
        <v>8183</v>
      </c>
      <c r="H2114">
        <v>45.373522000000001</v>
      </c>
      <c r="I2114">
        <v>-66.568344100000004</v>
      </c>
      <c r="J2114" s="1" t="str">
        <f t="shared" si="151"/>
        <v>Basal till</v>
      </c>
      <c r="K2114" s="1" t="str">
        <f t="shared" si="152"/>
        <v>&lt;63 micron</v>
      </c>
      <c r="L2114">
        <v>33</v>
      </c>
      <c r="M2114">
        <v>2</v>
      </c>
      <c r="N2114">
        <v>10</v>
      </c>
      <c r="O2114">
        <v>0.9</v>
      </c>
      <c r="P2114">
        <v>1</v>
      </c>
      <c r="Q2114">
        <v>45.3</v>
      </c>
      <c r="R2114">
        <v>0.79</v>
      </c>
      <c r="S2114">
        <v>0.03</v>
      </c>
      <c r="T2114">
        <v>0.08</v>
      </c>
      <c r="U2114">
        <v>9.6</v>
      </c>
      <c r="V2114">
        <v>23.9</v>
      </c>
      <c r="W2114">
        <v>9.8699999999999992</v>
      </c>
      <c r="X2114">
        <v>2.97</v>
      </c>
      <c r="Y2114">
        <v>7.8</v>
      </c>
      <c r="Z2114">
        <v>45</v>
      </c>
      <c r="AA2114">
        <v>0.11</v>
      </c>
      <c r="AB2114">
        <v>19</v>
      </c>
      <c r="AC2114">
        <v>0.45</v>
      </c>
      <c r="AD2114">
        <v>618</v>
      </c>
      <c r="AE2114">
        <v>3.46</v>
      </c>
      <c r="AF2114">
        <v>4.0000000000000001E-3</v>
      </c>
      <c r="AG2114">
        <v>19.899999999999999</v>
      </c>
      <c r="AH2114">
        <v>2.3E-2</v>
      </c>
      <c r="AI2114">
        <v>16.809999999999999</v>
      </c>
      <c r="AJ2114">
        <v>0.01</v>
      </c>
      <c r="AK2114">
        <v>0.36</v>
      </c>
      <c r="AL2114">
        <v>1.7</v>
      </c>
      <c r="AM2114">
        <v>0.9</v>
      </c>
      <c r="AN2114">
        <v>4.7</v>
      </c>
      <c r="AO2114">
        <v>0.02</v>
      </c>
      <c r="AP2114">
        <v>5.9</v>
      </c>
      <c r="AQ2114">
        <v>350</v>
      </c>
      <c r="AR2114">
        <v>0.16</v>
      </c>
      <c r="AS2114">
        <v>4.2</v>
      </c>
      <c r="AT2114">
        <v>42</v>
      </c>
      <c r="AU2114">
        <v>0.7</v>
      </c>
      <c r="AV2114">
        <v>45.7</v>
      </c>
    </row>
    <row r="2115" spans="1:48" x14ac:dyDescent="0.3">
      <c r="A2115" t="s">
        <v>8184</v>
      </c>
      <c r="B2115" t="s">
        <v>8185</v>
      </c>
      <c r="C2115" s="1" t="str">
        <f t="shared" si="149"/>
        <v>13:0048</v>
      </c>
      <c r="D2115" s="1" t="str">
        <f t="shared" si="150"/>
        <v>13:0010</v>
      </c>
      <c r="E2115" t="s">
        <v>8186</v>
      </c>
      <c r="F2115" t="s">
        <v>8187</v>
      </c>
      <c r="H2115">
        <v>45.3475781</v>
      </c>
      <c r="I2115">
        <v>-66.566978399999996</v>
      </c>
      <c r="J2115" s="1" t="str">
        <f t="shared" si="151"/>
        <v>Basal till</v>
      </c>
      <c r="K2115" s="1" t="str">
        <f t="shared" si="152"/>
        <v>&lt;63 micron</v>
      </c>
      <c r="L2115">
        <v>19</v>
      </c>
      <c r="M2115">
        <v>1.1100000000000001</v>
      </c>
      <c r="N2115">
        <v>7.3</v>
      </c>
      <c r="O2115">
        <v>2.5</v>
      </c>
      <c r="P2115">
        <v>1</v>
      </c>
      <c r="Q2115">
        <v>10.7</v>
      </c>
      <c r="R2115">
        <v>0.96</v>
      </c>
      <c r="S2115">
        <v>0.06</v>
      </c>
      <c r="T2115">
        <v>0.09</v>
      </c>
      <c r="U2115">
        <v>4.4000000000000004</v>
      </c>
      <c r="V2115">
        <v>10.4</v>
      </c>
      <c r="W2115">
        <v>6.35</v>
      </c>
      <c r="X2115">
        <v>1.48</v>
      </c>
      <c r="Y2115">
        <v>3.8</v>
      </c>
      <c r="Z2115">
        <v>19</v>
      </c>
      <c r="AA2115">
        <v>0.05</v>
      </c>
      <c r="AB2115">
        <v>31.4</v>
      </c>
      <c r="AC2115">
        <v>0.23</v>
      </c>
      <c r="AD2115">
        <v>314</v>
      </c>
      <c r="AE2115">
        <v>1.68</v>
      </c>
      <c r="AF2115">
        <v>3.0000000000000001E-3</v>
      </c>
      <c r="AG2115">
        <v>9.8000000000000007</v>
      </c>
      <c r="AH2115">
        <v>2.5999999999999999E-2</v>
      </c>
      <c r="AI2115">
        <v>34.24</v>
      </c>
      <c r="AJ2115">
        <v>0.02</v>
      </c>
      <c r="AK2115">
        <v>0.27</v>
      </c>
      <c r="AL2115">
        <v>1.4</v>
      </c>
      <c r="AM2115">
        <v>0.2</v>
      </c>
      <c r="AN2115">
        <v>4.0999999999999996</v>
      </c>
      <c r="AO2115">
        <v>0.01</v>
      </c>
      <c r="AP2115">
        <v>50.6</v>
      </c>
      <c r="AQ2115">
        <v>670</v>
      </c>
      <c r="AR2115">
        <v>0.11</v>
      </c>
      <c r="AS2115">
        <v>5.7</v>
      </c>
      <c r="AT2115">
        <v>19</v>
      </c>
      <c r="AU2115">
        <v>10.3</v>
      </c>
      <c r="AV2115">
        <v>42</v>
      </c>
    </row>
    <row r="2116" spans="1:48" x14ac:dyDescent="0.3">
      <c r="A2116" t="s">
        <v>8188</v>
      </c>
      <c r="B2116" t="s">
        <v>8189</v>
      </c>
      <c r="C2116" s="1" t="str">
        <f t="shared" si="149"/>
        <v>13:0048</v>
      </c>
      <c r="D2116" s="1" t="str">
        <f t="shared" si="150"/>
        <v>13:0010</v>
      </c>
      <c r="E2116" t="s">
        <v>8190</v>
      </c>
      <c r="F2116" t="s">
        <v>8191</v>
      </c>
      <c r="H2116">
        <v>45.336909499999997</v>
      </c>
      <c r="I2116">
        <v>-66.580848500000002</v>
      </c>
      <c r="J2116" s="1" t="str">
        <f t="shared" si="151"/>
        <v>Basal till</v>
      </c>
      <c r="K2116" s="1" t="str">
        <f t="shared" si="152"/>
        <v>&lt;63 micron</v>
      </c>
      <c r="L2116">
        <v>11</v>
      </c>
      <c r="M2116">
        <v>1.08</v>
      </c>
      <c r="N2116">
        <v>8.1</v>
      </c>
      <c r="O2116">
        <v>0.7</v>
      </c>
      <c r="P2116">
        <v>0.5</v>
      </c>
      <c r="Q2116">
        <v>22.3</v>
      </c>
      <c r="R2116">
        <v>0.73</v>
      </c>
      <c r="S2116">
        <v>0.09</v>
      </c>
      <c r="T2116">
        <v>7.0000000000000007E-2</v>
      </c>
      <c r="U2116">
        <v>5.7</v>
      </c>
      <c r="V2116">
        <v>13</v>
      </c>
      <c r="W2116">
        <v>8.01</v>
      </c>
      <c r="X2116">
        <v>1.56</v>
      </c>
      <c r="Y2116">
        <v>2.7</v>
      </c>
      <c r="Z2116">
        <v>26</v>
      </c>
      <c r="AA2116">
        <v>0.06</v>
      </c>
      <c r="AB2116">
        <v>24.1</v>
      </c>
      <c r="AC2116">
        <v>0.26</v>
      </c>
      <c r="AD2116">
        <v>367</v>
      </c>
      <c r="AE2116">
        <v>0.44</v>
      </c>
      <c r="AF2116">
        <v>3.0000000000000001E-3</v>
      </c>
      <c r="AG2116">
        <v>13.5</v>
      </c>
      <c r="AH2116">
        <v>4.2000000000000003E-2</v>
      </c>
      <c r="AI2116">
        <v>17.440000000000001</v>
      </c>
      <c r="AJ2116">
        <v>0.01</v>
      </c>
      <c r="AK2116">
        <v>0.32</v>
      </c>
      <c r="AL2116">
        <v>1.3</v>
      </c>
      <c r="AM2116">
        <v>0.2</v>
      </c>
      <c r="AN2116">
        <v>5.3</v>
      </c>
      <c r="AO2116">
        <v>0.01</v>
      </c>
      <c r="AP2116">
        <v>15.6</v>
      </c>
      <c r="AQ2116">
        <v>580</v>
      </c>
      <c r="AR2116">
        <v>7.0000000000000007E-2</v>
      </c>
      <c r="AS2116">
        <v>2</v>
      </c>
      <c r="AT2116">
        <v>23</v>
      </c>
      <c r="AU2116">
        <v>0.9</v>
      </c>
      <c r="AV2116">
        <v>29.2</v>
      </c>
    </row>
    <row r="2117" spans="1:48" x14ac:dyDescent="0.3">
      <c r="A2117" t="s">
        <v>8192</v>
      </c>
      <c r="B2117" t="s">
        <v>8193</v>
      </c>
      <c r="C2117" s="1" t="str">
        <f t="shared" si="149"/>
        <v>13:0048</v>
      </c>
      <c r="D2117" s="1" t="str">
        <f t="shared" si="150"/>
        <v>13:0010</v>
      </c>
      <c r="E2117" t="s">
        <v>8190</v>
      </c>
      <c r="F2117" t="s">
        <v>8194</v>
      </c>
      <c r="H2117">
        <v>45.336909499999997</v>
      </c>
      <c r="I2117">
        <v>-66.580848500000002</v>
      </c>
      <c r="J2117" s="1" t="str">
        <f t="shared" si="151"/>
        <v>Basal till</v>
      </c>
      <c r="K2117" s="1" t="str">
        <f t="shared" si="152"/>
        <v>&lt;63 micron</v>
      </c>
      <c r="L2117">
        <v>13</v>
      </c>
      <c r="M2117">
        <v>1.84</v>
      </c>
      <c r="N2117">
        <v>11.9</v>
      </c>
      <c r="O2117">
        <v>1.4</v>
      </c>
      <c r="P2117">
        <v>1</v>
      </c>
      <c r="Q2117">
        <v>75.5</v>
      </c>
      <c r="R2117">
        <v>0.82</v>
      </c>
      <c r="S2117">
        <v>0.1</v>
      </c>
      <c r="T2117">
        <v>0.09</v>
      </c>
      <c r="U2117">
        <v>9.9</v>
      </c>
      <c r="V2117">
        <v>18.8</v>
      </c>
      <c r="W2117">
        <v>15.13</v>
      </c>
      <c r="X2117">
        <v>2.4300000000000002</v>
      </c>
      <c r="Y2117">
        <v>4.7</v>
      </c>
      <c r="Z2117">
        <v>15</v>
      </c>
      <c r="AA2117">
        <v>0.12</v>
      </c>
      <c r="AB2117">
        <v>51.3</v>
      </c>
      <c r="AC2117">
        <v>0.48</v>
      </c>
      <c r="AD2117">
        <v>591</v>
      </c>
      <c r="AE2117">
        <v>0.54</v>
      </c>
      <c r="AF2117">
        <v>5.0000000000000001E-3</v>
      </c>
      <c r="AG2117">
        <v>22.5</v>
      </c>
      <c r="AH2117">
        <v>5.1999999999999998E-2</v>
      </c>
      <c r="AI2117">
        <v>18.13</v>
      </c>
      <c r="AJ2117">
        <v>0.01</v>
      </c>
      <c r="AK2117">
        <v>0.45</v>
      </c>
      <c r="AL2117">
        <v>3.1</v>
      </c>
      <c r="AM2117">
        <v>0.05</v>
      </c>
      <c r="AN2117">
        <v>7.4</v>
      </c>
      <c r="AO2117">
        <v>0.02</v>
      </c>
      <c r="AP2117">
        <v>17.8</v>
      </c>
      <c r="AQ2117">
        <v>1200</v>
      </c>
      <c r="AR2117">
        <v>0.09</v>
      </c>
      <c r="AS2117">
        <v>2</v>
      </c>
      <c r="AT2117">
        <v>37</v>
      </c>
      <c r="AU2117">
        <v>0.8</v>
      </c>
      <c r="AV2117">
        <v>49.3</v>
      </c>
    </row>
    <row r="2118" spans="1:48" x14ac:dyDescent="0.3">
      <c r="A2118" t="s">
        <v>8195</v>
      </c>
      <c r="B2118" t="s">
        <v>8196</v>
      </c>
      <c r="C2118" s="1" t="str">
        <f t="shared" si="149"/>
        <v>13:0048</v>
      </c>
      <c r="D2118" s="1" t="str">
        <f t="shared" si="150"/>
        <v>13:0010</v>
      </c>
      <c r="E2118" t="s">
        <v>8197</v>
      </c>
      <c r="F2118" t="s">
        <v>8198</v>
      </c>
      <c r="H2118">
        <v>45.301577999999999</v>
      </c>
      <c r="I2118">
        <v>-66.568157099999993</v>
      </c>
      <c r="J2118" s="1" t="str">
        <f t="shared" si="151"/>
        <v>Basal till</v>
      </c>
      <c r="K2118" s="1" t="str">
        <f t="shared" si="152"/>
        <v>&lt;63 micron</v>
      </c>
      <c r="L2118">
        <v>10</v>
      </c>
      <c r="M2118">
        <v>1.27</v>
      </c>
      <c r="N2118">
        <v>11.9</v>
      </c>
      <c r="O2118">
        <v>1.9</v>
      </c>
      <c r="P2118">
        <v>1</v>
      </c>
      <c r="Q2118">
        <v>24.7</v>
      </c>
      <c r="R2118">
        <v>0.27</v>
      </c>
      <c r="S2118">
        <v>0.09</v>
      </c>
      <c r="T2118">
        <v>0.08</v>
      </c>
      <c r="U2118">
        <v>9.6999999999999993</v>
      </c>
      <c r="V2118">
        <v>17.8</v>
      </c>
      <c r="W2118">
        <v>10.49</v>
      </c>
      <c r="X2118">
        <v>1.93</v>
      </c>
      <c r="Y2118">
        <v>3.4</v>
      </c>
      <c r="Z2118">
        <v>18</v>
      </c>
      <c r="AA2118">
        <v>0.05</v>
      </c>
      <c r="AB2118">
        <v>32.4</v>
      </c>
      <c r="AC2118">
        <v>0.38</v>
      </c>
      <c r="AD2118">
        <v>464</v>
      </c>
      <c r="AE2118">
        <v>0.38</v>
      </c>
      <c r="AF2118">
        <v>3.0000000000000001E-3</v>
      </c>
      <c r="AG2118">
        <v>20.2</v>
      </c>
      <c r="AH2118">
        <v>4.4999999999999998E-2</v>
      </c>
      <c r="AI2118">
        <v>13.46</v>
      </c>
      <c r="AJ2118">
        <v>0.01</v>
      </c>
      <c r="AK2118">
        <v>0.4</v>
      </c>
      <c r="AL2118">
        <v>1.9</v>
      </c>
      <c r="AM2118">
        <v>0.05</v>
      </c>
      <c r="AN2118">
        <v>7</v>
      </c>
      <c r="AO2118">
        <v>0.01</v>
      </c>
      <c r="AP2118">
        <v>11.8</v>
      </c>
      <c r="AQ2118">
        <v>780</v>
      </c>
      <c r="AR2118">
        <v>0.08</v>
      </c>
      <c r="AS2118">
        <v>1.9</v>
      </c>
      <c r="AT2118">
        <v>29</v>
      </c>
      <c r="AU2118">
        <v>0.3</v>
      </c>
      <c r="AV2118">
        <v>35.5</v>
      </c>
    </row>
    <row r="2119" spans="1:48" x14ac:dyDescent="0.3">
      <c r="A2119" t="s">
        <v>8199</v>
      </c>
      <c r="B2119" t="s">
        <v>8200</v>
      </c>
      <c r="C2119" s="1" t="str">
        <f t="shared" si="149"/>
        <v>13:0048</v>
      </c>
      <c r="D2119" s="1" t="str">
        <f t="shared" si="150"/>
        <v>13:0010</v>
      </c>
      <c r="E2119" t="s">
        <v>8201</v>
      </c>
      <c r="F2119" t="s">
        <v>8202</v>
      </c>
      <c r="H2119">
        <v>45.2672515</v>
      </c>
      <c r="I2119">
        <v>-66.587967899999995</v>
      </c>
      <c r="J2119" s="1" t="str">
        <f t="shared" si="151"/>
        <v>Basal till</v>
      </c>
      <c r="K2119" s="1" t="str">
        <f t="shared" si="152"/>
        <v>&lt;63 micron</v>
      </c>
      <c r="L2119">
        <v>12</v>
      </c>
      <c r="M2119">
        <v>1.52</v>
      </c>
      <c r="N2119">
        <v>13.7</v>
      </c>
      <c r="O2119">
        <v>0.5</v>
      </c>
      <c r="P2119">
        <v>0.5</v>
      </c>
      <c r="Q2119">
        <v>12.8</v>
      </c>
      <c r="R2119">
        <v>0.76</v>
      </c>
      <c r="S2119">
        <v>0.03</v>
      </c>
      <c r="T2119">
        <v>0.05</v>
      </c>
      <c r="U2119">
        <v>2.7</v>
      </c>
      <c r="V2119">
        <v>11.2</v>
      </c>
      <c r="W2119">
        <v>2.87</v>
      </c>
      <c r="X2119">
        <v>1.75</v>
      </c>
      <c r="Y2119">
        <v>4.5</v>
      </c>
      <c r="Z2119">
        <v>29</v>
      </c>
      <c r="AA2119">
        <v>0.04</v>
      </c>
      <c r="AB2119">
        <v>28.2</v>
      </c>
      <c r="AC2119">
        <v>0.2</v>
      </c>
      <c r="AD2119">
        <v>184</v>
      </c>
      <c r="AE2119">
        <v>1.79</v>
      </c>
      <c r="AF2119">
        <v>3.0000000000000001E-3</v>
      </c>
      <c r="AG2119">
        <v>7.7</v>
      </c>
      <c r="AH2119">
        <v>1.4999999999999999E-2</v>
      </c>
      <c r="AI2119">
        <v>30.87</v>
      </c>
      <c r="AJ2119">
        <v>0.01</v>
      </c>
      <c r="AK2119">
        <v>0.21</v>
      </c>
      <c r="AL2119">
        <v>1.4</v>
      </c>
      <c r="AM2119">
        <v>0.3</v>
      </c>
      <c r="AN2119">
        <v>2.9</v>
      </c>
      <c r="AO2119">
        <v>0.02</v>
      </c>
      <c r="AP2119">
        <v>36.200000000000003</v>
      </c>
      <c r="AQ2119">
        <v>440</v>
      </c>
      <c r="AR2119">
        <v>0.11</v>
      </c>
      <c r="AS2119">
        <v>4.7</v>
      </c>
      <c r="AT2119">
        <v>21</v>
      </c>
      <c r="AU2119">
        <v>1.9</v>
      </c>
      <c r="AV2119">
        <v>29.8</v>
      </c>
    </row>
    <row r="2120" spans="1:48" x14ac:dyDescent="0.3">
      <c r="A2120" t="s">
        <v>8203</v>
      </c>
      <c r="B2120" t="s">
        <v>8204</v>
      </c>
      <c r="C2120" s="1" t="str">
        <f t="shared" si="149"/>
        <v>13:0048</v>
      </c>
      <c r="D2120" s="1" t="str">
        <f t="shared" si="150"/>
        <v>13:0010</v>
      </c>
      <c r="E2120" t="s">
        <v>8205</v>
      </c>
      <c r="F2120" t="s">
        <v>8206</v>
      </c>
      <c r="H2120">
        <v>45.254848199999998</v>
      </c>
      <c r="I2120">
        <v>-66.568931000000006</v>
      </c>
      <c r="J2120" s="1" t="str">
        <f t="shared" si="151"/>
        <v>Basal till</v>
      </c>
      <c r="K2120" s="1" t="str">
        <f t="shared" si="152"/>
        <v>&lt;63 micron</v>
      </c>
      <c r="L2120">
        <v>28</v>
      </c>
      <c r="M2120">
        <v>0.92</v>
      </c>
      <c r="N2120">
        <v>7.9</v>
      </c>
      <c r="O2120">
        <v>0.5</v>
      </c>
      <c r="P2120">
        <v>1</v>
      </c>
      <c r="Q2120">
        <v>12.3</v>
      </c>
      <c r="R2120">
        <v>1.02</v>
      </c>
      <c r="S2120">
        <v>0.1</v>
      </c>
      <c r="T2120">
        <v>0.06</v>
      </c>
      <c r="U2120">
        <v>3.3</v>
      </c>
      <c r="V2120">
        <v>6.7</v>
      </c>
      <c r="W2120">
        <v>6.19</v>
      </c>
      <c r="X2120">
        <v>1.0900000000000001</v>
      </c>
      <c r="Y2120">
        <v>2.8</v>
      </c>
      <c r="Z2120">
        <v>12</v>
      </c>
      <c r="AA2120">
        <v>0.06</v>
      </c>
      <c r="AB2120">
        <v>35.1</v>
      </c>
      <c r="AC2120">
        <v>0.15</v>
      </c>
      <c r="AD2120">
        <v>312</v>
      </c>
      <c r="AE2120">
        <v>0.4</v>
      </c>
      <c r="AF2120">
        <v>5.0000000000000001E-3</v>
      </c>
      <c r="AG2120">
        <v>6.6</v>
      </c>
      <c r="AH2120">
        <v>0.03</v>
      </c>
      <c r="AI2120">
        <v>30.28</v>
      </c>
      <c r="AJ2120">
        <v>0.01</v>
      </c>
      <c r="AK2120">
        <v>0.19</v>
      </c>
      <c r="AL2120">
        <v>1.2</v>
      </c>
      <c r="AM2120">
        <v>0.1</v>
      </c>
      <c r="AN2120">
        <v>4.4000000000000004</v>
      </c>
      <c r="AO2120">
        <v>0.01</v>
      </c>
      <c r="AP2120">
        <v>44.8</v>
      </c>
      <c r="AQ2120">
        <v>570</v>
      </c>
      <c r="AR2120">
        <v>0.08</v>
      </c>
      <c r="AS2120">
        <v>3.6</v>
      </c>
      <c r="AT2120">
        <v>14</v>
      </c>
      <c r="AU2120">
        <v>2.5</v>
      </c>
      <c r="AV2120">
        <v>31.1</v>
      </c>
    </row>
    <row r="2121" spans="1:48" x14ac:dyDescent="0.3">
      <c r="A2121" t="s">
        <v>8207</v>
      </c>
      <c r="B2121" t="s">
        <v>8208</v>
      </c>
      <c r="C2121" s="1" t="str">
        <f t="shared" si="149"/>
        <v>13:0048</v>
      </c>
      <c r="D2121" s="1" t="str">
        <f t="shared" si="150"/>
        <v>13:0010</v>
      </c>
      <c r="E2121" t="s">
        <v>8209</v>
      </c>
      <c r="F2121" t="s">
        <v>8210</v>
      </c>
      <c r="H2121">
        <v>45.491975600000004</v>
      </c>
      <c r="I2121">
        <v>-66.535455299999995</v>
      </c>
      <c r="J2121" s="1" t="str">
        <f t="shared" si="151"/>
        <v>Basal till</v>
      </c>
      <c r="K2121" s="1" t="str">
        <f t="shared" si="152"/>
        <v>&lt;63 micron</v>
      </c>
      <c r="L2121">
        <v>32</v>
      </c>
      <c r="M2121">
        <v>1.85</v>
      </c>
      <c r="N2121">
        <v>6</v>
      </c>
      <c r="O2121">
        <v>0.3</v>
      </c>
      <c r="P2121">
        <v>0.5</v>
      </c>
      <c r="Q2121">
        <v>53.6</v>
      </c>
      <c r="R2121">
        <v>0.25</v>
      </c>
      <c r="S2121">
        <v>0.14000000000000001</v>
      </c>
      <c r="T2121">
        <v>0.06</v>
      </c>
      <c r="U2121">
        <v>10.9</v>
      </c>
      <c r="V2121">
        <v>26.7</v>
      </c>
      <c r="W2121">
        <v>9.89</v>
      </c>
      <c r="X2121">
        <v>2.12</v>
      </c>
      <c r="Y2121">
        <v>5.2</v>
      </c>
      <c r="Z2121">
        <v>16</v>
      </c>
      <c r="AA2121">
        <v>7.0000000000000007E-2</v>
      </c>
      <c r="AB2121">
        <v>31.2</v>
      </c>
      <c r="AC2121">
        <v>0.63</v>
      </c>
      <c r="AD2121">
        <v>541</v>
      </c>
      <c r="AE2121">
        <v>0.28000000000000003</v>
      </c>
      <c r="AF2121">
        <v>4.0000000000000001E-3</v>
      </c>
      <c r="AG2121">
        <v>28</v>
      </c>
      <c r="AH2121">
        <v>3.5999999999999997E-2</v>
      </c>
      <c r="AI2121">
        <v>12.77</v>
      </c>
      <c r="AJ2121">
        <v>5.0000000000000001E-3</v>
      </c>
      <c r="AK2121">
        <v>1.17</v>
      </c>
      <c r="AL2121">
        <v>2.2000000000000002</v>
      </c>
      <c r="AM2121">
        <v>0.05</v>
      </c>
      <c r="AN2121">
        <v>8.9</v>
      </c>
      <c r="AO2121">
        <v>0.01</v>
      </c>
      <c r="AP2121">
        <v>7.2</v>
      </c>
      <c r="AQ2121">
        <v>850</v>
      </c>
      <c r="AR2121">
        <v>0.08</v>
      </c>
      <c r="AS2121">
        <v>1</v>
      </c>
      <c r="AT2121">
        <v>37</v>
      </c>
      <c r="AU2121">
        <v>0.2</v>
      </c>
      <c r="AV2121">
        <v>47.7</v>
      </c>
    </row>
    <row r="2122" spans="1:48" x14ac:dyDescent="0.3">
      <c r="A2122" t="s">
        <v>8211</v>
      </c>
      <c r="B2122" t="s">
        <v>8212</v>
      </c>
      <c r="C2122" s="1" t="str">
        <f t="shared" si="149"/>
        <v>13:0048</v>
      </c>
      <c r="D2122" s="1" t="str">
        <f t="shared" si="150"/>
        <v>13:0010</v>
      </c>
      <c r="E2122" t="s">
        <v>8213</v>
      </c>
      <c r="F2122" t="s">
        <v>8214</v>
      </c>
      <c r="H2122">
        <v>45.479639900000002</v>
      </c>
      <c r="I2122">
        <v>-66.540279600000005</v>
      </c>
      <c r="J2122" s="1" t="str">
        <f t="shared" si="151"/>
        <v>Basal till</v>
      </c>
      <c r="K2122" s="1" t="str">
        <f t="shared" si="152"/>
        <v>&lt;63 micron</v>
      </c>
      <c r="L2122">
        <v>12</v>
      </c>
      <c r="M2122">
        <v>1.86</v>
      </c>
      <c r="N2122">
        <v>6.3</v>
      </c>
      <c r="O2122">
        <v>0.5</v>
      </c>
      <c r="P2122">
        <v>1</v>
      </c>
      <c r="Q2122">
        <v>42.4</v>
      </c>
      <c r="R2122">
        <v>0.23</v>
      </c>
      <c r="S2122">
        <v>0.05</v>
      </c>
      <c r="T2122">
        <v>0.05</v>
      </c>
      <c r="U2122">
        <v>10.3</v>
      </c>
      <c r="V2122">
        <v>23.9</v>
      </c>
      <c r="W2122">
        <v>11.84</v>
      </c>
      <c r="X2122">
        <v>2.33</v>
      </c>
      <c r="Y2122">
        <v>4.4000000000000004</v>
      </c>
      <c r="Z2122">
        <v>20</v>
      </c>
      <c r="AA2122">
        <v>7.0000000000000007E-2</v>
      </c>
      <c r="AB2122">
        <v>24.1</v>
      </c>
      <c r="AC2122">
        <v>0.54</v>
      </c>
      <c r="AD2122">
        <v>381</v>
      </c>
      <c r="AE2122">
        <v>0.28000000000000003</v>
      </c>
      <c r="AF2122">
        <v>3.0000000000000001E-3</v>
      </c>
      <c r="AG2122">
        <v>26.4</v>
      </c>
      <c r="AH2122">
        <v>2.1999999999999999E-2</v>
      </c>
      <c r="AI2122">
        <v>10.86</v>
      </c>
      <c r="AJ2122">
        <v>5.0000000000000001E-3</v>
      </c>
      <c r="AK2122">
        <v>0.46</v>
      </c>
      <c r="AL2122">
        <v>2.1</v>
      </c>
      <c r="AM2122">
        <v>0.05</v>
      </c>
      <c r="AN2122">
        <v>5.3</v>
      </c>
      <c r="AO2122">
        <v>0.01</v>
      </c>
      <c r="AP2122">
        <v>7.9</v>
      </c>
      <c r="AQ2122">
        <v>900</v>
      </c>
      <c r="AR2122">
        <v>7.0000000000000007E-2</v>
      </c>
      <c r="AS2122">
        <v>0.7</v>
      </c>
      <c r="AT2122">
        <v>38</v>
      </c>
      <c r="AU2122">
        <v>0.2</v>
      </c>
      <c r="AV2122">
        <v>41</v>
      </c>
    </row>
    <row r="2123" spans="1:48" x14ac:dyDescent="0.3">
      <c r="A2123" t="s">
        <v>8215</v>
      </c>
      <c r="B2123" t="s">
        <v>8216</v>
      </c>
      <c r="C2123" s="1" t="str">
        <f t="shared" si="149"/>
        <v>13:0048</v>
      </c>
      <c r="D2123" s="1" t="str">
        <f t="shared" si="150"/>
        <v>13:0010</v>
      </c>
      <c r="E2123" t="s">
        <v>8217</v>
      </c>
      <c r="F2123" t="s">
        <v>8218</v>
      </c>
      <c r="H2123">
        <v>45.465040999999999</v>
      </c>
      <c r="I2123">
        <v>-66.540748399999998</v>
      </c>
      <c r="J2123" s="1" t="str">
        <f t="shared" si="151"/>
        <v>Basal till</v>
      </c>
      <c r="K2123" s="1" t="str">
        <f t="shared" si="152"/>
        <v>&lt;63 micron</v>
      </c>
      <c r="L2123">
        <v>19</v>
      </c>
      <c r="M2123">
        <v>1.86</v>
      </c>
      <c r="N2123">
        <v>19.5</v>
      </c>
      <c r="O2123">
        <v>0.6</v>
      </c>
      <c r="P2123">
        <v>1</v>
      </c>
      <c r="Q2123">
        <v>44.3</v>
      </c>
      <c r="R2123">
        <v>0.32</v>
      </c>
      <c r="S2123">
        <v>0.04</v>
      </c>
      <c r="T2123">
        <v>0.15</v>
      </c>
      <c r="U2123">
        <v>9.4</v>
      </c>
      <c r="V2123">
        <v>22.1</v>
      </c>
      <c r="W2123">
        <v>14.72</v>
      </c>
      <c r="X2123">
        <v>2.2400000000000002</v>
      </c>
      <c r="Y2123">
        <v>4.4000000000000004</v>
      </c>
      <c r="Z2123">
        <v>38</v>
      </c>
      <c r="AA2123">
        <v>0.06</v>
      </c>
      <c r="AB2123">
        <v>21</v>
      </c>
      <c r="AC2123">
        <v>0.48</v>
      </c>
      <c r="AD2123">
        <v>286</v>
      </c>
      <c r="AE2123">
        <v>0.44</v>
      </c>
      <c r="AF2123">
        <v>3.0000000000000001E-3</v>
      </c>
      <c r="AG2123">
        <v>24.2</v>
      </c>
      <c r="AH2123">
        <v>1.6E-2</v>
      </c>
      <c r="AI2123">
        <v>16.41</v>
      </c>
      <c r="AJ2123">
        <v>5.0000000000000001E-3</v>
      </c>
      <c r="AK2123">
        <v>0.65</v>
      </c>
      <c r="AL2123">
        <v>2.5</v>
      </c>
      <c r="AM2123">
        <v>0.7</v>
      </c>
      <c r="AN2123">
        <v>4.8</v>
      </c>
      <c r="AO2123">
        <v>0.01</v>
      </c>
      <c r="AP2123">
        <v>8.9</v>
      </c>
      <c r="AQ2123">
        <v>820</v>
      </c>
      <c r="AR2123">
        <v>0.11</v>
      </c>
      <c r="AS2123">
        <v>0.9</v>
      </c>
      <c r="AT2123">
        <v>37</v>
      </c>
      <c r="AU2123">
        <v>0.4</v>
      </c>
      <c r="AV2123">
        <v>41.7</v>
      </c>
    </row>
    <row r="2124" spans="1:48" x14ac:dyDescent="0.3">
      <c r="A2124" t="s">
        <v>8219</v>
      </c>
      <c r="B2124" t="s">
        <v>8220</v>
      </c>
      <c r="C2124" s="1" t="str">
        <f t="shared" si="149"/>
        <v>13:0048</v>
      </c>
      <c r="D2124" s="1" t="str">
        <f t="shared" si="150"/>
        <v>13:0010</v>
      </c>
      <c r="E2124" t="s">
        <v>8221</v>
      </c>
      <c r="F2124" t="s">
        <v>8222</v>
      </c>
      <c r="H2124">
        <v>45.445682099999999</v>
      </c>
      <c r="I2124">
        <v>-66.544646</v>
      </c>
      <c r="J2124" s="1" t="str">
        <f t="shared" si="151"/>
        <v>Basal till</v>
      </c>
      <c r="K2124" s="1" t="str">
        <f t="shared" si="152"/>
        <v>&lt;63 micron</v>
      </c>
      <c r="L2124">
        <v>11</v>
      </c>
      <c r="M2124">
        <v>1.87</v>
      </c>
      <c r="N2124">
        <v>7.4</v>
      </c>
      <c r="O2124">
        <v>0.6</v>
      </c>
      <c r="P2124">
        <v>0.5</v>
      </c>
      <c r="Q2124">
        <v>40</v>
      </c>
      <c r="R2124">
        <v>0.21</v>
      </c>
      <c r="S2124">
        <v>0.08</v>
      </c>
      <c r="T2124">
        <v>0.03</v>
      </c>
      <c r="U2124">
        <v>11.2</v>
      </c>
      <c r="V2124">
        <v>26.1</v>
      </c>
      <c r="W2124">
        <v>11.13</v>
      </c>
      <c r="X2124">
        <v>2.4500000000000002</v>
      </c>
      <c r="Y2124">
        <v>4.9000000000000004</v>
      </c>
      <c r="Z2124">
        <v>23</v>
      </c>
      <c r="AA2124">
        <v>0.08</v>
      </c>
      <c r="AB2124">
        <v>20.5</v>
      </c>
      <c r="AC2124">
        <v>0.63</v>
      </c>
      <c r="AD2124">
        <v>426</v>
      </c>
      <c r="AE2124">
        <v>0.31</v>
      </c>
      <c r="AF2124">
        <v>4.0000000000000001E-3</v>
      </c>
      <c r="AG2124">
        <v>30.2</v>
      </c>
      <c r="AH2124">
        <v>3.6999999999999998E-2</v>
      </c>
      <c r="AI2124">
        <v>10.63</v>
      </c>
      <c r="AJ2124">
        <v>0.02</v>
      </c>
      <c r="AK2124">
        <v>0.46</v>
      </c>
      <c r="AL2124">
        <v>1.8</v>
      </c>
      <c r="AM2124">
        <v>0.6</v>
      </c>
      <c r="AN2124">
        <v>6.1</v>
      </c>
      <c r="AO2124">
        <v>0.01</v>
      </c>
      <c r="AP2124">
        <v>7</v>
      </c>
      <c r="AQ2124">
        <v>690</v>
      </c>
      <c r="AR2124">
        <v>0.08</v>
      </c>
      <c r="AS2124">
        <v>0.7</v>
      </c>
      <c r="AT2124">
        <v>35</v>
      </c>
      <c r="AU2124">
        <v>0.2</v>
      </c>
      <c r="AV2124">
        <v>44.4</v>
      </c>
    </row>
    <row r="2125" spans="1:48" x14ac:dyDescent="0.3">
      <c r="A2125" t="s">
        <v>8223</v>
      </c>
      <c r="B2125" t="s">
        <v>8224</v>
      </c>
      <c r="C2125" s="1" t="str">
        <f t="shared" si="149"/>
        <v>13:0048</v>
      </c>
      <c r="D2125" s="1" t="str">
        <f t="shared" si="150"/>
        <v>13:0010</v>
      </c>
      <c r="E2125" t="s">
        <v>8225</v>
      </c>
      <c r="F2125" t="s">
        <v>8226</v>
      </c>
      <c r="H2125">
        <v>45.425531100000001</v>
      </c>
      <c r="I2125">
        <v>-66.548127500000007</v>
      </c>
      <c r="J2125" s="1" t="str">
        <f t="shared" si="151"/>
        <v>Basal till</v>
      </c>
      <c r="K2125" s="1" t="str">
        <f t="shared" si="152"/>
        <v>&lt;63 micron</v>
      </c>
      <c r="L2125">
        <v>43</v>
      </c>
      <c r="M2125">
        <v>1.96</v>
      </c>
      <c r="N2125">
        <v>14.1</v>
      </c>
      <c r="O2125">
        <v>6.1</v>
      </c>
      <c r="P2125">
        <v>0.5</v>
      </c>
      <c r="Q2125">
        <v>47.9</v>
      </c>
      <c r="R2125">
        <v>0.46</v>
      </c>
      <c r="S2125">
        <v>0.04</v>
      </c>
      <c r="T2125">
        <v>7.0000000000000007E-2</v>
      </c>
      <c r="U2125">
        <v>8.6</v>
      </c>
      <c r="V2125">
        <v>26</v>
      </c>
      <c r="W2125">
        <v>7.75</v>
      </c>
      <c r="X2125">
        <v>2.56</v>
      </c>
      <c r="Y2125">
        <v>7.1</v>
      </c>
      <c r="Z2125">
        <v>43</v>
      </c>
      <c r="AA2125">
        <v>0.12</v>
      </c>
      <c r="AB2125">
        <v>22.5</v>
      </c>
      <c r="AC2125">
        <v>0.56999999999999995</v>
      </c>
      <c r="AD2125">
        <v>320</v>
      </c>
      <c r="AE2125">
        <v>0.82</v>
      </c>
      <c r="AF2125">
        <v>4.0000000000000001E-3</v>
      </c>
      <c r="AG2125">
        <v>24.9</v>
      </c>
      <c r="AH2125">
        <v>0.02</v>
      </c>
      <c r="AI2125">
        <v>14.2</v>
      </c>
      <c r="AJ2125">
        <v>0.01</v>
      </c>
      <c r="AK2125">
        <v>0.39</v>
      </c>
      <c r="AL2125">
        <v>2.2000000000000002</v>
      </c>
      <c r="AM2125">
        <v>0.4</v>
      </c>
      <c r="AN2125">
        <v>5.0999999999999996</v>
      </c>
      <c r="AO2125">
        <v>0.01</v>
      </c>
      <c r="AP2125">
        <v>6.2</v>
      </c>
      <c r="AQ2125">
        <v>460</v>
      </c>
      <c r="AR2125">
        <v>0.16</v>
      </c>
      <c r="AS2125">
        <v>1.1000000000000001</v>
      </c>
      <c r="AT2125">
        <v>39</v>
      </c>
      <c r="AU2125">
        <v>0.4</v>
      </c>
      <c r="AV2125">
        <v>55.4</v>
      </c>
    </row>
    <row r="2126" spans="1:48" x14ac:dyDescent="0.3">
      <c r="A2126" t="s">
        <v>8227</v>
      </c>
      <c r="B2126" t="s">
        <v>8228</v>
      </c>
      <c r="C2126" s="1" t="str">
        <f t="shared" si="149"/>
        <v>13:0048</v>
      </c>
      <c r="D2126" s="1" t="str">
        <f t="shared" si="150"/>
        <v>13:0010</v>
      </c>
      <c r="E2126" t="s">
        <v>8229</v>
      </c>
      <c r="F2126" t="s">
        <v>8230</v>
      </c>
      <c r="H2126">
        <v>45.403043400000001</v>
      </c>
      <c r="I2126">
        <v>-66.547592600000002</v>
      </c>
      <c r="J2126" s="1" t="str">
        <f t="shared" si="151"/>
        <v>Basal till</v>
      </c>
      <c r="K2126" s="1" t="str">
        <f t="shared" si="152"/>
        <v>&lt;63 micron</v>
      </c>
      <c r="L2126">
        <v>133</v>
      </c>
      <c r="M2126">
        <v>1.9</v>
      </c>
      <c r="N2126">
        <v>10.4</v>
      </c>
      <c r="O2126">
        <v>0.5</v>
      </c>
      <c r="P2126">
        <v>0.5</v>
      </c>
      <c r="Q2126">
        <v>38.299999999999997</v>
      </c>
      <c r="R2126">
        <v>1.38</v>
      </c>
      <c r="S2126">
        <v>0.04</v>
      </c>
      <c r="T2126">
        <v>0.18</v>
      </c>
      <c r="U2126">
        <v>8.9</v>
      </c>
      <c r="V2126">
        <v>21.4</v>
      </c>
      <c r="W2126">
        <v>16.52</v>
      </c>
      <c r="X2126">
        <v>2.31</v>
      </c>
      <c r="Y2126">
        <v>5.2</v>
      </c>
      <c r="Z2126">
        <v>38</v>
      </c>
      <c r="AA2126">
        <v>0.06</v>
      </c>
      <c r="AB2126">
        <v>32</v>
      </c>
      <c r="AC2126">
        <v>0.5</v>
      </c>
      <c r="AD2126">
        <v>354</v>
      </c>
      <c r="AE2126">
        <v>0.71</v>
      </c>
      <c r="AF2126">
        <v>4.0000000000000001E-3</v>
      </c>
      <c r="AG2126">
        <v>22.2</v>
      </c>
      <c r="AH2126">
        <v>1.6E-2</v>
      </c>
      <c r="AI2126">
        <v>42.41</v>
      </c>
      <c r="AJ2126">
        <v>5.0000000000000001E-3</v>
      </c>
      <c r="AK2126">
        <v>0.44</v>
      </c>
      <c r="AL2126">
        <v>2.5</v>
      </c>
      <c r="AM2126">
        <v>0.1</v>
      </c>
      <c r="AN2126">
        <v>4.5</v>
      </c>
      <c r="AO2126">
        <v>0.03</v>
      </c>
      <c r="AP2126">
        <v>14.6</v>
      </c>
      <c r="AQ2126">
        <v>750</v>
      </c>
      <c r="AR2126">
        <v>0.18</v>
      </c>
      <c r="AS2126">
        <v>3.7</v>
      </c>
      <c r="AT2126">
        <v>36</v>
      </c>
      <c r="AU2126">
        <v>0.5</v>
      </c>
      <c r="AV2126">
        <v>55.4</v>
      </c>
    </row>
    <row r="2127" spans="1:48" x14ac:dyDescent="0.3">
      <c r="A2127" t="s">
        <v>8231</v>
      </c>
      <c r="B2127" t="s">
        <v>8232</v>
      </c>
      <c r="C2127" s="1" t="str">
        <f t="shared" si="149"/>
        <v>13:0048</v>
      </c>
      <c r="D2127" s="1" t="str">
        <f t="shared" si="150"/>
        <v>13:0010</v>
      </c>
      <c r="E2127" t="s">
        <v>8233</v>
      </c>
      <c r="F2127" t="s">
        <v>8234</v>
      </c>
      <c r="H2127">
        <v>45.390825200000002</v>
      </c>
      <c r="I2127">
        <v>-66.552464400000005</v>
      </c>
      <c r="J2127" s="1" t="str">
        <f t="shared" si="151"/>
        <v>Basal till</v>
      </c>
      <c r="K2127" s="1" t="str">
        <f t="shared" si="152"/>
        <v>&lt;63 micron</v>
      </c>
      <c r="L2127">
        <v>27</v>
      </c>
      <c r="M2127">
        <v>1.89</v>
      </c>
      <c r="N2127">
        <v>10.4</v>
      </c>
      <c r="O2127">
        <v>1.2</v>
      </c>
      <c r="P2127">
        <v>0.5</v>
      </c>
      <c r="Q2127">
        <v>51.4</v>
      </c>
      <c r="R2127">
        <v>0.31</v>
      </c>
      <c r="S2127">
        <v>0.06</v>
      </c>
      <c r="T2127">
        <v>7.0000000000000007E-2</v>
      </c>
      <c r="U2127">
        <v>10.3</v>
      </c>
      <c r="V2127">
        <v>25</v>
      </c>
      <c r="W2127">
        <v>12.35</v>
      </c>
      <c r="X2127">
        <v>2.58</v>
      </c>
      <c r="Y2127">
        <v>5.6</v>
      </c>
      <c r="Z2127">
        <v>46</v>
      </c>
      <c r="AA2127">
        <v>0.12</v>
      </c>
      <c r="AB2127">
        <v>21.3</v>
      </c>
      <c r="AC2127">
        <v>0.52</v>
      </c>
      <c r="AD2127">
        <v>379</v>
      </c>
      <c r="AE2127">
        <v>0.62</v>
      </c>
      <c r="AF2127">
        <v>4.0000000000000001E-3</v>
      </c>
      <c r="AG2127">
        <v>28.8</v>
      </c>
      <c r="AH2127">
        <v>3.2000000000000001E-2</v>
      </c>
      <c r="AI2127">
        <v>18.260000000000002</v>
      </c>
      <c r="AJ2127">
        <v>5.0000000000000001E-3</v>
      </c>
      <c r="AK2127">
        <v>0.46</v>
      </c>
      <c r="AL2127">
        <v>2.2999999999999998</v>
      </c>
      <c r="AM2127">
        <v>0.4</v>
      </c>
      <c r="AN2127">
        <v>5.7</v>
      </c>
      <c r="AO2127">
        <v>0.01</v>
      </c>
      <c r="AP2127">
        <v>7.7</v>
      </c>
      <c r="AQ2127">
        <v>500</v>
      </c>
      <c r="AR2127">
        <v>0.11</v>
      </c>
      <c r="AS2127">
        <v>1</v>
      </c>
      <c r="AT2127">
        <v>35</v>
      </c>
      <c r="AU2127">
        <v>0.3</v>
      </c>
      <c r="AV2127">
        <v>51.8</v>
      </c>
    </row>
    <row r="2128" spans="1:48" x14ac:dyDescent="0.3">
      <c r="A2128" t="s">
        <v>8235</v>
      </c>
      <c r="B2128" t="s">
        <v>8236</v>
      </c>
      <c r="C2128" s="1" t="str">
        <f t="shared" si="149"/>
        <v>13:0048</v>
      </c>
      <c r="D2128" s="1" t="str">
        <f t="shared" si="150"/>
        <v>13:0010</v>
      </c>
      <c r="E2128" t="s">
        <v>8237</v>
      </c>
      <c r="F2128" t="s">
        <v>8238</v>
      </c>
      <c r="H2128">
        <v>45.372745799999997</v>
      </c>
      <c r="I2128">
        <v>-66.551405200000005</v>
      </c>
      <c r="J2128" s="1" t="str">
        <f t="shared" si="151"/>
        <v>Basal till</v>
      </c>
      <c r="K2128" s="1" t="str">
        <f t="shared" si="152"/>
        <v>&lt;63 micron</v>
      </c>
      <c r="L2128">
        <v>11</v>
      </c>
      <c r="M2128">
        <v>1.41</v>
      </c>
      <c r="N2128">
        <v>9.1999999999999993</v>
      </c>
      <c r="O2128">
        <v>1.1000000000000001</v>
      </c>
      <c r="P2128">
        <v>0.5</v>
      </c>
      <c r="Q2128">
        <v>25.3</v>
      </c>
      <c r="R2128">
        <v>0.28000000000000003</v>
      </c>
      <c r="S2128">
        <v>7.0000000000000007E-2</v>
      </c>
      <c r="T2128">
        <v>0.08</v>
      </c>
      <c r="U2128">
        <v>6.7</v>
      </c>
      <c r="V2128">
        <v>15.8</v>
      </c>
      <c r="W2128">
        <v>9.33</v>
      </c>
      <c r="X2128">
        <v>1.94</v>
      </c>
      <c r="Y2128">
        <v>3.6</v>
      </c>
      <c r="Z2128">
        <v>32</v>
      </c>
      <c r="AA2128">
        <v>0.05</v>
      </c>
      <c r="AB2128">
        <v>27.2</v>
      </c>
      <c r="AC2128">
        <v>0.37</v>
      </c>
      <c r="AD2128">
        <v>342</v>
      </c>
      <c r="AE2128">
        <v>0.54</v>
      </c>
      <c r="AF2128">
        <v>3.0000000000000001E-3</v>
      </c>
      <c r="AG2128">
        <v>17.100000000000001</v>
      </c>
      <c r="AH2128">
        <v>3.9E-2</v>
      </c>
      <c r="AI2128">
        <v>16.940000000000001</v>
      </c>
      <c r="AJ2128">
        <v>0.01</v>
      </c>
      <c r="AK2128">
        <v>0.42</v>
      </c>
      <c r="AL2128">
        <v>1.7</v>
      </c>
      <c r="AM2128">
        <v>0.2</v>
      </c>
      <c r="AN2128">
        <v>5</v>
      </c>
      <c r="AO2128">
        <v>0.02</v>
      </c>
      <c r="AP2128">
        <v>9.3000000000000007</v>
      </c>
      <c r="AQ2128">
        <v>660</v>
      </c>
      <c r="AR2128">
        <v>7.0000000000000007E-2</v>
      </c>
      <c r="AS2128">
        <v>1.3</v>
      </c>
      <c r="AT2128">
        <v>29</v>
      </c>
      <c r="AU2128">
        <v>0.4</v>
      </c>
      <c r="AV2128">
        <v>32.9</v>
      </c>
    </row>
    <row r="2129" spans="1:48" x14ac:dyDescent="0.3">
      <c r="A2129" t="s">
        <v>8239</v>
      </c>
      <c r="B2129" t="s">
        <v>8240</v>
      </c>
      <c r="C2129" s="1" t="str">
        <f t="shared" si="149"/>
        <v>13:0048</v>
      </c>
      <c r="D2129" s="1" t="str">
        <f t="shared" si="150"/>
        <v>13:0010</v>
      </c>
      <c r="E2129" t="s">
        <v>8241</v>
      </c>
      <c r="F2129" t="s">
        <v>8242</v>
      </c>
      <c r="H2129">
        <v>45.353654599999999</v>
      </c>
      <c r="I2129">
        <v>-66.546407000000002</v>
      </c>
      <c r="J2129" s="1" t="str">
        <f t="shared" si="151"/>
        <v>Basal till</v>
      </c>
      <c r="K2129" s="1" t="str">
        <f t="shared" si="152"/>
        <v>&lt;63 micron</v>
      </c>
      <c r="L2129">
        <v>9</v>
      </c>
      <c r="M2129">
        <v>1.1100000000000001</v>
      </c>
      <c r="N2129">
        <v>10</v>
      </c>
      <c r="O2129">
        <v>0.7</v>
      </c>
      <c r="P2129">
        <v>0.5</v>
      </c>
      <c r="Q2129">
        <v>9.5</v>
      </c>
      <c r="R2129">
        <v>0.69</v>
      </c>
      <c r="S2129">
        <v>0.06</v>
      </c>
      <c r="T2129">
        <v>0.08</v>
      </c>
      <c r="U2129">
        <v>3.4</v>
      </c>
      <c r="V2129">
        <v>8.6999999999999993</v>
      </c>
      <c r="W2129">
        <v>3.63</v>
      </c>
      <c r="X2129">
        <v>1.33</v>
      </c>
      <c r="Y2129">
        <v>2.7</v>
      </c>
      <c r="Z2129">
        <v>17</v>
      </c>
      <c r="AA2129">
        <v>0.04</v>
      </c>
      <c r="AB2129">
        <v>28.5</v>
      </c>
      <c r="AC2129">
        <v>0.19</v>
      </c>
      <c r="AD2129">
        <v>230</v>
      </c>
      <c r="AE2129">
        <v>0.69</v>
      </c>
      <c r="AF2129">
        <v>3.0000000000000001E-3</v>
      </c>
      <c r="AG2129">
        <v>9.3000000000000007</v>
      </c>
      <c r="AH2129">
        <v>0.03</v>
      </c>
      <c r="AI2129">
        <v>18.239999999999998</v>
      </c>
      <c r="AJ2129">
        <v>5.0000000000000001E-3</v>
      </c>
      <c r="AK2129">
        <v>0.26</v>
      </c>
      <c r="AL2129">
        <v>1.5</v>
      </c>
      <c r="AM2129">
        <v>0.3</v>
      </c>
      <c r="AN2129">
        <v>3.4</v>
      </c>
      <c r="AO2129">
        <v>0.01</v>
      </c>
      <c r="AP2129">
        <v>32</v>
      </c>
      <c r="AQ2129">
        <v>580</v>
      </c>
      <c r="AR2129">
        <v>0.08</v>
      </c>
      <c r="AS2129">
        <v>3.2</v>
      </c>
      <c r="AT2129">
        <v>18</v>
      </c>
      <c r="AU2129">
        <v>2.2999999999999998</v>
      </c>
      <c r="AV2129">
        <v>35.9</v>
      </c>
    </row>
    <row r="2130" spans="1:48" x14ac:dyDescent="0.3">
      <c r="A2130" t="s">
        <v>8243</v>
      </c>
      <c r="B2130" t="s">
        <v>8244</v>
      </c>
      <c r="C2130" s="1" t="str">
        <f t="shared" si="149"/>
        <v>13:0048</v>
      </c>
      <c r="D2130" s="1" t="str">
        <f t="shared" si="150"/>
        <v>13:0010</v>
      </c>
      <c r="E2130" t="s">
        <v>8245</v>
      </c>
      <c r="F2130" t="s">
        <v>8246</v>
      </c>
      <c r="H2130">
        <v>45.326765399999999</v>
      </c>
      <c r="I2130">
        <v>-66.549252499999994</v>
      </c>
      <c r="J2130" s="1" t="str">
        <f t="shared" si="151"/>
        <v>Basal till</v>
      </c>
      <c r="K2130" s="1" t="str">
        <f t="shared" si="152"/>
        <v>&lt;63 micron</v>
      </c>
      <c r="L2130">
        <v>9</v>
      </c>
      <c r="M2130">
        <v>0.92</v>
      </c>
      <c r="N2130">
        <v>8.3000000000000007</v>
      </c>
      <c r="O2130">
        <v>1.2</v>
      </c>
      <c r="P2130">
        <v>0.5</v>
      </c>
      <c r="Q2130">
        <v>16.899999999999999</v>
      </c>
      <c r="R2130">
        <v>0.33</v>
      </c>
      <c r="S2130">
        <v>7.0000000000000007E-2</v>
      </c>
      <c r="T2130">
        <v>0.1</v>
      </c>
      <c r="U2130">
        <v>5.2</v>
      </c>
      <c r="V2130">
        <v>11.1</v>
      </c>
      <c r="W2130">
        <v>6.31</v>
      </c>
      <c r="X2130">
        <v>1.36</v>
      </c>
      <c r="Y2130">
        <v>2.2999999999999998</v>
      </c>
      <c r="Z2130">
        <v>16</v>
      </c>
      <c r="AA2130">
        <v>0.03</v>
      </c>
      <c r="AB2130">
        <v>23.4</v>
      </c>
      <c r="AC2130">
        <v>0.23</v>
      </c>
      <c r="AD2130">
        <v>325</v>
      </c>
      <c r="AE2130">
        <v>0.36</v>
      </c>
      <c r="AF2130">
        <v>3.0000000000000001E-3</v>
      </c>
      <c r="AG2130">
        <v>11</v>
      </c>
      <c r="AH2130">
        <v>2.9000000000000001E-2</v>
      </c>
      <c r="AI2130">
        <v>19.079999999999998</v>
      </c>
      <c r="AJ2130">
        <v>0.01</v>
      </c>
      <c r="AK2130">
        <v>0.3</v>
      </c>
      <c r="AL2130">
        <v>1.2</v>
      </c>
      <c r="AM2130">
        <v>0.05</v>
      </c>
      <c r="AN2130">
        <v>4.5999999999999996</v>
      </c>
      <c r="AO2130">
        <v>0.02</v>
      </c>
      <c r="AP2130">
        <v>14.2</v>
      </c>
      <c r="AQ2130">
        <v>620</v>
      </c>
      <c r="AR2130">
        <v>7.0000000000000007E-2</v>
      </c>
      <c r="AS2130">
        <v>1.8</v>
      </c>
      <c r="AT2130">
        <v>22</v>
      </c>
      <c r="AU2130">
        <v>0.6</v>
      </c>
      <c r="AV2130">
        <v>27.8</v>
      </c>
    </row>
    <row r="2131" spans="1:48" x14ac:dyDescent="0.3">
      <c r="A2131" t="s">
        <v>8247</v>
      </c>
      <c r="B2131" t="s">
        <v>8248</v>
      </c>
      <c r="C2131" s="1" t="str">
        <f t="shared" si="149"/>
        <v>13:0048</v>
      </c>
      <c r="D2131" s="1" t="str">
        <f t="shared" si="150"/>
        <v>13:0010</v>
      </c>
      <c r="E2131" t="s">
        <v>8249</v>
      </c>
      <c r="F2131" t="s">
        <v>8250</v>
      </c>
      <c r="H2131">
        <v>45.312376499999999</v>
      </c>
      <c r="I2131">
        <v>-66.549056899999997</v>
      </c>
      <c r="J2131" s="1" t="str">
        <f t="shared" si="151"/>
        <v>Basal till</v>
      </c>
      <c r="K2131" s="1" t="str">
        <f t="shared" si="152"/>
        <v>&lt;63 micron</v>
      </c>
      <c r="L2131">
        <v>7</v>
      </c>
      <c r="M2131">
        <v>0.83</v>
      </c>
      <c r="N2131">
        <v>8</v>
      </c>
      <c r="O2131">
        <v>1.5</v>
      </c>
      <c r="P2131">
        <v>0.5</v>
      </c>
      <c r="Q2131">
        <v>17.100000000000001</v>
      </c>
      <c r="R2131">
        <v>0.35</v>
      </c>
      <c r="S2131">
        <v>0.05</v>
      </c>
      <c r="T2131">
        <v>0.09</v>
      </c>
      <c r="U2131">
        <v>4.3</v>
      </c>
      <c r="V2131">
        <v>11</v>
      </c>
      <c r="W2131">
        <v>5.03</v>
      </c>
      <c r="X2131">
        <v>1.22</v>
      </c>
      <c r="Y2131">
        <v>2.4</v>
      </c>
      <c r="Z2131">
        <v>14</v>
      </c>
      <c r="AA2131">
        <v>0.03</v>
      </c>
      <c r="AB2131">
        <v>22.7</v>
      </c>
      <c r="AC2131">
        <v>0.19</v>
      </c>
      <c r="AD2131">
        <v>211</v>
      </c>
      <c r="AE2131">
        <v>0.35</v>
      </c>
      <c r="AF2131">
        <v>3.0000000000000001E-3</v>
      </c>
      <c r="AG2131">
        <v>10.3</v>
      </c>
      <c r="AH2131">
        <v>1.7999999999999999E-2</v>
      </c>
      <c r="AI2131">
        <v>13.93</v>
      </c>
      <c r="AJ2131">
        <v>5.0000000000000001E-3</v>
      </c>
      <c r="AK2131">
        <v>0.27</v>
      </c>
      <c r="AL2131">
        <v>1.3</v>
      </c>
      <c r="AM2131">
        <v>0.1</v>
      </c>
      <c r="AN2131">
        <v>5.0999999999999996</v>
      </c>
      <c r="AO2131">
        <v>0.02</v>
      </c>
      <c r="AP2131">
        <v>18</v>
      </c>
      <c r="AQ2131">
        <v>740</v>
      </c>
      <c r="AR2131">
        <v>7.0000000000000007E-2</v>
      </c>
      <c r="AS2131">
        <v>2.2000000000000002</v>
      </c>
      <c r="AT2131">
        <v>20</v>
      </c>
      <c r="AU2131">
        <v>0.9</v>
      </c>
      <c r="AV2131">
        <v>20.9</v>
      </c>
    </row>
    <row r="2132" spans="1:48" x14ac:dyDescent="0.3">
      <c r="A2132" t="s">
        <v>8251</v>
      </c>
      <c r="B2132" t="s">
        <v>8252</v>
      </c>
      <c r="C2132" s="1" t="str">
        <f t="shared" si="149"/>
        <v>13:0048</v>
      </c>
      <c r="D2132" s="1" t="str">
        <f t="shared" si="150"/>
        <v>13:0010</v>
      </c>
      <c r="E2132" t="s">
        <v>8253</v>
      </c>
      <c r="F2132" t="s">
        <v>8254</v>
      </c>
      <c r="H2132">
        <v>45.283630799999997</v>
      </c>
      <c r="I2132">
        <v>-66.549747800000006</v>
      </c>
      <c r="J2132" s="1" t="str">
        <f t="shared" si="151"/>
        <v>Basal till</v>
      </c>
      <c r="K2132" s="1" t="str">
        <f t="shared" si="152"/>
        <v>&lt;63 micron</v>
      </c>
      <c r="L2132">
        <v>19</v>
      </c>
      <c r="M2132">
        <v>0.87</v>
      </c>
      <c r="N2132">
        <v>11.9</v>
      </c>
      <c r="O2132">
        <v>0.1</v>
      </c>
      <c r="P2132">
        <v>0.5</v>
      </c>
      <c r="Q2132">
        <v>9.5</v>
      </c>
      <c r="R2132">
        <v>0.72</v>
      </c>
      <c r="S2132">
        <v>0.08</v>
      </c>
      <c r="T2132">
        <v>7.0000000000000007E-2</v>
      </c>
      <c r="U2132">
        <v>3</v>
      </c>
      <c r="V2132">
        <v>5.9</v>
      </c>
      <c r="W2132">
        <v>3.17</v>
      </c>
      <c r="X2132">
        <v>1.31</v>
      </c>
      <c r="Y2132">
        <v>3.4</v>
      </c>
      <c r="Z2132">
        <v>9</v>
      </c>
      <c r="AA2132">
        <v>0.08</v>
      </c>
      <c r="AB2132">
        <v>36.1</v>
      </c>
      <c r="AC2132">
        <v>0.15</v>
      </c>
      <c r="AD2132">
        <v>310</v>
      </c>
      <c r="AE2132">
        <v>0.93</v>
      </c>
      <c r="AF2132">
        <v>5.0000000000000001E-3</v>
      </c>
      <c r="AG2132">
        <v>6.5</v>
      </c>
      <c r="AH2132">
        <v>2.8000000000000001E-2</v>
      </c>
      <c r="AI2132">
        <v>43.12</v>
      </c>
      <c r="AJ2132">
        <v>0.01</v>
      </c>
      <c r="AK2132">
        <v>0.18</v>
      </c>
      <c r="AL2132">
        <v>1.7</v>
      </c>
      <c r="AM2132">
        <v>0.3</v>
      </c>
      <c r="AN2132">
        <v>3.3</v>
      </c>
      <c r="AO2132">
        <v>0.04</v>
      </c>
      <c r="AP2132">
        <v>45.6</v>
      </c>
      <c r="AQ2132">
        <v>770</v>
      </c>
      <c r="AR2132">
        <v>0.09</v>
      </c>
      <c r="AS2132">
        <v>2.6</v>
      </c>
      <c r="AT2132">
        <v>16</v>
      </c>
      <c r="AU2132">
        <v>2.9</v>
      </c>
      <c r="AV2132">
        <v>48</v>
      </c>
    </row>
    <row r="2133" spans="1:48" x14ac:dyDescent="0.3">
      <c r="A2133" t="s">
        <v>8255</v>
      </c>
      <c r="B2133" t="s">
        <v>8256</v>
      </c>
      <c r="C2133" s="1" t="str">
        <f t="shared" si="149"/>
        <v>13:0048</v>
      </c>
      <c r="D2133" s="1" t="str">
        <f t="shared" si="150"/>
        <v>13:0010</v>
      </c>
      <c r="E2133" t="s">
        <v>8257</v>
      </c>
      <c r="F2133" t="s">
        <v>8258</v>
      </c>
      <c r="H2133">
        <v>45.2679179</v>
      </c>
      <c r="I2133">
        <v>-66.547008199999993</v>
      </c>
      <c r="J2133" s="1" t="str">
        <f t="shared" si="151"/>
        <v>Basal till</v>
      </c>
      <c r="K2133" s="1" t="str">
        <f t="shared" si="152"/>
        <v>&lt;63 micron</v>
      </c>
      <c r="L2133">
        <v>10</v>
      </c>
      <c r="M2133">
        <v>1</v>
      </c>
      <c r="N2133">
        <v>7.7</v>
      </c>
      <c r="O2133">
        <v>0.1</v>
      </c>
      <c r="P2133">
        <v>0.5</v>
      </c>
      <c r="Q2133">
        <v>18.600000000000001</v>
      </c>
      <c r="R2133">
        <v>0.63</v>
      </c>
      <c r="S2133">
        <v>0.05</v>
      </c>
      <c r="T2133">
        <v>0.08</v>
      </c>
      <c r="U2133">
        <v>3.5</v>
      </c>
      <c r="V2133">
        <v>7.3</v>
      </c>
      <c r="W2133">
        <v>4.62</v>
      </c>
      <c r="X2133">
        <v>1.33</v>
      </c>
      <c r="Y2133">
        <v>3.6</v>
      </c>
      <c r="Z2133">
        <v>11</v>
      </c>
      <c r="AA2133">
        <v>7.0000000000000007E-2</v>
      </c>
      <c r="AB2133">
        <v>34.200000000000003</v>
      </c>
      <c r="AC2133">
        <v>0.17</v>
      </c>
      <c r="AD2133">
        <v>262</v>
      </c>
      <c r="AE2133">
        <v>0.63</v>
      </c>
      <c r="AF2133">
        <v>5.0000000000000001E-3</v>
      </c>
      <c r="AG2133">
        <v>7.3</v>
      </c>
      <c r="AH2133">
        <v>1.6E-2</v>
      </c>
      <c r="AI2133">
        <v>32.35</v>
      </c>
      <c r="AJ2133">
        <v>5.0000000000000001E-3</v>
      </c>
      <c r="AK2133">
        <v>0.21</v>
      </c>
      <c r="AL2133">
        <v>2</v>
      </c>
      <c r="AM2133">
        <v>0.2</v>
      </c>
      <c r="AN2133">
        <v>4.3</v>
      </c>
      <c r="AO2133">
        <v>0.02</v>
      </c>
      <c r="AP2133">
        <v>47.7</v>
      </c>
      <c r="AQ2133">
        <v>850</v>
      </c>
      <c r="AR2133">
        <v>0.11</v>
      </c>
      <c r="AS2133">
        <v>2.9</v>
      </c>
      <c r="AT2133">
        <v>19</v>
      </c>
      <c r="AU2133">
        <v>2.4</v>
      </c>
      <c r="AV2133">
        <v>33.6</v>
      </c>
    </row>
    <row r="2134" spans="1:48" x14ac:dyDescent="0.3">
      <c r="A2134" t="s">
        <v>8259</v>
      </c>
      <c r="B2134" t="s">
        <v>8260</v>
      </c>
      <c r="C2134" s="1" t="str">
        <f t="shared" si="149"/>
        <v>13:0048</v>
      </c>
      <c r="D2134" s="1" t="str">
        <f t="shared" si="150"/>
        <v>13:0010</v>
      </c>
      <c r="E2134" t="s">
        <v>8261</v>
      </c>
      <c r="F2134" t="s">
        <v>8262</v>
      </c>
      <c r="H2134">
        <v>45.435747300000003</v>
      </c>
      <c r="I2134">
        <v>-66.526001800000003</v>
      </c>
      <c r="J2134" s="1" t="str">
        <f t="shared" si="151"/>
        <v>Basal till</v>
      </c>
      <c r="K2134" s="1" t="str">
        <f t="shared" si="152"/>
        <v>&lt;63 micron</v>
      </c>
      <c r="L2134">
        <v>13</v>
      </c>
      <c r="M2134">
        <v>1.86</v>
      </c>
      <c r="N2134">
        <v>23.7</v>
      </c>
      <c r="O2134">
        <v>1.7</v>
      </c>
      <c r="P2134">
        <v>0.5</v>
      </c>
      <c r="Q2134">
        <v>37</v>
      </c>
      <c r="R2134">
        <v>1.75</v>
      </c>
      <c r="S2134">
        <v>0.09</v>
      </c>
      <c r="T2134">
        <v>0.12</v>
      </c>
      <c r="U2134">
        <v>10.3</v>
      </c>
      <c r="V2134">
        <v>19.5</v>
      </c>
      <c r="W2134">
        <v>16.170000000000002</v>
      </c>
      <c r="X2134">
        <v>2.4300000000000002</v>
      </c>
      <c r="Y2134">
        <v>4.9000000000000004</v>
      </c>
      <c r="Z2134">
        <v>13</v>
      </c>
      <c r="AA2134">
        <v>0.09</v>
      </c>
      <c r="AB2134">
        <v>36</v>
      </c>
      <c r="AC2134">
        <v>0.52</v>
      </c>
      <c r="AD2134">
        <v>540</v>
      </c>
      <c r="AE2134">
        <v>1.1000000000000001</v>
      </c>
      <c r="AF2134">
        <v>4.0000000000000001E-3</v>
      </c>
      <c r="AG2134">
        <v>25.4</v>
      </c>
      <c r="AH2134">
        <v>4.8000000000000001E-2</v>
      </c>
      <c r="AI2134">
        <v>35.880000000000003</v>
      </c>
      <c r="AJ2134">
        <v>0.01</v>
      </c>
      <c r="AK2134">
        <v>0.69</v>
      </c>
      <c r="AL2134">
        <v>2.2999999999999998</v>
      </c>
      <c r="AM2134">
        <v>0.2</v>
      </c>
      <c r="AN2134">
        <v>6.7</v>
      </c>
      <c r="AO2134">
        <v>0.03</v>
      </c>
      <c r="AP2134">
        <v>14.9</v>
      </c>
      <c r="AQ2134">
        <v>1180</v>
      </c>
      <c r="AR2134">
        <v>0.11</v>
      </c>
      <c r="AS2134">
        <v>3.9</v>
      </c>
      <c r="AT2134">
        <v>37</v>
      </c>
      <c r="AU2134">
        <v>0.8</v>
      </c>
      <c r="AV2134">
        <v>50.7</v>
      </c>
    </row>
    <row r="2135" spans="1:48" x14ac:dyDescent="0.3">
      <c r="A2135" t="s">
        <v>8263</v>
      </c>
      <c r="B2135" t="s">
        <v>8264</v>
      </c>
      <c r="C2135" s="1" t="str">
        <f t="shared" si="149"/>
        <v>13:0048</v>
      </c>
      <c r="D2135" s="1" t="str">
        <f t="shared" si="150"/>
        <v>13:0010</v>
      </c>
      <c r="E2135" t="s">
        <v>8265</v>
      </c>
      <c r="F2135" t="s">
        <v>8266</v>
      </c>
      <c r="H2135">
        <v>45.497100099999997</v>
      </c>
      <c r="I2135">
        <v>-66.521856700000001</v>
      </c>
      <c r="J2135" s="1" t="str">
        <f t="shared" si="151"/>
        <v>Basal till</v>
      </c>
      <c r="K2135" s="1" t="str">
        <f t="shared" si="152"/>
        <v>&lt;63 micron</v>
      </c>
      <c r="L2135">
        <v>13</v>
      </c>
      <c r="M2135">
        <v>2.04</v>
      </c>
      <c r="N2135">
        <v>7.5</v>
      </c>
      <c r="O2135">
        <v>0.5</v>
      </c>
      <c r="P2135">
        <v>0.5</v>
      </c>
      <c r="Q2135">
        <v>56.1</v>
      </c>
      <c r="R2135">
        <v>0.22</v>
      </c>
      <c r="S2135">
        <v>0.04</v>
      </c>
      <c r="T2135">
        <v>0.02</v>
      </c>
      <c r="U2135">
        <v>9.9</v>
      </c>
      <c r="V2135">
        <v>24.2</v>
      </c>
      <c r="W2135">
        <v>11.8</v>
      </c>
      <c r="X2135">
        <v>2.5299999999999998</v>
      </c>
      <c r="Y2135">
        <v>5.4</v>
      </c>
      <c r="Z2135">
        <v>18</v>
      </c>
      <c r="AA2135">
        <v>0.1</v>
      </c>
      <c r="AB2135">
        <v>21.3</v>
      </c>
      <c r="AC2135">
        <v>0.61</v>
      </c>
      <c r="AD2135">
        <v>355</v>
      </c>
      <c r="AE2135">
        <v>0.4</v>
      </c>
      <c r="AF2135">
        <v>4.0000000000000001E-3</v>
      </c>
      <c r="AG2135">
        <v>28.1</v>
      </c>
      <c r="AH2135">
        <v>1.9E-2</v>
      </c>
      <c r="AI2135">
        <v>11.3</v>
      </c>
      <c r="AJ2135">
        <v>0.01</v>
      </c>
      <c r="AK2135">
        <v>0.48</v>
      </c>
      <c r="AL2135">
        <v>2.6</v>
      </c>
      <c r="AM2135">
        <v>0.3</v>
      </c>
      <c r="AN2135">
        <v>5.7</v>
      </c>
      <c r="AO2135">
        <v>0.02</v>
      </c>
      <c r="AP2135">
        <v>7.6</v>
      </c>
      <c r="AQ2135">
        <v>1010</v>
      </c>
      <c r="AR2135">
        <v>0.08</v>
      </c>
      <c r="AS2135">
        <v>0.8</v>
      </c>
      <c r="AT2135">
        <v>42</v>
      </c>
      <c r="AU2135">
        <v>0.1</v>
      </c>
      <c r="AV2135">
        <v>39.6</v>
      </c>
    </row>
    <row r="2136" spans="1:48" x14ac:dyDescent="0.3">
      <c r="A2136" t="s">
        <v>8267</v>
      </c>
      <c r="B2136" t="s">
        <v>8268</v>
      </c>
      <c r="C2136" s="1" t="str">
        <f t="shared" si="149"/>
        <v>13:0048</v>
      </c>
      <c r="D2136" s="1" t="str">
        <f t="shared" si="150"/>
        <v>13:0010</v>
      </c>
      <c r="E2136" t="s">
        <v>8269</v>
      </c>
      <c r="F2136" t="s">
        <v>8270</v>
      </c>
      <c r="H2136">
        <v>45.472942600000003</v>
      </c>
      <c r="I2136">
        <v>-66.5153167</v>
      </c>
      <c r="J2136" s="1" t="str">
        <f t="shared" si="151"/>
        <v>Basal till</v>
      </c>
      <c r="K2136" s="1" t="str">
        <f t="shared" si="152"/>
        <v>&lt;63 micron</v>
      </c>
      <c r="L2136">
        <v>15</v>
      </c>
      <c r="M2136">
        <v>1.66</v>
      </c>
      <c r="N2136">
        <v>8.8000000000000007</v>
      </c>
      <c r="O2136">
        <v>0.6</v>
      </c>
      <c r="P2136">
        <v>0.5</v>
      </c>
      <c r="Q2136">
        <v>38.4</v>
      </c>
      <c r="R2136">
        <v>0.22</v>
      </c>
      <c r="S2136">
        <v>0.05</v>
      </c>
      <c r="T2136">
        <v>0.06</v>
      </c>
      <c r="U2136">
        <v>9.6</v>
      </c>
      <c r="V2136">
        <v>22.6</v>
      </c>
      <c r="W2136">
        <v>12.63</v>
      </c>
      <c r="X2136">
        <v>2.44</v>
      </c>
      <c r="Y2136">
        <v>4.9000000000000004</v>
      </c>
      <c r="Z2136">
        <v>32</v>
      </c>
      <c r="AA2136">
        <v>0.1</v>
      </c>
      <c r="AB2136">
        <v>20.7</v>
      </c>
      <c r="AC2136">
        <v>0.54</v>
      </c>
      <c r="AD2136">
        <v>374</v>
      </c>
      <c r="AE2136">
        <v>0.38</v>
      </c>
      <c r="AF2136">
        <v>3.0000000000000001E-3</v>
      </c>
      <c r="AG2136">
        <v>27.9</v>
      </c>
      <c r="AH2136">
        <v>2.7E-2</v>
      </c>
      <c r="AI2136">
        <v>11.41</v>
      </c>
      <c r="AJ2136">
        <v>0.01</v>
      </c>
      <c r="AK2136">
        <v>0.5</v>
      </c>
      <c r="AL2136">
        <v>2.1</v>
      </c>
      <c r="AM2136">
        <v>0.6</v>
      </c>
      <c r="AN2136">
        <v>5.9</v>
      </c>
      <c r="AO2136">
        <v>0.01</v>
      </c>
      <c r="AP2136">
        <v>7</v>
      </c>
      <c r="AQ2136">
        <v>500</v>
      </c>
      <c r="AR2136">
        <v>0.08</v>
      </c>
      <c r="AS2136">
        <v>0.7</v>
      </c>
      <c r="AT2136">
        <v>33</v>
      </c>
      <c r="AU2136">
        <v>0.1</v>
      </c>
      <c r="AV2136">
        <v>44.3</v>
      </c>
    </row>
    <row r="2137" spans="1:48" x14ac:dyDescent="0.3">
      <c r="A2137" t="s">
        <v>8271</v>
      </c>
      <c r="B2137" t="s">
        <v>8272</v>
      </c>
      <c r="C2137" s="1" t="str">
        <f t="shared" si="149"/>
        <v>13:0048</v>
      </c>
      <c r="D2137" s="1" t="str">
        <f t="shared" si="150"/>
        <v>13:0010</v>
      </c>
      <c r="E2137" t="s">
        <v>8273</v>
      </c>
      <c r="F2137" t="s">
        <v>8274</v>
      </c>
      <c r="H2137">
        <v>45.4610749</v>
      </c>
      <c r="I2137">
        <v>-66.516784700000002</v>
      </c>
      <c r="J2137" s="1" t="str">
        <f t="shared" si="151"/>
        <v>Basal till</v>
      </c>
      <c r="K2137" s="1" t="str">
        <f t="shared" si="152"/>
        <v>&lt;63 micron</v>
      </c>
      <c r="L2137">
        <v>24</v>
      </c>
      <c r="M2137">
        <v>2.19</v>
      </c>
      <c r="N2137">
        <v>11.6</v>
      </c>
      <c r="O2137">
        <v>0.6</v>
      </c>
      <c r="P2137">
        <v>0.5</v>
      </c>
      <c r="Q2137">
        <v>57.5</v>
      </c>
      <c r="R2137">
        <v>0.36</v>
      </c>
      <c r="S2137">
        <v>0.04</v>
      </c>
      <c r="T2137">
        <v>0.1</v>
      </c>
      <c r="U2137">
        <v>10.3</v>
      </c>
      <c r="V2137">
        <v>24.7</v>
      </c>
      <c r="W2137">
        <v>10.94</v>
      </c>
      <c r="X2137">
        <v>2.59</v>
      </c>
      <c r="Y2137">
        <v>5.4</v>
      </c>
      <c r="Z2137">
        <v>48</v>
      </c>
      <c r="AA2137">
        <v>0.06</v>
      </c>
      <c r="AB2137">
        <v>16.8</v>
      </c>
      <c r="AC2137">
        <v>0.41</v>
      </c>
      <c r="AD2137">
        <v>278</v>
      </c>
      <c r="AE2137">
        <v>0.68</v>
      </c>
      <c r="AF2137">
        <v>3.0000000000000001E-3</v>
      </c>
      <c r="AG2137">
        <v>24.6</v>
      </c>
      <c r="AH2137">
        <v>2.7E-2</v>
      </c>
      <c r="AI2137">
        <v>13.68</v>
      </c>
      <c r="AJ2137">
        <v>0.02</v>
      </c>
      <c r="AK2137">
        <v>0.43</v>
      </c>
      <c r="AL2137">
        <v>2</v>
      </c>
      <c r="AM2137">
        <v>0.6</v>
      </c>
      <c r="AN2137">
        <v>4.2</v>
      </c>
      <c r="AO2137">
        <v>0.02</v>
      </c>
      <c r="AP2137">
        <v>8.3000000000000007</v>
      </c>
      <c r="AQ2137">
        <v>370</v>
      </c>
      <c r="AR2137">
        <v>0.11</v>
      </c>
      <c r="AS2137">
        <v>0.9</v>
      </c>
      <c r="AT2137">
        <v>39</v>
      </c>
      <c r="AU2137">
        <v>0.4</v>
      </c>
      <c r="AV2137">
        <v>40.6</v>
      </c>
    </row>
    <row r="2138" spans="1:48" x14ac:dyDescent="0.3">
      <c r="A2138" t="s">
        <v>8275</v>
      </c>
      <c r="B2138" t="s">
        <v>8276</v>
      </c>
      <c r="C2138" s="1" t="str">
        <f t="shared" si="149"/>
        <v>13:0048</v>
      </c>
      <c r="D2138" s="1" t="str">
        <f t="shared" si="150"/>
        <v>13:0010</v>
      </c>
      <c r="E2138" t="s">
        <v>8277</v>
      </c>
      <c r="F2138" t="s">
        <v>8278</v>
      </c>
      <c r="H2138">
        <v>45.450559900000002</v>
      </c>
      <c r="I2138">
        <v>-66.517131199999994</v>
      </c>
      <c r="J2138" s="1" t="str">
        <f t="shared" si="151"/>
        <v>Basal till</v>
      </c>
      <c r="K2138" s="1" t="str">
        <f t="shared" si="152"/>
        <v>&lt;63 micron</v>
      </c>
      <c r="L2138">
        <v>14</v>
      </c>
      <c r="M2138">
        <v>1.37</v>
      </c>
      <c r="N2138">
        <v>9</v>
      </c>
      <c r="O2138">
        <v>0.8</v>
      </c>
      <c r="P2138">
        <v>0.5</v>
      </c>
      <c r="Q2138">
        <v>22.3</v>
      </c>
      <c r="R2138">
        <v>0.28000000000000003</v>
      </c>
      <c r="S2138">
        <v>0.04</v>
      </c>
      <c r="T2138">
        <v>0.03</v>
      </c>
      <c r="U2138">
        <v>5.0999999999999996</v>
      </c>
      <c r="V2138">
        <v>16.100000000000001</v>
      </c>
      <c r="W2138">
        <v>4.67</v>
      </c>
      <c r="X2138">
        <v>1.73</v>
      </c>
      <c r="Y2138">
        <v>4.0999999999999996</v>
      </c>
      <c r="Z2138">
        <v>41</v>
      </c>
      <c r="AA2138">
        <v>0.03</v>
      </c>
      <c r="AB2138">
        <v>18.2</v>
      </c>
      <c r="AC2138">
        <v>0.28999999999999998</v>
      </c>
      <c r="AD2138">
        <v>163</v>
      </c>
      <c r="AE2138">
        <v>0.48</v>
      </c>
      <c r="AF2138">
        <v>2E-3</v>
      </c>
      <c r="AG2138">
        <v>14.6</v>
      </c>
      <c r="AH2138">
        <v>1.4999999999999999E-2</v>
      </c>
      <c r="AI2138">
        <v>10.039999999999999</v>
      </c>
      <c r="AJ2138">
        <v>0.01</v>
      </c>
      <c r="AK2138">
        <v>0.35</v>
      </c>
      <c r="AL2138">
        <v>1.5</v>
      </c>
      <c r="AM2138">
        <v>0.3</v>
      </c>
      <c r="AN2138">
        <v>3.8</v>
      </c>
      <c r="AO2138">
        <v>0.01</v>
      </c>
      <c r="AP2138">
        <v>4.3</v>
      </c>
      <c r="AQ2138">
        <v>380</v>
      </c>
      <c r="AR2138">
        <v>0.09</v>
      </c>
      <c r="AS2138">
        <v>0.6</v>
      </c>
      <c r="AT2138">
        <v>26</v>
      </c>
      <c r="AU2138">
        <v>0.3</v>
      </c>
      <c r="AV2138">
        <v>26.7</v>
      </c>
    </row>
    <row r="2139" spans="1:48" x14ac:dyDescent="0.3">
      <c r="A2139" t="s">
        <v>8279</v>
      </c>
      <c r="B2139" t="s">
        <v>8280</v>
      </c>
      <c r="C2139" s="1" t="str">
        <f t="shared" si="149"/>
        <v>13:0048</v>
      </c>
      <c r="D2139" s="1" t="str">
        <f t="shared" si="150"/>
        <v>13:0010</v>
      </c>
      <c r="E2139" t="s">
        <v>8281</v>
      </c>
      <c r="F2139" t="s">
        <v>8282</v>
      </c>
      <c r="H2139">
        <v>45.426073700000003</v>
      </c>
      <c r="I2139">
        <v>-66.505857000000006</v>
      </c>
      <c r="J2139" s="1" t="str">
        <f t="shared" si="151"/>
        <v>Basal till</v>
      </c>
      <c r="K2139" s="1" t="str">
        <f t="shared" si="152"/>
        <v>&lt;63 micron</v>
      </c>
      <c r="L2139">
        <v>152</v>
      </c>
      <c r="M2139">
        <v>1.67</v>
      </c>
      <c r="N2139">
        <v>16.8</v>
      </c>
      <c r="O2139">
        <v>1.1000000000000001</v>
      </c>
      <c r="P2139">
        <v>0.5</v>
      </c>
      <c r="Q2139">
        <v>23.5</v>
      </c>
      <c r="R2139">
        <v>1.08</v>
      </c>
      <c r="S2139">
        <v>7.0000000000000007E-2</v>
      </c>
      <c r="T2139">
        <v>0.2</v>
      </c>
      <c r="U2139">
        <v>8</v>
      </c>
      <c r="V2139">
        <v>17.2</v>
      </c>
      <c r="W2139">
        <v>10.18</v>
      </c>
      <c r="X2139">
        <v>2.09</v>
      </c>
      <c r="Y2139">
        <v>4.8</v>
      </c>
      <c r="Z2139">
        <v>69</v>
      </c>
      <c r="AA2139">
        <v>7.0000000000000007E-2</v>
      </c>
      <c r="AB2139">
        <v>36.6</v>
      </c>
      <c r="AC2139">
        <v>0.42</v>
      </c>
      <c r="AD2139">
        <v>382</v>
      </c>
      <c r="AE2139">
        <v>0.74</v>
      </c>
      <c r="AF2139">
        <v>4.0000000000000001E-3</v>
      </c>
      <c r="AG2139">
        <v>20.6</v>
      </c>
      <c r="AH2139">
        <v>3.3000000000000002E-2</v>
      </c>
      <c r="AI2139">
        <v>39.54</v>
      </c>
      <c r="AJ2139">
        <v>0.02</v>
      </c>
      <c r="AK2139">
        <v>0.5</v>
      </c>
      <c r="AL2139">
        <v>2.2000000000000002</v>
      </c>
      <c r="AM2139">
        <v>0.6</v>
      </c>
      <c r="AN2139">
        <v>5.3</v>
      </c>
      <c r="AO2139">
        <v>0.02</v>
      </c>
      <c r="AP2139">
        <v>27</v>
      </c>
      <c r="AQ2139">
        <v>640</v>
      </c>
      <c r="AR2139">
        <v>0.12</v>
      </c>
      <c r="AS2139">
        <v>2.9</v>
      </c>
      <c r="AT2139">
        <v>27</v>
      </c>
      <c r="AU2139">
        <v>1.2</v>
      </c>
      <c r="AV2139">
        <v>70.7</v>
      </c>
    </row>
    <row r="2140" spans="1:48" x14ac:dyDescent="0.3">
      <c r="A2140" t="s">
        <v>8283</v>
      </c>
      <c r="B2140" t="s">
        <v>8284</v>
      </c>
      <c r="C2140" s="1" t="str">
        <f t="shared" si="149"/>
        <v>13:0048</v>
      </c>
      <c r="D2140" s="1" t="str">
        <f t="shared" si="150"/>
        <v>13:0010</v>
      </c>
      <c r="E2140" t="s">
        <v>8285</v>
      </c>
      <c r="F2140" t="s">
        <v>8286</v>
      </c>
      <c r="H2140">
        <v>45.406819300000002</v>
      </c>
      <c r="I2140">
        <v>-66.5186396</v>
      </c>
      <c r="J2140" s="1" t="str">
        <f t="shared" si="151"/>
        <v>Basal till</v>
      </c>
      <c r="K2140" s="1" t="str">
        <f t="shared" si="152"/>
        <v>&lt;63 micron</v>
      </c>
      <c r="L2140">
        <v>8</v>
      </c>
      <c r="M2140">
        <v>0.98</v>
      </c>
      <c r="N2140">
        <v>15</v>
      </c>
      <c r="O2140">
        <v>0.5</v>
      </c>
      <c r="P2140">
        <v>0.5</v>
      </c>
      <c r="Q2140">
        <v>18.5</v>
      </c>
      <c r="R2140">
        <v>0.51</v>
      </c>
      <c r="S2140">
        <v>0.11</v>
      </c>
      <c r="T2140">
        <v>0.11</v>
      </c>
      <c r="U2140">
        <v>6.1</v>
      </c>
      <c r="V2140">
        <v>11.9</v>
      </c>
      <c r="W2140">
        <v>7.33</v>
      </c>
      <c r="X2140">
        <v>1.53</v>
      </c>
      <c r="Y2140">
        <v>2.8</v>
      </c>
      <c r="Z2140">
        <v>7</v>
      </c>
      <c r="AA2140">
        <v>0.05</v>
      </c>
      <c r="AB2140">
        <v>21.5</v>
      </c>
      <c r="AC2140">
        <v>0.28999999999999998</v>
      </c>
      <c r="AD2140">
        <v>385</v>
      </c>
      <c r="AE2140">
        <v>0.46</v>
      </c>
      <c r="AF2140">
        <v>3.0000000000000001E-3</v>
      </c>
      <c r="AG2140">
        <v>14.8</v>
      </c>
      <c r="AH2140">
        <v>4.1000000000000002E-2</v>
      </c>
      <c r="AI2140">
        <v>19.89</v>
      </c>
      <c r="AJ2140">
        <v>0.02</v>
      </c>
      <c r="AK2140">
        <v>0.49</v>
      </c>
      <c r="AL2140">
        <v>1.4</v>
      </c>
      <c r="AM2140">
        <v>0.2</v>
      </c>
      <c r="AN2140">
        <v>5.8</v>
      </c>
      <c r="AO2140">
        <v>0.02</v>
      </c>
      <c r="AP2140">
        <v>11.8</v>
      </c>
      <c r="AQ2140">
        <v>690</v>
      </c>
      <c r="AR2140">
        <v>0.06</v>
      </c>
      <c r="AS2140">
        <v>1.4</v>
      </c>
      <c r="AT2140">
        <v>23</v>
      </c>
      <c r="AU2140">
        <v>0.8</v>
      </c>
      <c r="AV2140">
        <v>35.200000000000003</v>
      </c>
    </row>
    <row r="2141" spans="1:48" x14ac:dyDescent="0.3">
      <c r="A2141" t="s">
        <v>8287</v>
      </c>
      <c r="B2141" t="s">
        <v>8288</v>
      </c>
      <c r="C2141" s="1" t="str">
        <f t="shared" si="149"/>
        <v>13:0048</v>
      </c>
      <c r="D2141" s="1" t="str">
        <f t="shared" si="150"/>
        <v>13:0010</v>
      </c>
      <c r="E2141" t="s">
        <v>8289</v>
      </c>
      <c r="F2141" t="s">
        <v>8290</v>
      </c>
      <c r="H2141">
        <v>45.390350499999997</v>
      </c>
      <c r="I2141">
        <v>-66.524610600000003</v>
      </c>
      <c r="J2141" s="1" t="str">
        <f t="shared" si="151"/>
        <v>Basal till</v>
      </c>
      <c r="K2141" s="1" t="str">
        <f t="shared" si="152"/>
        <v>&lt;63 micron</v>
      </c>
      <c r="L2141">
        <v>29</v>
      </c>
      <c r="M2141">
        <v>1.31</v>
      </c>
      <c r="N2141">
        <v>11.3</v>
      </c>
      <c r="O2141">
        <v>0.3</v>
      </c>
      <c r="P2141">
        <v>0.5</v>
      </c>
      <c r="Q2141">
        <v>27.3</v>
      </c>
      <c r="R2141">
        <v>0.34</v>
      </c>
      <c r="S2141">
        <v>0.06</v>
      </c>
      <c r="T2141">
        <v>0.09</v>
      </c>
      <c r="U2141">
        <v>7.7</v>
      </c>
      <c r="V2141">
        <v>17.8</v>
      </c>
      <c r="W2141">
        <v>7.95</v>
      </c>
      <c r="X2141">
        <v>1.97</v>
      </c>
      <c r="Y2141">
        <v>4.4000000000000004</v>
      </c>
      <c r="Z2141">
        <v>39</v>
      </c>
      <c r="AA2141">
        <v>7.0000000000000007E-2</v>
      </c>
      <c r="AB2141">
        <v>28.8</v>
      </c>
      <c r="AC2141">
        <v>0.4</v>
      </c>
      <c r="AD2141">
        <v>340</v>
      </c>
      <c r="AE2141">
        <v>0.62</v>
      </c>
      <c r="AF2141">
        <v>3.0000000000000001E-3</v>
      </c>
      <c r="AG2141">
        <v>19.3</v>
      </c>
      <c r="AH2141">
        <v>2.1000000000000001E-2</v>
      </c>
      <c r="AI2141">
        <v>15.41</v>
      </c>
      <c r="AJ2141">
        <v>0.02</v>
      </c>
      <c r="AK2141">
        <v>0.46</v>
      </c>
      <c r="AL2141">
        <v>1.6</v>
      </c>
      <c r="AM2141">
        <v>0.7</v>
      </c>
      <c r="AN2141">
        <v>5.5</v>
      </c>
      <c r="AO2141">
        <v>0.02</v>
      </c>
      <c r="AP2141">
        <v>9</v>
      </c>
      <c r="AQ2141">
        <v>480</v>
      </c>
      <c r="AR2141">
        <v>0.08</v>
      </c>
      <c r="AS2141">
        <v>1.3</v>
      </c>
      <c r="AT2141">
        <v>27</v>
      </c>
      <c r="AU2141">
        <v>0.6</v>
      </c>
      <c r="AV2141">
        <v>37.700000000000003</v>
      </c>
    </row>
    <row r="2142" spans="1:48" x14ac:dyDescent="0.3">
      <c r="A2142" t="s">
        <v>8291</v>
      </c>
      <c r="B2142" t="s">
        <v>8292</v>
      </c>
      <c r="C2142" s="1" t="str">
        <f t="shared" si="149"/>
        <v>13:0048</v>
      </c>
      <c r="D2142" s="1" t="str">
        <f t="shared" si="150"/>
        <v>13:0010</v>
      </c>
      <c r="E2142" t="s">
        <v>8293</v>
      </c>
      <c r="F2142" t="s">
        <v>8294</v>
      </c>
      <c r="H2142">
        <v>45.374667199999998</v>
      </c>
      <c r="I2142">
        <v>-66.525307699999999</v>
      </c>
      <c r="J2142" s="1" t="str">
        <f t="shared" si="151"/>
        <v>Basal till</v>
      </c>
      <c r="K2142" s="1" t="str">
        <f t="shared" si="152"/>
        <v>&lt;63 micron</v>
      </c>
      <c r="L2142">
        <v>24</v>
      </c>
      <c r="M2142">
        <v>2.19</v>
      </c>
      <c r="N2142">
        <v>10.1</v>
      </c>
      <c r="O2142">
        <v>0.7</v>
      </c>
      <c r="P2142">
        <v>0.5</v>
      </c>
      <c r="Q2142">
        <v>100.3</v>
      </c>
      <c r="R2142">
        <v>0.32</v>
      </c>
      <c r="S2142">
        <v>0.13</v>
      </c>
      <c r="T2142">
        <v>0.09</v>
      </c>
      <c r="U2142">
        <v>12.8</v>
      </c>
      <c r="V2142">
        <v>24.6</v>
      </c>
      <c r="W2142">
        <v>18.84</v>
      </c>
      <c r="X2142">
        <v>2.96</v>
      </c>
      <c r="Y2142">
        <v>5.9</v>
      </c>
      <c r="Z2142">
        <v>7</v>
      </c>
      <c r="AA2142">
        <v>0.17</v>
      </c>
      <c r="AB2142">
        <v>33.9</v>
      </c>
      <c r="AC2142">
        <v>0.64</v>
      </c>
      <c r="AD2142">
        <v>643</v>
      </c>
      <c r="AE2142">
        <v>0.39</v>
      </c>
      <c r="AF2142">
        <v>5.0000000000000001E-3</v>
      </c>
      <c r="AG2142">
        <v>33.1</v>
      </c>
      <c r="AH2142">
        <v>5.3999999999999999E-2</v>
      </c>
      <c r="AI2142">
        <v>16.43</v>
      </c>
      <c r="AJ2142">
        <v>0.02</v>
      </c>
      <c r="AK2142">
        <v>0.57999999999999996</v>
      </c>
      <c r="AL2142">
        <v>3.6</v>
      </c>
      <c r="AM2142">
        <v>0.1</v>
      </c>
      <c r="AN2142">
        <v>10.199999999999999</v>
      </c>
      <c r="AO2142">
        <v>0.01</v>
      </c>
      <c r="AP2142">
        <v>10.4</v>
      </c>
      <c r="AQ2142">
        <v>1000</v>
      </c>
      <c r="AR2142">
        <v>0.1</v>
      </c>
      <c r="AS2142">
        <v>1.1000000000000001</v>
      </c>
      <c r="AT2142">
        <v>46</v>
      </c>
      <c r="AU2142">
        <v>0.2</v>
      </c>
      <c r="AV2142">
        <v>60</v>
      </c>
    </row>
    <row r="2143" spans="1:48" x14ac:dyDescent="0.3">
      <c r="A2143" t="s">
        <v>8295</v>
      </c>
      <c r="B2143" t="s">
        <v>8296</v>
      </c>
      <c r="C2143" s="1" t="str">
        <f t="shared" si="149"/>
        <v>13:0048</v>
      </c>
      <c r="D2143" s="1" t="str">
        <f t="shared" si="150"/>
        <v>13:0010</v>
      </c>
      <c r="E2143" t="s">
        <v>8297</v>
      </c>
      <c r="F2143" t="s">
        <v>8298</v>
      </c>
      <c r="H2143">
        <v>45.359859299999997</v>
      </c>
      <c r="I2143">
        <v>-66.524446600000005</v>
      </c>
      <c r="J2143" s="1" t="str">
        <f t="shared" si="151"/>
        <v>Basal till</v>
      </c>
      <c r="K2143" s="1" t="str">
        <f t="shared" si="152"/>
        <v>&lt;63 micron</v>
      </c>
      <c r="L2143">
        <v>29</v>
      </c>
      <c r="M2143">
        <v>2.0699999999999998</v>
      </c>
      <c r="N2143">
        <v>8.6999999999999993</v>
      </c>
      <c r="O2143">
        <v>0.8</v>
      </c>
      <c r="P2143">
        <v>0.5</v>
      </c>
      <c r="Q2143">
        <v>28.2</v>
      </c>
      <c r="R2143">
        <v>0.45</v>
      </c>
      <c r="S2143">
        <v>0.04</v>
      </c>
      <c r="T2143">
        <v>0.04</v>
      </c>
      <c r="U2143">
        <v>5.8</v>
      </c>
      <c r="V2143">
        <v>16.8</v>
      </c>
      <c r="W2143">
        <v>9.58</v>
      </c>
      <c r="X2143">
        <v>2.0699999999999998</v>
      </c>
      <c r="Y2143">
        <v>5</v>
      </c>
      <c r="Z2143">
        <v>24</v>
      </c>
      <c r="AA2143">
        <v>0.06</v>
      </c>
      <c r="AB2143">
        <v>20.3</v>
      </c>
      <c r="AC2143">
        <v>0.36</v>
      </c>
      <c r="AD2143">
        <v>256</v>
      </c>
      <c r="AE2143">
        <v>0.8</v>
      </c>
      <c r="AF2143">
        <v>3.0000000000000001E-3</v>
      </c>
      <c r="AG2143">
        <v>16.2</v>
      </c>
      <c r="AH2143">
        <v>2.1000000000000001E-2</v>
      </c>
      <c r="AI2143">
        <v>18.78</v>
      </c>
      <c r="AJ2143">
        <v>0.05</v>
      </c>
      <c r="AK2143">
        <v>0.37</v>
      </c>
      <c r="AL2143">
        <v>2.2000000000000002</v>
      </c>
      <c r="AM2143">
        <v>0.7</v>
      </c>
      <c r="AN2143">
        <v>3.5</v>
      </c>
      <c r="AO2143">
        <v>0.01</v>
      </c>
      <c r="AP2143">
        <v>16.5</v>
      </c>
      <c r="AQ2143">
        <v>470</v>
      </c>
      <c r="AR2143">
        <v>0.14000000000000001</v>
      </c>
      <c r="AS2143">
        <v>2.8</v>
      </c>
      <c r="AT2143">
        <v>31</v>
      </c>
      <c r="AU2143">
        <v>0.9</v>
      </c>
      <c r="AV2143">
        <v>32.299999999999997</v>
      </c>
    </row>
    <row r="2144" spans="1:48" x14ac:dyDescent="0.3">
      <c r="A2144" t="s">
        <v>8299</v>
      </c>
      <c r="B2144" t="s">
        <v>8300</v>
      </c>
      <c r="C2144" s="1" t="str">
        <f t="shared" si="149"/>
        <v>13:0048</v>
      </c>
      <c r="D2144" s="1" t="str">
        <f t="shared" si="150"/>
        <v>13:0010</v>
      </c>
      <c r="E2144" t="s">
        <v>8301</v>
      </c>
      <c r="F2144" t="s">
        <v>8302</v>
      </c>
      <c r="H2144">
        <v>45.3366519</v>
      </c>
      <c r="I2144">
        <v>-66.523122400000005</v>
      </c>
      <c r="J2144" s="1" t="str">
        <f t="shared" si="151"/>
        <v>Basal till</v>
      </c>
      <c r="K2144" s="1" t="str">
        <f t="shared" si="152"/>
        <v>&lt;63 micron</v>
      </c>
      <c r="L2144">
        <v>8</v>
      </c>
      <c r="M2144">
        <v>1.75</v>
      </c>
      <c r="N2144">
        <v>9.4</v>
      </c>
      <c r="O2144">
        <v>0.9</v>
      </c>
      <c r="P2144">
        <v>0.5</v>
      </c>
      <c r="Q2144">
        <v>100</v>
      </c>
      <c r="R2144">
        <v>0.47</v>
      </c>
      <c r="S2144">
        <v>0.13</v>
      </c>
      <c r="T2144">
        <v>0.06</v>
      </c>
      <c r="U2144">
        <v>13.3</v>
      </c>
      <c r="V2144">
        <v>32.9</v>
      </c>
      <c r="W2144">
        <v>16.34</v>
      </c>
      <c r="X2144">
        <v>3.08</v>
      </c>
      <c r="Y2144">
        <v>5.4</v>
      </c>
      <c r="Z2144">
        <v>11</v>
      </c>
      <c r="AA2144">
        <v>0.13</v>
      </c>
      <c r="AB2144">
        <v>34.9</v>
      </c>
      <c r="AC2144">
        <v>0.6</v>
      </c>
      <c r="AD2144">
        <v>794</v>
      </c>
      <c r="AE2144">
        <v>0.99</v>
      </c>
      <c r="AF2144">
        <v>5.0000000000000001E-3</v>
      </c>
      <c r="AG2144">
        <v>28.4</v>
      </c>
      <c r="AH2144">
        <v>4.3999999999999997E-2</v>
      </c>
      <c r="AI2144">
        <v>22.35</v>
      </c>
      <c r="AJ2144">
        <v>0.01</v>
      </c>
      <c r="AK2144">
        <v>0.52</v>
      </c>
      <c r="AL2144">
        <v>3.5</v>
      </c>
      <c r="AM2144">
        <v>0.05</v>
      </c>
      <c r="AN2144">
        <v>9.9</v>
      </c>
      <c r="AO2144">
        <v>0.01</v>
      </c>
      <c r="AP2144">
        <v>11</v>
      </c>
      <c r="AQ2144">
        <v>650</v>
      </c>
      <c r="AR2144">
        <v>0.09</v>
      </c>
      <c r="AS2144">
        <v>1.6</v>
      </c>
      <c r="AT2144">
        <v>40</v>
      </c>
      <c r="AU2144">
        <v>0.3</v>
      </c>
      <c r="AV2144">
        <v>57.1</v>
      </c>
    </row>
    <row r="2145" spans="1:48" x14ac:dyDescent="0.3">
      <c r="A2145" t="s">
        <v>8303</v>
      </c>
      <c r="B2145" t="s">
        <v>8304</v>
      </c>
      <c r="C2145" s="1" t="str">
        <f t="shared" si="149"/>
        <v>13:0048</v>
      </c>
      <c r="D2145" s="1" t="str">
        <f t="shared" si="150"/>
        <v>13:0010</v>
      </c>
      <c r="E2145" t="s">
        <v>8305</v>
      </c>
      <c r="F2145" t="s">
        <v>8306</v>
      </c>
      <c r="H2145">
        <v>45.319062899999999</v>
      </c>
      <c r="I2145">
        <v>-66.520227599999998</v>
      </c>
      <c r="J2145" s="1" t="str">
        <f t="shared" si="151"/>
        <v>Basal till</v>
      </c>
      <c r="K2145" s="1" t="str">
        <f t="shared" si="152"/>
        <v>&lt;63 micron</v>
      </c>
      <c r="L2145">
        <v>9</v>
      </c>
      <c r="M2145">
        <v>1.7</v>
      </c>
      <c r="N2145">
        <v>8.6999999999999993</v>
      </c>
      <c r="O2145">
        <v>0.6</v>
      </c>
      <c r="P2145">
        <v>0.5</v>
      </c>
      <c r="Q2145">
        <v>79.3</v>
      </c>
      <c r="R2145">
        <v>0.56000000000000005</v>
      </c>
      <c r="S2145">
        <v>0.13</v>
      </c>
      <c r="T2145">
        <v>7.0000000000000007E-2</v>
      </c>
      <c r="U2145">
        <v>11.6</v>
      </c>
      <c r="V2145">
        <v>26.5</v>
      </c>
      <c r="W2145">
        <v>14.43</v>
      </c>
      <c r="X2145">
        <v>2.83</v>
      </c>
      <c r="Y2145">
        <v>5.6</v>
      </c>
      <c r="Z2145">
        <v>11</v>
      </c>
      <c r="AA2145">
        <v>0.14000000000000001</v>
      </c>
      <c r="AB2145">
        <v>54.1</v>
      </c>
      <c r="AC2145">
        <v>0.6</v>
      </c>
      <c r="AD2145">
        <v>655</v>
      </c>
      <c r="AE2145">
        <v>0.56999999999999995</v>
      </c>
      <c r="AF2145">
        <v>6.0000000000000001E-3</v>
      </c>
      <c r="AG2145">
        <v>23.8</v>
      </c>
      <c r="AH2145">
        <v>3.5999999999999997E-2</v>
      </c>
      <c r="AI2145">
        <v>20.78</v>
      </c>
      <c r="AJ2145">
        <v>5.0000000000000001E-3</v>
      </c>
      <c r="AK2145">
        <v>0.51</v>
      </c>
      <c r="AL2145">
        <v>3.4</v>
      </c>
      <c r="AM2145">
        <v>0.1</v>
      </c>
      <c r="AN2145">
        <v>9.9</v>
      </c>
      <c r="AO2145">
        <v>0.03</v>
      </c>
      <c r="AP2145">
        <v>19.8</v>
      </c>
      <c r="AQ2145">
        <v>940</v>
      </c>
      <c r="AR2145">
        <v>0.12</v>
      </c>
      <c r="AS2145">
        <v>2.4</v>
      </c>
      <c r="AT2145">
        <v>38</v>
      </c>
      <c r="AU2145">
        <v>0.6</v>
      </c>
      <c r="AV2145">
        <v>54.1</v>
      </c>
    </row>
    <row r="2146" spans="1:48" x14ac:dyDescent="0.3">
      <c r="A2146" t="s">
        <v>8307</v>
      </c>
      <c r="B2146" t="s">
        <v>8308</v>
      </c>
      <c r="C2146" s="1" t="str">
        <f t="shared" si="149"/>
        <v>13:0048</v>
      </c>
      <c r="D2146" s="1" t="str">
        <f t="shared" si="150"/>
        <v>13:0010</v>
      </c>
      <c r="E2146" t="s">
        <v>8305</v>
      </c>
      <c r="F2146" t="s">
        <v>8309</v>
      </c>
      <c r="H2146">
        <v>45.319062899999999</v>
      </c>
      <c r="I2146">
        <v>-66.520227599999998</v>
      </c>
      <c r="J2146" s="1" t="str">
        <f t="shared" si="151"/>
        <v>Basal till</v>
      </c>
      <c r="K2146" s="1" t="str">
        <f t="shared" si="152"/>
        <v>&lt;63 micron</v>
      </c>
      <c r="L2146">
        <v>9</v>
      </c>
      <c r="M2146">
        <v>1.89</v>
      </c>
      <c r="N2146">
        <v>10.199999999999999</v>
      </c>
      <c r="O2146">
        <v>0.7</v>
      </c>
      <c r="P2146">
        <v>1</v>
      </c>
      <c r="Q2146">
        <v>100.8</v>
      </c>
      <c r="R2146">
        <v>0.55000000000000004</v>
      </c>
      <c r="S2146">
        <v>0.14000000000000001</v>
      </c>
      <c r="T2146">
        <v>0.08</v>
      </c>
      <c r="U2146">
        <v>13.9</v>
      </c>
      <c r="V2146">
        <v>28.1</v>
      </c>
      <c r="W2146">
        <v>17.899999999999999</v>
      </c>
      <c r="X2146">
        <v>3.18</v>
      </c>
      <c r="Y2146">
        <v>6.1</v>
      </c>
      <c r="Z2146">
        <v>9</v>
      </c>
      <c r="AA2146">
        <v>0.16</v>
      </c>
      <c r="AB2146">
        <v>59.9</v>
      </c>
      <c r="AC2146">
        <v>0.65</v>
      </c>
      <c r="AD2146">
        <v>765</v>
      </c>
      <c r="AE2146">
        <v>0.51</v>
      </c>
      <c r="AF2146">
        <v>6.0000000000000001E-3</v>
      </c>
      <c r="AG2146">
        <v>27.6</v>
      </c>
      <c r="AH2146">
        <v>5.1999999999999998E-2</v>
      </c>
      <c r="AI2146">
        <v>23.09</v>
      </c>
      <c r="AJ2146">
        <v>5.0000000000000001E-3</v>
      </c>
      <c r="AK2146">
        <v>0.57999999999999996</v>
      </c>
      <c r="AL2146">
        <v>3.9</v>
      </c>
      <c r="AM2146">
        <v>0.3</v>
      </c>
      <c r="AN2146">
        <v>10.1</v>
      </c>
      <c r="AO2146">
        <v>0.02</v>
      </c>
      <c r="AP2146">
        <v>18.8</v>
      </c>
      <c r="AQ2146">
        <v>840</v>
      </c>
      <c r="AR2146">
        <v>0.13</v>
      </c>
      <c r="AS2146">
        <v>2</v>
      </c>
      <c r="AT2146">
        <v>41</v>
      </c>
      <c r="AU2146">
        <v>0.6</v>
      </c>
      <c r="AV2146">
        <v>62.4</v>
      </c>
    </row>
    <row r="2147" spans="1:48" x14ac:dyDescent="0.3">
      <c r="A2147" t="s">
        <v>8310</v>
      </c>
      <c r="B2147" t="s">
        <v>8311</v>
      </c>
      <c r="C2147" s="1" t="str">
        <f t="shared" si="149"/>
        <v>13:0048</v>
      </c>
      <c r="D2147" s="1" t="str">
        <f t="shared" si="150"/>
        <v>13:0010</v>
      </c>
      <c r="E2147" t="s">
        <v>8312</v>
      </c>
      <c r="F2147" t="s">
        <v>8313</v>
      </c>
      <c r="H2147">
        <v>45.299742999999999</v>
      </c>
      <c r="I2147">
        <v>-66.529666800000001</v>
      </c>
      <c r="J2147" s="1" t="str">
        <f t="shared" si="151"/>
        <v>Basal till</v>
      </c>
      <c r="K2147" s="1" t="str">
        <f t="shared" si="152"/>
        <v>&lt;63 micron</v>
      </c>
      <c r="L2147">
        <v>21</v>
      </c>
      <c r="M2147">
        <v>1.23</v>
      </c>
      <c r="N2147">
        <v>11.7</v>
      </c>
      <c r="O2147">
        <v>0.9</v>
      </c>
      <c r="P2147">
        <v>0.5</v>
      </c>
      <c r="Q2147">
        <v>23.5</v>
      </c>
      <c r="R2147">
        <v>0.51</v>
      </c>
      <c r="S2147">
        <v>0.06</v>
      </c>
      <c r="T2147">
        <v>0.11</v>
      </c>
      <c r="U2147">
        <v>5.7</v>
      </c>
      <c r="V2147">
        <v>17.3</v>
      </c>
      <c r="W2147">
        <v>7.7</v>
      </c>
      <c r="X2147">
        <v>1.63</v>
      </c>
      <c r="Y2147">
        <v>3.5</v>
      </c>
      <c r="Z2147">
        <v>12</v>
      </c>
      <c r="AA2147">
        <v>0.05</v>
      </c>
      <c r="AB2147">
        <v>24.6</v>
      </c>
      <c r="AC2147">
        <v>0.3</v>
      </c>
      <c r="AD2147">
        <v>326</v>
      </c>
      <c r="AE2147">
        <v>0.63</v>
      </c>
      <c r="AF2147">
        <v>4.0000000000000001E-3</v>
      </c>
      <c r="AG2147">
        <v>13.4</v>
      </c>
      <c r="AH2147">
        <v>2.5000000000000001E-2</v>
      </c>
      <c r="AI2147">
        <v>47.42</v>
      </c>
      <c r="AJ2147">
        <v>5.0000000000000001E-3</v>
      </c>
      <c r="AK2147">
        <v>0.28999999999999998</v>
      </c>
      <c r="AL2147">
        <v>1.9</v>
      </c>
      <c r="AM2147">
        <v>0.4</v>
      </c>
      <c r="AN2147">
        <v>4</v>
      </c>
      <c r="AO2147">
        <v>0.02</v>
      </c>
      <c r="AP2147">
        <v>18.600000000000001</v>
      </c>
      <c r="AQ2147">
        <v>860</v>
      </c>
      <c r="AR2147">
        <v>0.09</v>
      </c>
      <c r="AS2147">
        <v>2.9</v>
      </c>
      <c r="AT2147">
        <v>25</v>
      </c>
      <c r="AU2147">
        <v>1.2</v>
      </c>
      <c r="AV2147">
        <v>47.3</v>
      </c>
    </row>
    <row r="2148" spans="1:48" x14ac:dyDescent="0.3">
      <c r="A2148" t="s">
        <v>8314</v>
      </c>
      <c r="B2148" t="s">
        <v>8315</v>
      </c>
      <c r="C2148" s="1" t="str">
        <f t="shared" si="149"/>
        <v>13:0048</v>
      </c>
      <c r="D2148" s="1" t="str">
        <f t="shared" si="150"/>
        <v>13:0010</v>
      </c>
      <c r="E2148" t="s">
        <v>8316</v>
      </c>
      <c r="F2148" t="s">
        <v>8317</v>
      </c>
      <c r="H2148">
        <v>45.279983600000001</v>
      </c>
      <c r="I2148">
        <v>-66.525896900000006</v>
      </c>
      <c r="J2148" s="1" t="str">
        <f t="shared" si="151"/>
        <v>Basal till</v>
      </c>
      <c r="K2148" s="1" t="str">
        <f t="shared" si="152"/>
        <v>&lt;63 micron</v>
      </c>
      <c r="L2148">
        <v>54</v>
      </c>
      <c r="M2148">
        <v>1.59</v>
      </c>
      <c r="N2148">
        <v>7.7</v>
      </c>
      <c r="O2148">
        <v>0.9</v>
      </c>
      <c r="P2148">
        <v>0.5</v>
      </c>
      <c r="Q2148">
        <v>16.7</v>
      </c>
      <c r="R2148">
        <v>0.31</v>
      </c>
      <c r="S2148">
        <v>0.03</v>
      </c>
      <c r="T2148">
        <v>0.08</v>
      </c>
      <c r="U2148">
        <v>3.3</v>
      </c>
      <c r="V2148">
        <v>16.7</v>
      </c>
      <c r="W2148">
        <v>3.56</v>
      </c>
      <c r="X2148">
        <v>1.98</v>
      </c>
      <c r="Y2148">
        <v>4.9000000000000004</v>
      </c>
      <c r="Z2148">
        <v>87</v>
      </c>
      <c r="AA2148">
        <v>0.03</v>
      </c>
      <c r="AB2148">
        <v>20.100000000000001</v>
      </c>
      <c r="AC2148">
        <v>0.22</v>
      </c>
      <c r="AD2148">
        <v>195</v>
      </c>
      <c r="AE2148">
        <v>0.94</v>
      </c>
      <c r="AF2148">
        <v>2E-3</v>
      </c>
      <c r="AG2148">
        <v>9.1999999999999993</v>
      </c>
      <c r="AH2148">
        <v>0.03</v>
      </c>
      <c r="AI2148">
        <v>16.760000000000002</v>
      </c>
      <c r="AJ2148">
        <v>0.02</v>
      </c>
      <c r="AK2148">
        <v>0.24</v>
      </c>
      <c r="AL2148">
        <v>1.1000000000000001</v>
      </c>
      <c r="AM2148">
        <v>1.3</v>
      </c>
      <c r="AN2148">
        <v>3.6</v>
      </c>
      <c r="AO2148">
        <v>0.02</v>
      </c>
      <c r="AP2148">
        <v>5.8</v>
      </c>
      <c r="AQ2148">
        <v>480</v>
      </c>
      <c r="AR2148">
        <v>0.1</v>
      </c>
      <c r="AS2148">
        <v>1.4</v>
      </c>
      <c r="AT2148">
        <v>25</v>
      </c>
      <c r="AU2148">
        <v>0.6</v>
      </c>
      <c r="AV2148">
        <v>21.7</v>
      </c>
    </row>
    <row r="2149" spans="1:48" x14ac:dyDescent="0.3">
      <c r="A2149" t="s">
        <v>8318</v>
      </c>
      <c r="B2149" t="s">
        <v>8319</v>
      </c>
      <c r="C2149" s="1" t="str">
        <f t="shared" si="149"/>
        <v>13:0048</v>
      </c>
      <c r="D2149" s="1" t="str">
        <f t="shared" si="150"/>
        <v>13:0010</v>
      </c>
      <c r="E2149" t="s">
        <v>8320</v>
      </c>
      <c r="F2149" t="s">
        <v>8321</v>
      </c>
      <c r="H2149">
        <v>45.260262300000001</v>
      </c>
      <c r="I2149">
        <v>-66.525135500000005</v>
      </c>
      <c r="J2149" s="1" t="str">
        <f t="shared" si="151"/>
        <v>Basal till</v>
      </c>
      <c r="K2149" s="1" t="str">
        <f t="shared" si="152"/>
        <v>&lt;63 micron</v>
      </c>
      <c r="L2149">
        <v>2</v>
      </c>
      <c r="M2149">
        <v>1.01</v>
      </c>
      <c r="N2149">
        <v>9.6</v>
      </c>
      <c r="O2149">
        <v>0.3</v>
      </c>
      <c r="P2149">
        <v>0.5</v>
      </c>
      <c r="Q2149">
        <v>17.3</v>
      </c>
      <c r="R2149">
        <v>1.04</v>
      </c>
      <c r="S2149">
        <v>0.13</v>
      </c>
      <c r="T2149">
        <v>7.0000000000000007E-2</v>
      </c>
      <c r="U2149">
        <v>4.5</v>
      </c>
      <c r="V2149">
        <v>13.5</v>
      </c>
      <c r="W2149">
        <v>5.64</v>
      </c>
      <c r="X2149">
        <v>1.43</v>
      </c>
      <c r="Y2149">
        <v>3</v>
      </c>
      <c r="Z2149">
        <v>7</v>
      </c>
      <c r="AA2149">
        <v>0.05</v>
      </c>
      <c r="AB2149">
        <v>28.7</v>
      </c>
      <c r="AC2149">
        <v>0.24</v>
      </c>
      <c r="AD2149">
        <v>324</v>
      </c>
      <c r="AE2149">
        <v>0.44</v>
      </c>
      <c r="AF2149">
        <v>6.0000000000000001E-3</v>
      </c>
      <c r="AG2149">
        <v>8.9</v>
      </c>
      <c r="AH2149">
        <v>3.5999999999999997E-2</v>
      </c>
      <c r="AI2149">
        <v>26.36</v>
      </c>
      <c r="AJ2149">
        <v>5.0000000000000001E-3</v>
      </c>
      <c r="AK2149">
        <v>0.25</v>
      </c>
      <c r="AL2149">
        <v>1.8</v>
      </c>
      <c r="AM2149">
        <v>0.1</v>
      </c>
      <c r="AN2149">
        <v>5.6</v>
      </c>
      <c r="AO2149">
        <v>0.02</v>
      </c>
      <c r="AP2149">
        <v>24.9</v>
      </c>
      <c r="AQ2149">
        <v>890</v>
      </c>
      <c r="AR2149">
        <v>0.06</v>
      </c>
      <c r="AS2149">
        <v>2.4</v>
      </c>
      <c r="AT2149">
        <v>25</v>
      </c>
      <c r="AU2149">
        <v>1.4</v>
      </c>
      <c r="AV2149">
        <v>32.1</v>
      </c>
    </row>
    <row r="2150" spans="1:48" x14ac:dyDescent="0.3">
      <c r="A2150" t="s">
        <v>8322</v>
      </c>
      <c r="B2150" t="s">
        <v>8323</v>
      </c>
      <c r="C2150" s="1" t="str">
        <f t="shared" si="149"/>
        <v>13:0048</v>
      </c>
      <c r="D2150" s="1" t="str">
        <f t="shared" si="150"/>
        <v>13:0010</v>
      </c>
      <c r="E2150" t="s">
        <v>8324</v>
      </c>
      <c r="F2150" t="s">
        <v>8325</v>
      </c>
      <c r="H2150">
        <v>45.3018699</v>
      </c>
      <c r="I2150">
        <v>-66.503312399999999</v>
      </c>
      <c r="J2150" s="1" t="str">
        <f t="shared" si="151"/>
        <v>Basal till</v>
      </c>
      <c r="K2150" s="1" t="str">
        <f t="shared" si="152"/>
        <v>&lt;63 micron</v>
      </c>
      <c r="L2150">
        <v>10</v>
      </c>
      <c r="M2150">
        <v>0.97</v>
      </c>
      <c r="N2150">
        <v>3.7</v>
      </c>
      <c r="O2150">
        <v>0.2</v>
      </c>
      <c r="P2150">
        <v>1</v>
      </c>
      <c r="Q2150">
        <v>12.2</v>
      </c>
      <c r="R2150">
        <v>0.59</v>
      </c>
      <c r="S2150">
        <v>0.1</v>
      </c>
      <c r="T2150">
        <v>7.0000000000000007E-2</v>
      </c>
      <c r="U2150">
        <v>5.2</v>
      </c>
      <c r="V2150">
        <v>7.8</v>
      </c>
      <c r="W2150">
        <v>2.0699999999999998</v>
      </c>
      <c r="X2150">
        <v>1.84</v>
      </c>
      <c r="Y2150">
        <v>5.5</v>
      </c>
      <c r="Z2150">
        <v>5</v>
      </c>
      <c r="AA2150">
        <v>0.14000000000000001</v>
      </c>
      <c r="AB2150">
        <v>61.6</v>
      </c>
      <c r="AC2150">
        <v>0.24</v>
      </c>
      <c r="AD2150">
        <v>488</v>
      </c>
      <c r="AE2150">
        <v>1</v>
      </c>
      <c r="AF2150">
        <v>0.01</v>
      </c>
      <c r="AG2150">
        <v>6.5</v>
      </c>
      <c r="AH2150">
        <v>2.9000000000000001E-2</v>
      </c>
      <c r="AI2150">
        <v>26.89</v>
      </c>
      <c r="AJ2150">
        <v>5.0000000000000001E-3</v>
      </c>
      <c r="AK2150">
        <v>0.2</v>
      </c>
      <c r="AL2150">
        <v>3</v>
      </c>
      <c r="AM2150">
        <v>0.2</v>
      </c>
      <c r="AN2150">
        <v>3.9</v>
      </c>
      <c r="AO2150">
        <v>0.03</v>
      </c>
      <c r="AP2150">
        <v>83.1</v>
      </c>
      <c r="AQ2150">
        <v>1040</v>
      </c>
      <c r="AR2150">
        <v>0.15</v>
      </c>
      <c r="AS2150">
        <v>5.5</v>
      </c>
      <c r="AT2150">
        <v>14</v>
      </c>
      <c r="AU2150">
        <v>3.1</v>
      </c>
      <c r="AV2150">
        <v>43</v>
      </c>
    </row>
    <row r="2151" spans="1:48" x14ac:dyDescent="0.3">
      <c r="A2151" t="s">
        <v>8326</v>
      </c>
      <c r="B2151" t="s">
        <v>8327</v>
      </c>
      <c r="C2151" s="1" t="str">
        <f t="shared" si="149"/>
        <v>13:0048</v>
      </c>
      <c r="D2151" s="1" t="str">
        <f t="shared" si="150"/>
        <v>13:0010</v>
      </c>
      <c r="E2151" t="s">
        <v>8328</v>
      </c>
      <c r="F2151" t="s">
        <v>8329</v>
      </c>
      <c r="H2151">
        <v>45.279854800000003</v>
      </c>
      <c r="I2151">
        <v>-66.505094700000001</v>
      </c>
      <c r="J2151" s="1" t="str">
        <f t="shared" si="151"/>
        <v>Basal till</v>
      </c>
      <c r="K2151" s="1" t="str">
        <f t="shared" si="152"/>
        <v>&lt;63 micron</v>
      </c>
      <c r="L2151">
        <v>54</v>
      </c>
      <c r="M2151">
        <v>1.6</v>
      </c>
      <c r="N2151">
        <v>4.9000000000000004</v>
      </c>
      <c r="O2151">
        <v>1</v>
      </c>
      <c r="P2151">
        <v>1</v>
      </c>
      <c r="Q2151">
        <v>31.5</v>
      </c>
      <c r="R2151">
        <v>2.71</v>
      </c>
      <c r="S2151">
        <v>0.21</v>
      </c>
      <c r="T2151">
        <v>0.55000000000000004</v>
      </c>
      <c r="U2151">
        <v>6.6</v>
      </c>
      <c r="V2151">
        <v>12.9</v>
      </c>
      <c r="W2151">
        <v>4.51</v>
      </c>
      <c r="X2151">
        <v>1.83</v>
      </c>
      <c r="Y2151">
        <v>5.0999999999999996</v>
      </c>
      <c r="Z2151">
        <v>45</v>
      </c>
      <c r="AA2151">
        <v>7.0000000000000007E-2</v>
      </c>
      <c r="AB2151">
        <v>31.7</v>
      </c>
      <c r="AC2151">
        <v>0.38</v>
      </c>
      <c r="AD2151">
        <v>986</v>
      </c>
      <c r="AE2151">
        <v>0.73</v>
      </c>
      <c r="AF2151">
        <v>7.0000000000000001E-3</v>
      </c>
      <c r="AG2151">
        <v>11.9</v>
      </c>
      <c r="AH2151">
        <v>3.3000000000000002E-2</v>
      </c>
      <c r="AI2151">
        <v>88.51</v>
      </c>
      <c r="AJ2151">
        <v>0.01</v>
      </c>
      <c r="AK2151">
        <v>0.23</v>
      </c>
      <c r="AL2151">
        <v>1.8</v>
      </c>
      <c r="AM2151">
        <v>0.4</v>
      </c>
      <c r="AN2151">
        <v>13.9</v>
      </c>
      <c r="AO2151">
        <v>0.11</v>
      </c>
      <c r="AP2151">
        <v>23.7</v>
      </c>
      <c r="AQ2151">
        <v>700</v>
      </c>
      <c r="AR2151">
        <v>0.11</v>
      </c>
      <c r="AS2151">
        <v>3.2</v>
      </c>
      <c r="AT2151">
        <v>22</v>
      </c>
      <c r="AU2151">
        <v>1.3</v>
      </c>
      <c r="AV2151">
        <v>240.8</v>
      </c>
    </row>
    <row r="2152" spans="1:48" x14ac:dyDescent="0.3">
      <c r="A2152" t="s">
        <v>8330</v>
      </c>
      <c r="B2152" t="s">
        <v>8331</v>
      </c>
      <c r="C2152" s="1" t="str">
        <f t="shared" si="149"/>
        <v>13:0048</v>
      </c>
      <c r="D2152" s="1" t="str">
        <f t="shared" si="150"/>
        <v>13:0010</v>
      </c>
      <c r="E2152" t="s">
        <v>8332</v>
      </c>
      <c r="F2152" t="s">
        <v>8333</v>
      </c>
      <c r="H2152">
        <v>45.262070000000001</v>
      </c>
      <c r="I2152">
        <v>-66.503567200000006</v>
      </c>
      <c r="J2152" s="1" t="str">
        <f t="shared" si="151"/>
        <v>Basal till</v>
      </c>
      <c r="K2152" s="1" t="str">
        <f t="shared" si="152"/>
        <v>&lt;63 micron</v>
      </c>
      <c r="L2152">
        <v>25</v>
      </c>
      <c r="M2152">
        <v>1.67</v>
      </c>
      <c r="N2152">
        <v>6</v>
      </c>
      <c r="O2152">
        <v>0.9</v>
      </c>
      <c r="P2152">
        <v>1</v>
      </c>
      <c r="Q2152">
        <v>18.899999999999999</v>
      </c>
      <c r="R2152">
        <v>0.63</v>
      </c>
      <c r="S2152">
        <v>0.04</v>
      </c>
      <c r="T2152">
        <v>0.06</v>
      </c>
      <c r="U2152">
        <v>3.7</v>
      </c>
      <c r="V2152">
        <v>12.9</v>
      </c>
      <c r="W2152">
        <v>2.92</v>
      </c>
      <c r="X2152">
        <v>1.45</v>
      </c>
      <c r="Y2152">
        <v>3.5</v>
      </c>
      <c r="Z2152">
        <v>24</v>
      </c>
      <c r="AA2152">
        <v>0.05</v>
      </c>
      <c r="AB2152">
        <v>25.4</v>
      </c>
      <c r="AC2152">
        <v>0.19</v>
      </c>
      <c r="AD2152">
        <v>219</v>
      </c>
      <c r="AE2152">
        <v>0.88</v>
      </c>
      <c r="AF2152">
        <v>6.0000000000000001E-3</v>
      </c>
      <c r="AG2152">
        <v>8.5</v>
      </c>
      <c r="AH2152">
        <v>1.4E-2</v>
      </c>
      <c r="AI2152">
        <v>34.68</v>
      </c>
      <c r="AJ2152">
        <v>0.01</v>
      </c>
      <c r="AK2152">
        <v>0.21</v>
      </c>
      <c r="AL2152">
        <v>1.9</v>
      </c>
      <c r="AM2152">
        <v>0.9</v>
      </c>
      <c r="AN2152">
        <v>3.8</v>
      </c>
      <c r="AO2152">
        <v>0.01</v>
      </c>
      <c r="AP2152">
        <v>27.6</v>
      </c>
      <c r="AQ2152">
        <v>660</v>
      </c>
      <c r="AR2152">
        <v>0.08</v>
      </c>
      <c r="AS2152">
        <v>4.0999999999999996</v>
      </c>
      <c r="AT2152">
        <v>19</v>
      </c>
      <c r="AU2152">
        <v>1.5</v>
      </c>
      <c r="AV2152">
        <v>31.9</v>
      </c>
    </row>
    <row r="2153" spans="1:48" x14ac:dyDescent="0.3">
      <c r="A2153" t="s">
        <v>8334</v>
      </c>
      <c r="B2153" t="s">
        <v>8335</v>
      </c>
      <c r="C2153" s="1" t="str">
        <f t="shared" si="149"/>
        <v>13:0048</v>
      </c>
      <c r="D2153" s="1" t="str">
        <f t="shared" si="150"/>
        <v>13:0010</v>
      </c>
      <c r="E2153" t="s">
        <v>8336</v>
      </c>
      <c r="F2153" t="s">
        <v>8337</v>
      </c>
      <c r="H2153">
        <v>45.459751300000001</v>
      </c>
      <c r="I2153">
        <v>-66.997127199999994</v>
      </c>
      <c r="J2153" s="1" t="str">
        <f t="shared" si="151"/>
        <v>Basal till</v>
      </c>
      <c r="K2153" s="1" t="str">
        <f t="shared" si="152"/>
        <v>&lt;63 micron</v>
      </c>
      <c r="L2153">
        <v>33</v>
      </c>
      <c r="M2153">
        <v>1.81</v>
      </c>
      <c r="N2153">
        <v>15.7</v>
      </c>
      <c r="O2153">
        <v>2</v>
      </c>
      <c r="P2153">
        <v>2</v>
      </c>
      <c r="Q2153">
        <v>84.5</v>
      </c>
      <c r="R2153">
        <v>0.32</v>
      </c>
      <c r="S2153">
        <v>0.6</v>
      </c>
      <c r="T2153">
        <v>0.06</v>
      </c>
      <c r="U2153">
        <v>12.5</v>
      </c>
      <c r="V2153">
        <v>38.5</v>
      </c>
      <c r="W2153">
        <v>24.5</v>
      </c>
      <c r="X2153">
        <v>2.95</v>
      </c>
      <c r="Y2153">
        <v>6.6</v>
      </c>
      <c r="Z2153">
        <v>21</v>
      </c>
      <c r="AA2153">
        <v>0.3</v>
      </c>
      <c r="AB2153">
        <v>29.3</v>
      </c>
      <c r="AC2153">
        <v>0.81</v>
      </c>
      <c r="AD2153">
        <v>836</v>
      </c>
      <c r="AE2153">
        <v>0.53</v>
      </c>
      <c r="AF2153">
        <v>1.2E-2</v>
      </c>
      <c r="AG2153">
        <v>38.5</v>
      </c>
      <c r="AH2153">
        <v>7.4999999999999997E-2</v>
      </c>
      <c r="AI2153">
        <v>13.58</v>
      </c>
      <c r="AJ2153">
        <v>0.02</v>
      </c>
      <c r="AK2153">
        <v>0.52</v>
      </c>
      <c r="AL2153">
        <v>4.2</v>
      </c>
      <c r="AM2153">
        <v>0.1</v>
      </c>
      <c r="AN2153">
        <v>29.5</v>
      </c>
      <c r="AO2153">
        <v>0.03</v>
      </c>
      <c r="AP2153">
        <v>10.4</v>
      </c>
      <c r="AQ2153">
        <v>930</v>
      </c>
      <c r="AR2153">
        <v>0.15</v>
      </c>
      <c r="AS2153">
        <v>1</v>
      </c>
      <c r="AT2153">
        <v>37</v>
      </c>
      <c r="AU2153">
        <v>0.4</v>
      </c>
      <c r="AV2153">
        <v>62.1</v>
      </c>
    </row>
    <row r="2154" spans="1:48" x14ac:dyDescent="0.3">
      <c r="A2154" t="s">
        <v>8338</v>
      </c>
      <c r="B2154" t="s">
        <v>8339</v>
      </c>
      <c r="C2154" s="1" t="str">
        <f t="shared" si="149"/>
        <v>13:0048</v>
      </c>
      <c r="D2154" s="1" t="str">
        <f t="shared" si="150"/>
        <v>13:0010</v>
      </c>
      <c r="E2154" t="s">
        <v>8340</v>
      </c>
      <c r="F2154" t="s">
        <v>8341</v>
      </c>
      <c r="H2154">
        <v>45.445437099999999</v>
      </c>
      <c r="I2154">
        <v>-66.976534000000001</v>
      </c>
      <c r="J2154" s="1" t="str">
        <f t="shared" si="151"/>
        <v>Basal till</v>
      </c>
      <c r="K2154" s="1" t="str">
        <f t="shared" si="152"/>
        <v>&lt;63 micron</v>
      </c>
      <c r="L2154">
        <v>16</v>
      </c>
      <c r="M2154">
        <v>1.26</v>
      </c>
      <c r="N2154">
        <v>11.5</v>
      </c>
      <c r="O2154">
        <v>0.8</v>
      </c>
      <c r="P2154">
        <v>1</v>
      </c>
      <c r="Q2154">
        <v>51</v>
      </c>
      <c r="R2154">
        <v>0.22</v>
      </c>
      <c r="S2154">
        <v>0.2</v>
      </c>
      <c r="T2154">
        <v>0.06</v>
      </c>
      <c r="U2154">
        <v>7.7</v>
      </c>
      <c r="V2154">
        <v>22.3</v>
      </c>
      <c r="W2154">
        <v>14.59</v>
      </c>
      <c r="X2154">
        <v>1.99</v>
      </c>
      <c r="Y2154">
        <v>4.2</v>
      </c>
      <c r="Z2154">
        <v>9</v>
      </c>
      <c r="AA2154">
        <v>0.13</v>
      </c>
      <c r="AB2154">
        <v>29.3</v>
      </c>
      <c r="AC2154">
        <v>0.5</v>
      </c>
      <c r="AD2154">
        <v>552</v>
      </c>
      <c r="AE2154">
        <v>0.2</v>
      </c>
      <c r="AF2154">
        <v>6.0000000000000001E-3</v>
      </c>
      <c r="AG2154">
        <v>22.4</v>
      </c>
      <c r="AH2154">
        <v>8.4000000000000005E-2</v>
      </c>
      <c r="AI2154">
        <v>9.08</v>
      </c>
      <c r="AJ2154">
        <v>0.01</v>
      </c>
      <c r="AK2154">
        <v>0.44</v>
      </c>
      <c r="AL2154">
        <v>2.8</v>
      </c>
      <c r="AM2154">
        <v>0.05</v>
      </c>
      <c r="AN2154">
        <v>12.1</v>
      </c>
      <c r="AO2154">
        <v>0.01</v>
      </c>
      <c r="AP2154">
        <v>9.8000000000000007</v>
      </c>
      <c r="AQ2154">
        <v>820</v>
      </c>
      <c r="AR2154">
        <v>0.08</v>
      </c>
      <c r="AS2154">
        <v>0.9</v>
      </c>
      <c r="AT2154">
        <v>26</v>
      </c>
      <c r="AU2154">
        <v>0.5</v>
      </c>
      <c r="AV2154">
        <v>37.1</v>
      </c>
    </row>
    <row r="2155" spans="1:48" x14ac:dyDescent="0.3">
      <c r="A2155" t="s">
        <v>8342</v>
      </c>
      <c r="B2155" t="s">
        <v>8343</v>
      </c>
      <c r="C2155" s="1" t="str">
        <f t="shared" si="149"/>
        <v>13:0048</v>
      </c>
      <c r="D2155" s="1" t="str">
        <f t="shared" si="150"/>
        <v>13:0010</v>
      </c>
      <c r="E2155" t="s">
        <v>8344</v>
      </c>
      <c r="F2155" t="s">
        <v>8345</v>
      </c>
      <c r="H2155">
        <v>45.4279595</v>
      </c>
      <c r="I2155">
        <v>-66.955426200000005</v>
      </c>
      <c r="J2155" s="1" t="str">
        <f t="shared" si="151"/>
        <v>Basal till</v>
      </c>
      <c r="K2155" s="1" t="str">
        <f t="shared" si="152"/>
        <v>&lt;63 micron</v>
      </c>
      <c r="L2155">
        <v>37</v>
      </c>
      <c r="M2155">
        <v>1.53</v>
      </c>
      <c r="N2155">
        <v>9</v>
      </c>
      <c r="O2155">
        <v>1.6</v>
      </c>
      <c r="P2155">
        <v>1</v>
      </c>
      <c r="Q2155">
        <v>75.400000000000006</v>
      </c>
      <c r="R2155">
        <v>0.28000000000000003</v>
      </c>
      <c r="S2155">
        <v>0.42</v>
      </c>
      <c r="T2155">
        <v>0.1</v>
      </c>
      <c r="U2155">
        <v>12.8</v>
      </c>
      <c r="V2155">
        <v>30.4</v>
      </c>
      <c r="W2155">
        <v>22.32</v>
      </c>
      <c r="X2155">
        <v>2.92</v>
      </c>
      <c r="Y2155">
        <v>5</v>
      </c>
      <c r="Z2155">
        <v>17</v>
      </c>
      <c r="AA2155">
        <v>0.16</v>
      </c>
      <c r="AB2155">
        <v>28</v>
      </c>
      <c r="AC2155">
        <v>0.63</v>
      </c>
      <c r="AD2155">
        <v>798</v>
      </c>
      <c r="AE2155">
        <v>0.55000000000000004</v>
      </c>
      <c r="AF2155">
        <v>7.0000000000000001E-3</v>
      </c>
      <c r="AG2155">
        <v>33.700000000000003</v>
      </c>
      <c r="AH2155">
        <v>5.2999999999999999E-2</v>
      </c>
      <c r="AI2155">
        <v>16.05</v>
      </c>
      <c r="AJ2155">
        <v>0.02</v>
      </c>
      <c r="AK2155">
        <v>0.61</v>
      </c>
      <c r="AL2155">
        <v>3.2</v>
      </c>
      <c r="AM2155">
        <v>0.05</v>
      </c>
      <c r="AN2155">
        <v>23.9</v>
      </c>
      <c r="AO2155">
        <v>0.04</v>
      </c>
      <c r="AP2155">
        <v>8.9</v>
      </c>
      <c r="AQ2155">
        <v>290</v>
      </c>
      <c r="AR2155">
        <v>0.09</v>
      </c>
      <c r="AS2155">
        <v>1</v>
      </c>
      <c r="AT2155">
        <v>31</v>
      </c>
      <c r="AU2155">
        <v>0.2</v>
      </c>
      <c r="AV2155">
        <v>58</v>
      </c>
    </row>
    <row r="2156" spans="1:48" x14ac:dyDescent="0.3">
      <c r="A2156" t="s">
        <v>8346</v>
      </c>
      <c r="B2156" t="s">
        <v>8347</v>
      </c>
      <c r="C2156" s="1" t="str">
        <f t="shared" si="149"/>
        <v>13:0048</v>
      </c>
      <c r="D2156" s="1" t="str">
        <f t="shared" si="150"/>
        <v>13:0010</v>
      </c>
      <c r="E2156" t="s">
        <v>8344</v>
      </c>
      <c r="F2156" t="s">
        <v>8348</v>
      </c>
      <c r="H2156">
        <v>45.4279595</v>
      </c>
      <c r="I2156">
        <v>-66.955426200000005</v>
      </c>
      <c r="J2156" s="1" t="str">
        <f t="shared" si="151"/>
        <v>Basal till</v>
      </c>
      <c r="K2156" s="1" t="str">
        <f t="shared" si="152"/>
        <v>&lt;63 micron</v>
      </c>
      <c r="L2156">
        <v>38</v>
      </c>
      <c r="M2156">
        <v>1.7</v>
      </c>
      <c r="N2156">
        <v>16.100000000000001</v>
      </c>
      <c r="O2156">
        <v>2.6</v>
      </c>
      <c r="P2156">
        <v>1</v>
      </c>
      <c r="Q2156">
        <v>58.6</v>
      </c>
      <c r="R2156">
        <v>0.28999999999999998</v>
      </c>
      <c r="S2156">
        <v>0.33</v>
      </c>
      <c r="T2156">
        <v>0.08</v>
      </c>
      <c r="U2156">
        <v>12</v>
      </c>
      <c r="V2156">
        <v>45.3</v>
      </c>
      <c r="W2156">
        <v>27.46</v>
      </c>
      <c r="X2156">
        <v>2.4300000000000002</v>
      </c>
      <c r="Y2156">
        <v>5</v>
      </c>
      <c r="Z2156">
        <v>25</v>
      </c>
      <c r="AA2156">
        <v>0.08</v>
      </c>
      <c r="AB2156">
        <v>29.2</v>
      </c>
      <c r="AC2156">
        <v>0.88</v>
      </c>
      <c r="AD2156">
        <v>752</v>
      </c>
      <c r="AE2156">
        <v>0.7</v>
      </c>
      <c r="AF2156">
        <v>7.0000000000000001E-3</v>
      </c>
      <c r="AG2156">
        <v>38.4</v>
      </c>
      <c r="AH2156">
        <v>7.9000000000000001E-2</v>
      </c>
      <c r="AI2156">
        <v>19.600000000000001</v>
      </c>
      <c r="AJ2156">
        <v>0.01</v>
      </c>
      <c r="AK2156">
        <v>0.43</v>
      </c>
      <c r="AL2156">
        <v>3.7</v>
      </c>
      <c r="AM2156">
        <v>0.1</v>
      </c>
      <c r="AN2156">
        <v>19.600000000000001</v>
      </c>
      <c r="AO2156">
        <v>0.04</v>
      </c>
      <c r="AP2156">
        <v>9.5</v>
      </c>
      <c r="AQ2156">
        <v>790</v>
      </c>
      <c r="AR2156">
        <v>7.0000000000000007E-2</v>
      </c>
      <c r="AS2156">
        <v>1.4</v>
      </c>
      <c r="AT2156">
        <v>29</v>
      </c>
      <c r="AU2156">
        <v>0.5</v>
      </c>
      <c r="AV2156">
        <v>44.1</v>
      </c>
    </row>
    <row r="2157" spans="1:48" x14ac:dyDescent="0.3">
      <c r="A2157" t="s">
        <v>8349</v>
      </c>
      <c r="B2157" t="s">
        <v>8350</v>
      </c>
      <c r="C2157" s="1" t="str">
        <f t="shared" si="149"/>
        <v>13:0048</v>
      </c>
      <c r="D2157" s="1" t="str">
        <f t="shared" si="150"/>
        <v>13:0010</v>
      </c>
      <c r="E2157" t="s">
        <v>8351</v>
      </c>
      <c r="F2157" t="s">
        <v>8352</v>
      </c>
      <c r="H2157">
        <v>45.415944400000001</v>
      </c>
      <c r="I2157">
        <v>-66.937966500000002</v>
      </c>
      <c r="J2157" s="1" t="str">
        <f t="shared" si="151"/>
        <v>Basal till</v>
      </c>
      <c r="K2157" s="1" t="str">
        <f t="shared" si="152"/>
        <v>&lt;63 micron</v>
      </c>
      <c r="L2157">
        <v>19</v>
      </c>
      <c r="M2157">
        <v>1.72</v>
      </c>
      <c r="N2157">
        <v>11.7</v>
      </c>
      <c r="O2157">
        <v>1.3</v>
      </c>
      <c r="P2157">
        <v>1</v>
      </c>
      <c r="Q2157">
        <v>62</v>
      </c>
      <c r="R2157">
        <v>0.49</v>
      </c>
      <c r="S2157">
        <v>0.24</v>
      </c>
      <c r="T2157">
        <v>0.06</v>
      </c>
      <c r="U2157">
        <v>10.9</v>
      </c>
      <c r="V2157">
        <v>29.7</v>
      </c>
      <c r="W2157">
        <v>21.11</v>
      </c>
      <c r="X2157">
        <v>2.4900000000000002</v>
      </c>
      <c r="Y2157">
        <v>5.5</v>
      </c>
      <c r="Z2157">
        <v>21</v>
      </c>
      <c r="AA2157">
        <v>0.14000000000000001</v>
      </c>
      <c r="AB2157">
        <v>29.2</v>
      </c>
      <c r="AC2157">
        <v>0.65</v>
      </c>
      <c r="AD2157">
        <v>638</v>
      </c>
      <c r="AE2157">
        <v>0.39</v>
      </c>
      <c r="AF2157">
        <v>7.0000000000000001E-3</v>
      </c>
      <c r="AG2157">
        <v>31.3</v>
      </c>
      <c r="AH2157">
        <v>7.0999999999999994E-2</v>
      </c>
      <c r="AI2157">
        <v>13.32</v>
      </c>
      <c r="AJ2157">
        <v>0.01</v>
      </c>
      <c r="AK2157">
        <v>0.49</v>
      </c>
      <c r="AL2157">
        <v>3.5</v>
      </c>
      <c r="AM2157">
        <v>0.2</v>
      </c>
      <c r="AN2157">
        <v>14.7</v>
      </c>
      <c r="AO2157">
        <v>0.03</v>
      </c>
      <c r="AP2157">
        <v>9.5</v>
      </c>
      <c r="AQ2157">
        <v>790</v>
      </c>
      <c r="AR2157">
        <v>0.11</v>
      </c>
      <c r="AS2157">
        <v>0.9</v>
      </c>
      <c r="AT2157">
        <v>33</v>
      </c>
      <c r="AU2157">
        <v>0.4</v>
      </c>
      <c r="AV2157">
        <v>47.1</v>
      </c>
    </row>
    <row r="2158" spans="1:48" x14ac:dyDescent="0.3">
      <c r="A2158" t="s">
        <v>8353</v>
      </c>
      <c r="B2158" t="s">
        <v>8354</v>
      </c>
      <c r="C2158" s="1" t="str">
        <f t="shared" ref="C2158:C2166" si="153">HYPERLINK("http://geochem.nrcan.gc.ca/cdogs/content/bdl/bdl130048_e.htm", "13:0048")</f>
        <v>13:0048</v>
      </c>
      <c r="D2158" s="1" t="str">
        <f t="shared" ref="D2158:D2166" si="154">HYPERLINK("http://geochem.nrcan.gc.ca/cdogs/content/svy/svy130010_e.htm", "13:0010")</f>
        <v>13:0010</v>
      </c>
      <c r="E2158" t="s">
        <v>8355</v>
      </c>
      <c r="F2158" t="s">
        <v>8356</v>
      </c>
      <c r="H2158">
        <v>45.409013100000003</v>
      </c>
      <c r="I2158">
        <v>-66.927995300000006</v>
      </c>
      <c r="J2158" s="1" t="str">
        <f t="shared" ref="J2158:J2178" si="155">HYPERLINK("http://geochem.nrcan.gc.ca/cdogs/content/kwd/kwd020045_e.htm", "Basal till")</f>
        <v>Basal till</v>
      </c>
      <c r="K2158" s="1" t="str">
        <f t="shared" ref="K2158:K2221" si="156">HYPERLINK("http://geochem.nrcan.gc.ca/cdogs/content/kwd/kwd080004_e.htm", "&lt;63 micron")</f>
        <v>&lt;63 micron</v>
      </c>
      <c r="L2158">
        <v>26</v>
      </c>
      <c r="M2158">
        <v>1.93</v>
      </c>
      <c r="N2158">
        <v>15.5</v>
      </c>
      <c r="O2158">
        <v>2.9</v>
      </c>
      <c r="P2158">
        <v>1</v>
      </c>
      <c r="Q2158">
        <v>87.7</v>
      </c>
      <c r="R2158">
        <v>0.35</v>
      </c>
      <c r="S2158">
        <v>0.24</v>
      </c>
      <c r="T2158">
        <v>0.1</v>
      </c>
      <c r="U2158">
        <v>14.8</v>
      </c>
      <c r="V2158">
        <v>42.6</v>
      </c>
      <c r="W2158">
        <v>26.55</v>
      </c>
      <c r="X2158">
        <v>3.27</v>
      </c>
      <c r="Y2158">
        <v>6.4</v>
      </c>
      <c r="Z2158">
        <v>20</v>
      </c>
      <c r="AA2158">
        <v>0.16</v>
      </c>
      <c r="AB2158">
        <v>31.5</v>
      </c>
      <c r="AC2158">
        <v>0.83</v>
      </c>
      <c r="AD2158">
        <v>798</v>
      </c>
      <c r="AE2158">
        <v>0.62</v>
      </c>
      <c r="AF2158">
        <v>7.0000000000000001E-3</v>
      </c>
      <c r="AG2158">
        <v>44.8</v>
      </c>
      <c r="AH2158">
        <v>6.0999999999999999E-2</v>
      </c>
      <c r="AI2158">
        <v>20.6</v>
      </c>
      <c r="AJ2158">
        <v>0.02</v>
      </c>
      <c r="AK2158">
        <v>0.69</v>
      </c>
      <c r="AL2158">
        <v>3.8</v>
      </c>
      <c r="AM2158">
        <v>0.05</v>
      </c>
      <c r="AN2158">
        <v>17.7</v>
      </c>
      <c r="AO2158">
        <v>0.03</v>
      </c>
      <c r="AP2158">
        <v>9.8000000000000007</v>
      </c>
      <c r="AQ2158">
        <v>440</v>
      </c>
      <c r="AR2158">
        <v>0.1</v>
      </c>
      <c r="AS2158">
        <v>1</v>
      </c>
      <c r="AT2158">
        <v>35</v>
      </c>
      <c r="AU2158">
        <v>0.2</v>
      </c>
      <c r="AV2158">
        <v>64.400000000000006</v>
      </c>
    </row>
    <row r="2159" spans="1:48" x14ac:dyDescent="0.3">
      <c r="A2159" t="s">
        <v>8357</v>
      </c>
      <c r="B2159" t="s">
        <v>8358</v>
      </c>
      <c r="C2159" s="1" t="str">
        <f t="shared" si="153"/>
        <v>13:0048</v>
      </c>
      <c r="D2159" s="1" t="str">
        <f t="shared" si="154"/>
        <v>13:0010</v>
      </c>
      <c r="E2159" t="s">
        <v>8359</v>
      </c>
      <c r="F2159" t="s">
        <v>8360</v>
      </c>
      <c r="H2159">
        <v>45.399172399999998</v>
      </c>
      <c r="I2159">
        <v>-66.906633999999997</v>
      </c>
      <c r="J2159" s="1" t="str">
        <f t="shared" si="155"/>
        <v>Basal till</v>
      </c>
      <c r="K2159" s="1" t="str">
        <f t="shared" si="156"/>
        <v>&lt;63 micron</v>
      </c>
      <c r="L2159">
        <v>12</v>
      </c>
      <c r="M2159">
        <v>1.1100000000000001</v>
      </c>
      <c r="N2159">
        <v>29.6</v>
      </c>
      <c r="O2159">
        <v>3.1</v>
      </c>
      <c r="P2159">
        <v>0.5</v>
      </c>
      <c r="Q2159">
        <v>30.5</v>
      </c>
      <c r="R2159">
        <v>0.73</v>
      </c>
      <c r="S2159">
        <v>0.2</v>
      </c>
      <c r="T2159">
        <v>7.0000000000000007E-2</v>
      </c>
      <c r="U2159">
        <v>8.6</v>
      </c>
      <c r="V2159">
        <v>19.7</v>
      </c>
      <c r="W2159">
        <v>35.76</v>
      </c>
      <c r="X2159">
        <v>2.25</v>
      </c>
      <c r="Y2159">
        <v>3.8</v>
      </c>
      <c r="Z2159">
        <v>8</v>
      </c>
      <c r="AA2159">
        <v>0.09</v>
      </c>
      <c r="AB2159">
        <v>27.5</v>
      </c>
      <c r="AC2159">
        <v>0.49</v>
      </c>
      <c r="AD2159">
        <v>371</v>
      </c>
      <c r="AE2159">
        <v>0.94</v>
      </c>
      <c r="AF2159">
        <v>5.0000000000000001E-3</v>
      </c>
      <c r="AG2159">
        <v>26.7</v>
      </c>
      <c r="AH2159">
        <v>7.9000000000000001E-2</v>
      </c>
      <c r="AI2159">
        <v>13.14</v>
      </c>
      <c r="AJ2159">
        <v>0.02</v>
      </c>
      <c r="AK2159">
        <v>0.51</v>
      </c>
      <c r="AL2159">
        <v>2.2000000000000002</v>
      </c>
      <c r="AM2159">
        <v>0.05</v>
      </c>
      <c r="AN2159">
        <v>12.7</v>
      </c>
      <c r="AO2159">
        <v>0.03</v>
      </c>
      <c r="AP2159">
        <v>9.1</v>
      </c>
      <c r="AQ2159">
        <v>670</v>
      </c>
      <c r="AR2159">
        <v>0.09</v>
      </c>
      <c r="AS2159">
        <v>1.3</v>
      </c>
      <c r="AT2159">
        <v>24</v>
      </c>
      <c r="AU2159">
        <v>0.4</v>
      </c>
      <c r="AV2159">
        <v>45.9</v>
      </c>
    </row>
    <row r="2160" spans="1:48" x14ac:dyDescent="0.3">
      <c r="A2160" t="s">
        <v>8361</v>
      </c>
      <c r="B2160" t="s">
        <v>8362</v>
      </c>
      <c r="C2160" s="1" t="str">
        <f t="shared" si="153"/>
        <v>13:0048</v>
      </c>
      <c r="D2160" s="1" t="str">
        <f t="shared" si="154"/>
        <v>13:0010</v>
      </c>
      <c r="E2160" t="s">
        <v>8363</v>
      </c>
      <c r="F2160" t="s">
        <v>8364</v>
      </c>
      <c r="H2160">
        <v>45.396724200000001</v>
      </c>
      <c r="I2160">
        <v>-66.895864500000002</v>
      </c>
      <c r="J2160" s="1" t="str">
        <f t="shared" si="155"/>
        <v>Basal till</v>
      </c>
      <c r="K2160" s="1" t="str">
        <f t="shared" si="156"/>
        <v>&lt;63 micron</v>
      </c>
      <c r="L2160">
        <v>14</v>
      </c>
      <c r="M2160">
        <v>1.66</v>
      </c>
      <c r="N2160">
        <v>44.9</v>
      </c>
      <c r="O2160">
        <v>2.6</v>
      </c>
      <c r="P2160">
        <v>1</v>
      </c>
      <c r="Q2160">
        <v>65.400000000000006</v>
      </c>
      <c r="R2160">
        <v>1.54</v>
      </c>
      <c r="S2160">
        <v>0.12</v>
      </c>
      <c r="T2160">
        <v>0.11</v>
      </c>
      <c r="U2160">
        <v>13.6</v>
      </c>
      <c r="V2160">
        <v>29.1</v>
      </c>
      <c r="W2160">
        <v>42.8</v>
      </c>
      <c r="X2160">
        <v>2.56</v>
      </c>
      <c r="Y2160">
        <v>5.2</v>
      </c>
      <c r="Z2160">
        <v>11</v>
      </c>
      <c r="AA2160">
        <v>0.11</v>
      </c>
      <c r="AB2160">
        <v>34.9</v>
      </c>
      <c r="AC2160">
        <v>0.63</v>
      </c>
      <c r="AD2160">
        <v>646</v>
      </c>
      <c r="AE2160">
        <v>0.79</v>
      </c>
      <c r="AF2160">
        <v>5.0000000000000001E-3</v>
      </c>
      <c r="AG2160">
        <v>34.6</v>
      </c>
      <c r="AH2160">
        <v>7.1999999999999995E-2</v>
      </c>
      <c r="AI2160">
        <v>24.59</v>
      </c>
      <c r="AJ2160">
        <v>0.02</v>
      </c>
      <c r="AK2160">
        <v>0.52</v>
      </c>
      <c r="AL2160">
        <v>3.1</v>
      </c>
      <c r="AM2160">
        <v>0.05</v>
      </c>
      <c r="AN2160">
        <v>8.1999999999999993</v>
      </c>
      <c r="AO2160">
        <v>0.03</v>
      </c>
      <c r="AP2160">
        <v>10.6</v>
      </c>
      <c r="AQ2160">
        <v>820</v>
      </c>
      <c r="AR2160">
        <v>0.12</v>
      </c>
      <c r="AS2160">
        <v>1.1000000000000001</v>
      </c>
      <c r="AT2160">
        <v>31</v>
      </c>
      <c r="AU2160">
        <v>0.5</v>
      </c>
      <c r="AV2160">
        <v>65.099999999999994</v>
      </c>
    </row>
    <row r="2161" spans="1:49" x14ac:dyDescent="0.3">
      <c r="A2161" t="s">
        <v>8365</v>
      </c>
      <c r="B2161" t="s">
        <v>8366</v>
      </c>
      <c r="C2161" s="1" t="str">
        <f t="shared" si="153"/>
        <v>13:0048</v>
      </c>
      <c r="D2161" s="1" t="str">
        <f t="shared" si="154"/>
        <v>13:0010</v>
      </c>
      <c r="E2161" t="s">
        <v>8367</v>
      </c>
      <c r="F2161" t="s">
        <v>8368</v>
      </c>
      <c r="H2161">
        <v>45.390665200000001</v>
      </c>
      <c r="I2161">
        <v>-66.884591799999995</v>
      </c>
      <c r="J2161" s="1" t="str">
        <f t="shared" si="155"/>
        <v>Basal till</v>
      </c>
      <c r="K2161" s="1" t="str">
        <f t="shared" si="156"/>
        <v>&lt;63 micron</v>
      </c>
      <c r="L2161">
        <v>11</v>
      </c>
      <c r="M2161">
        <v>2.11</v>
      </c>
      <c r="N2161">
        <v>13</v>
      </c>
      <c r="O2161">
        <v>1.7</v>
      </c>
      <c r="P2161">
        <v>1</v>
      </c>
      <c r="Q2161">
        <v>110.6</v>
      </c>
      <c r="R2161">
        <v>0.39</v>
      </c>
      <c r="S2161">
        <v>0.18</v>
      </c>
      <c r="T2161">
        <v>0.08</v>
      </c>
      <c r="U2161">
        <v>14.4</v>
      </c>
      <c r="V2161">
        <v>38.299999999999997</v>
      </c>
      <c r="W2161">
        <v>27.21</v>
      </c>
      <c r="X2161">
        <v>3.3</v>
      </c>
      <c r="Y2161">
        <v>7.5</v>
      </c>
      <c r="Z2161">
        <v>18</v>
      </c>
      <c r="AA2161">
        <v>0.3</v>
      </c>
      <c r="AB2161">
        <v>32.799999999999997</v>
      </c>
      <c r="AC2161">
        <v>0.87</v>
      </c>
      <c r="AD2161">
        <v>952</v>
      </c>
      <c r="AE2161">
        <v>0.43</v>
      </c>
      <c r="AF2161">
        <v>7.0000000000000001E-3</v>
      </c>
      <c r="AG2161">
        <v>41.9</v>
      </c>
      <c r="AH2161">
        <v>6.6000000000000003E-2</v>
      </c>
      <c r="AI2161">
        <v>15.64</v>
      </c>
      <c r="AJ2161">
        <v>0.01</v>
      </c>
      <c r="AK2161">
        <v>0.5</v>
      </c>
      <c r="AL2161">
        <v>4.7</v>
      </c>
      <c r="AM2161">
        <v>0.05</v>
      </c>
      <c r="AN2161">
        <v>15.4</v>
      </c>
      <c r="AO2161">
        <v>0.04</v>
      </c>
      <c r="AP2161">
        <v>10.4</v>
      </c>
      <c r="AQ2161">
        <v>1040</v>
      </c>
      <c r="AR2161">
        <v>0.16</v>
      </c>
      <c r="AS2161">
        <v>0.9</v>
      </c>
      <c r="AT2161">
        <v>42</v>
      </c>
      <c r="AU2161">
        <v>0.3</v>
      </c>
      <c r="AV2161">
        <v>68.900000000000006</v>
      </c>
    </row>
    <row r="2162" spans="1:49" x14ac:dyDescent="0.3">
      <c r="A2162" t="s">
        <v>8369</v>
      </c>
      <c r="B2162" t="s">
        <v>8370</v>
      </c>
      <c r="C2162" s="1" t="str">
        <f t="shared" si="153"/>
        <v>13:0048</v>
      </c>
      <c r="D2162" s="1" t="str">
        <f t="shared" si="154"/>
        <v>13:0010</v>
      </c>
      <c r="E2162" t="s">
        <v>8371</v>
      </c>
      <c r="F2162" t="s">
        <v>8372</v>
      </c>
      <c r="H2162">
        <v>45.371923700000004</v>
      </c>
      <c r="I2162">
        <v>-66.845062499999997</v>
      </c>
      <c r="J2162" s="1" t="str">
        <f t="shared" si="155"/>
        <v>Basal till</v>
      </c>
      <c r="K2162" s="1" t="str">
        <f t="shared" si="156"/>
        <v>&lt;63 micron</v>
      </c>
      <c r="L2162">
        <v>7</v>
      </c>
      <c r="M2162">
        <v>1.85</v>
      </c>
      <c r="N2162">
        <v>15.9</v>
      </c>
      <c r="O2162">
        <v>1.4</v>
      </c>
      <c r="P2162">
        <v>1</v>
      </c>
      <c r="Q2162">
        <v>93.1</v>
      </c>
      <c r="R2162">
        <v>0.49</v>
      </c>
      <c r="S2162">
        <v>0.16</v>
      </c>
      <c r="T2162">
        <v>0.09</v>
      </c>
      <c r="U2162">
        <v>13.6</v>
      </c>
      <c r="V2162">
        <v>37.1</v>
      </c>
      <c r="W2162">
        <v>25.69</v>
      </c>
      <c r="X2162">
        <v>2.94</v>
      </c>
      <c r="Y2162">
        <v>6.2</v>
      </c>
      <c r="Z2162">
        <v>20</v>
      </c>
      <c r="AA2162">
        <v>0.16</v>
      </c>
      <c r="AB2162">
        <v>36.700000000000003</v>
      </c>
      <c r="AC2162">
        <v>0.76</v>
      </c>
      <c r="AD2162">
        <v>845</v>
      </c>
      <c r="AE2162">
        <v>0.77</v>
      </c>
      <c r="AF2162">
        <v>7.0000000000000001E-3</v>
      </c>
      <c r="AG2162">
        <v>38.9</v>
      </c>
      <c r="AH2162">
        <v>6.0999999999999999E-2</v>
      </c>
      <c r="AI2162">
        <v>19.45</v>
      </c>
      <c r="AJ2162">
        <v>5.0000000000000001E-3</v>
      </c>
      <c r="AK2162">
        <v>0.61</v>
      </c>
      <c r="AL2162">
        <v>4</v>
      </c>
      <c r="AM2162">
        <v>0.05</v>
      </c>
      <c r="AN2162">
        <v>12.8</v>
      </c>
      <c r="AO2162">
        <v>0.02</v>
      </c>
      <c r="AP2162">
        <v>11</v>
      </c>
      <c r="AQ2162">
        <v>760</v>
      </c>
      <c r="AR2162">
        <v>0.12</v>
      </c>
      <c r="AS2162">
        <v>1</v>
      </c>
      <c r="AT2162">
        <v>36</v>
      </c>
      <c r="AU2162">
        <v>0.3</v>
      </c>
      <c r="AV2162">
        <v>61.9</v>
      </c>
    </row>
    <row r="2163" spans="1:49" x14ac:dyDescent="0.3">
      <c r="A2163" t="s">
        <v>8373</v>
      </c>
      <c r="B2163" t="s">
        <v>8374</v>
      </c>
      <c r="C2163" s="1" t="str">
        <f t="shared" si="153"/>
        <v>13:0048</v>
      </c>
      <c r="D2163" s="1" t="str">
        <f t="shared" si="154"/>
        <v>13:0010</v>
      </c>
      <c r="E2163" t="s">
        <v>8375</v>
      </c>
      <c r="F2163" t="s">
        <v>8376</v>
      </c>
      <c r="H2163">
        <v>45.3700981</v>
      </c>
      <c r="I2163">
        <v>-66.966451699999993</v>
      </c>
      <c r="J2163" s="1" t="str">
        <f t="shared" si="155"/>
        <v>Basal till</v>
      </c>
      <c r="K2163" s="1" t="str">
        <f t="shared" si="156"/>
        <v>&lt;63 micron</v>
      </c>
      <c r="L2163">
        <v>13</v>
      </c>
      <c r="M2163">
        <v>1.62</v>
      </c>
      <c r="N2163">
        <v>11.1</v>
      </c>
      <c r="O2163">
        <v>1.2</v>
      </c>
      <c r="P2163">
        <v>0.5</v>
      </c>
      <c r="Q2163">
        <v>56.5</v>
      </c>
      <c r="R2163">
        <v>0.38</v>
      </c>
      <c r="S2163">
        <v>0.08</v>
      </c>
      <c r="T2163">
        <v>0.11</v>
      </c>
      <c r="U2163">
        <v>10.199999999999999</v>
      </c>
      <c r="V2163">
        <v>28</v>
      </c>
      <c r="W2163">
        <v>17.440000000000001</v>
      </c>
      <c r="X2163">
        <v>2.27</v>
      </c>
      <c r="Y2163">
        <v>4.9000000000000004</v>
      </c>
      <c r="Z2163">
        <v>27</v>
      </c>
      <c r="AA2163">
        <v>0.08</v>
      </c>
      <c r="AB2163">
        <v>30.2</v>
      </c>
      <c r="AC2163">
        <v>0.64</v>
      </c>
      <c r="AD2163">
        <v>466</v>
      </c>
      <c r="AE2163">
        <v>0.36</v>
      </c>
      <c r="AF2163">
        <v>4.0000000000000001E-3</v>
      </c>
      <c r="AG2163">
        <v>27.9</v>
      </c>
      <c r="AH2163">
        <v>5.3999999999999999E-2</v>
      </c>
      <c r="AI2163">
        <v>17.440000000000001</v>
      </c>
      <c r="AJ2163">
        <v>0.01</v>
      </c>
      <c r="AK2163">
        <v>0.38</v>
      </c>
      <c r="AL2163">
        <v>2.9</v>
      </c>
      <c r="AM2163">
        <v>0.2</v>
      </c>
      <c r="AN2163">
        <v>5.2</v>
      </c>
      <c r="AO2163">
        <v>0.02</v>
      </c>
      <c r="AP2163">
        <v>12.3</v>
      </c>
      <c r="AQ2163">
        <v>900</v>
      </c>
      <c r="AR2163">
        <v>0.09</v>
      </c>
      <c r="AS2163">
        <v>1.3</v>
      </c>
      <c r="AT2163">
        <v>30</v>
      </c>
      <c r="AU2163">
        <v>0.4</v>
      </c>
      <c r="AV2163">
        <v>44.3</v>
      </c>
    </row>
    <row r="2164" spans="1:49" x14ac:dyDescent="0.3">
      <c r="A2164" t="s">
        <v>8377</v>
      </c>
      <c r="B2164" t="s">
        <v>8378</v>
      </c>
      <c r="C2164" s="1" t="str">
        <f t="shared" si="153"/>
        <v>13:0048</v>
      </c>
      <c r="D2164" s="1" t="str">
        <f t="shared" si="154"/>
        <v>13:0010</v>
      </c>
      <c r="E2164" t="s">
        <v>8379</v>
      </c>
      <c r="F2164" t="s">
        <v>8380</v>
      </c>
      <c r="H2164">
        <v>45.359454399999997</v>
      </c>
      <c r="I2164">
        <v>-66.828299099999995</v>
      </c>
      <c r="J2164" s="1" t="str">
        <f t="shared" si="155"/>
        <v>Basal till</v>
      </c>
      <c r="K2164" s="1" t="str">
        <f t="shared" si="156"/>
        <v>&lt;63 micron</v>
      </c>
      <c r="L2164">
        <v>9</v>
      </c>
      <c r="M2164">
        <v>1.03</v>
      </c>
      <c r="N2164">
        <v>8.4</v>
      </c>
      <c r="O2164">
        <v>0.5</v>
      </c>
      <c r="P2164">
        <v>1</v>
      </c>
      <c r="Q2164">
        <v>36</v>
      </c>
      <c r="R2164">
        <v>0.37</v>
      </c>
      <c r="S2164">
        <v>0.26</v>
      </c>
      <c r="T2164">
        <v>0.08</v>
      </c>
      <c r="U2164">
        <v>8.4</v>
      </c>
      <c r="V2164">
        <v>20.7</v>
      </c>
      <c r="W2164">
        <v>15.28</v>
      </c>
      <c r="X2164">
        <v>1.85</v>
      </c>
      <c r="Y2164">
        <v>4.2</v>
      </c>
      <c r="Z2164">
        <v>7</v>
      </c>
      <c r="AA2164">
        <v>7.0000000000000007E-2</v>
      </c>
      <c r="AB2164">
        <v>26.2</v>
      </c>
      <c r="AC2164">
        <v>0.47</v>
      </c>
      <c r="AD2164">
        <v>467</v>
      </c>
      <c r="AE2164">
        <v>0.28000000000000003</v>
      </c>
      <c r="AF2164">
        <v>6.0000000000000001E-3</v>
      </c>
      <c r="AG2164">
        <v>17</v>
      </c>
      <c r="AH2164">
        <v>0.10199999999999999</v>
      </c>
      <c r="AI2164">
        <v>26.21</v>
      </c>
      <c r="AJ2164">
        <v>0.02</v>
      </c>
      <c r="AK2164">
        <v>0.34</v>
      </c>
      <c r="AL2164">
        <v>2.2000000000000002</v>
      </c>
      <c r="AM2164">
        <v>0.2</v>
      </c>
      <c r="AN2164">
        <v>7.6</v>
      </c>
      <c r="AO2164">
        <v>0.02</v>
      </c>
      <c r="AP2164">
        <v>17.600000000000001</v>
      </c>
      <c r="AQ2164">
        <v>900</v>
      </c>
      <c r="AR2164">
        <v>7.0000000000000007E-2</v>
      </c>
      <c r="AS2164">
        <v>1.5</v>
      </c>
      <c r="AT2164">
        <v>31</v>
      </c>
      <c r="AU2164">
        <v>0.4</v>
      </c>
      <c r="AV2164">
        <v>38.9</v>
      </c>
    </row>
    <row r="2165" spans="1:49" x14ac:dyDescent="0.3">
      <c r="A2165" t="s">
        <v>8381</v>
      </c>
      <c r="B2165" t="s">
        <v>8382</v>
      </c>
      <c r="C2165" s="1" t="str">
        <f t="shared" si="153"/>
        <v>13:0048</v>
      </c>
      <c r="D2165" s="1" t="str">
        <f t="shared" si="154"/>
        <v>13:0010</v>
      </c>
      <c r="E2165" t="s">
        <v>8383</v>
      </c>
      <c r="F2165" t="s">
        <v>8384</v>
      </c>
      <c r="H2165">
        <v>45.351201099999997</v>
      </c>
      <c r="I2165">
        <v>-66.820316899999995</v>
      </c>
      <c r="J2165" s="1" t="str">
        <f t="shared" si="155"/>
        <v>Basal till</v>
      </c>
      <c r="K2165" s="1" t="str">
        <f t="shared" si="156"/>
        <v>&lt;63 micron</v>
      </c>
      <c r="L2165">
        <v>17</v>
      </c>
      <c r="M2165">
        <v>1.42</v>
      </c>
      <c r="N2165">
        <v>10.3</v>
      </c>
      <c r="O2165">
        <v>1.4</v>
      </c>
      <c r="P2165">
        <v>1</v>
      </c>
      <c r="Q2165">
        <v>49.6</v>
      </c>
      <c r="R2165">
        <v>0.41</v>
      </c>
      <c r="S2165">
        <v>0.34</v>
      </c>
      <c r="T2165">
        <v>0.09</v>
      </c>
      <c r="U2165">
        <v>9.3000000000000007</v>
      </c>
      <c r="V2165">
        <v>23.9</v>
      </c>
      <c r="W2165">
        <v>18.05</v>
      </c>
      <c r="X2165">
        <v>2.35</v>
      </c>
      <c r="Y2165">
        <v>6.3</v>
      </c>
      <c r="Z2165">
        <v>9</v>
      </c>
      <c r="AA2165">
        <v>0.15</v>
      </c>
      <c r="AB2165">
        <v>36.200000000000003</v>
      </c>
      <c r="AC2165">
        <v>0.65</v>
      </c>
      <c r="AD2165">
        <v>570</v>
      </c>
      <c r="AE2165">
        <v>0.4</v>
      </c>
      <c r="AF2165">
        <v>8.9999999999999993E-3</v>
      </c>
      <c r="AG2165">
        <v>21.8</v>
      </c>
      <c r="AH2165">
        <v>0.106</v>
      </c>
      <c r="AI2165">
        <v>17.98</v>
      </c>
      <c r="AJ2165">
        <v>0.02</v>
      </c>
      <c r="AK2165">
        <v>0.4</v>
      </c>
      <c r="AL2165">
        <v>3</v>
      </c>
      <c r="AM2165">
        <v>0.1</v>
      </c>
      <c r="AN2165">
        <v>18.100000000000001</v>
      </c>
      <c r="AO2165">
        <v>0.04</v>
      </c>
      <c r="AP2165">
        <v>22.4</v>
      </c>
      <c r="AQ2165">
        <v>1200</v>
      </c>
      <c r="AR2165">
        <v>0.11</v>
      </c>
      <c r="AS2165">
        <v>1.8</v>
      </c>
      <c r="AT2165">
        <v>38</v>
      </c>
      <c r="AU2165">
        <v>0.5</v>
      </c>
      <c r="AV2165">
        <v>55.8</v>
      </c>
    </row>
    <row r="2166" spans="1:49" x14ac:dyDescent="0.3">
      <c r="A2166" t="s">
        <v>8385</v>
      </c>
      <c r="B2166" t="s">
        <v>8386</v>
      </c>
      <c r="C2166" s="1" t="str">
        <f t="shared" si="153"/>
        <v>13:0048</v>
      </c>
      <c r="D2166" s="1" t="str">
        <f t="shared" si="154"/>
        <v>13:0010</v>
      </c>
      <c r="E2166" t="s">
        <v>8387</v>
      </c>
      <c r="F2166" t="s">
        <v>8388</v>
      </c>
      <c r="H2166">
        <v>45.340138799999998</v>
      </c>
      <c r="I2166">
        <v>-66.806701500000003</v>
      </c>
      <c r="J2166" s="1" t="str">
        <f t="shared" si="155"/>
        <v>Basal till</v>
      </c>
      <c r="K2166" s="1" t="str">
        <f t="shared" si="156"/>
        <v>&lt;63 micron</v>
      </c>
      <c r="L2166">
        <v>9</v>
      </c>
      <c r="M2166">
        <v>1.43</v>
      </c>
      <c r="N2166">
        <v>9.3000000000000007</v>
      </c>
      <c r="O2166">
        <v>1.2</v>
      </c>
      <c r="P2166">
        <v>1</v>
      </c>
      <c r="Q2166">
        <v>55.1</v>
      </c>
      <c r="R2166">
        <v>0.42</v>
      </c>
      <c r="S2166">
        <v>0.25</v>
      </c>
      <c r="T2166">
        <v>0.06</v>
      </c>
      <c r="U2166">
        <v>8.4</v>
      </c>
      <c r="V2166">
        <v>23.5</v>
      </c>
      <c r="W2166">
        <v>15.98</v>
      </c>
      <c r="X2166">
        <v>2.31</v>
      </c>
      <c r="Y2166">
        <v>5.4</v>
      </c>
      <c r="Z2166">
        <v>10</v>
      </c>
      <c r="AA2166">
        <v>0.13</v>
      </c>
      <c r="AB2166">
        <v>34.4</v>
      </c>
      <c r="AC2166">
        <v>0.61</v>
      </c>
      <c r="AD2166">
        <v>501</v>
      </c>
      <c r="AE2166">
        <v>0.31</v>
      </c>
      <c r="AF2166">
        <v>6.0000000000000001E-3</v>
      </c>
      <c r="AG2166">
        <v>22.7</v>
      </c>
      <c r="AH2166">
        <v>8.4000000000000005E-2</v>
      </c>
      <c r="AI2166">
        <v>11.76</v>
      </c>
      <c r="AJ2166">
        <v>0.01</v>
      </c>
      <c r="AK2166">
        <v>0.41</v>
      </c>
      <c r="AL2166">
        <v>3</v>
      </c>
      <c r="AM2166">
        <v>0.05</v>
      </c>
      <c r="AN2166">
        <v>13.6</v>
      </c>
      <c r="AO2166">
        <v>0.02</v>
      </c>
      <c r="AP2166">
        <v>16</v>
      </c>
      <c r="AQ2166">
        <v>1050</v>
      </c>
      <c r="AR2166">
        <v>0.08</v>
      </c>
      <c r="AS2166">
        <v>1.6</v>
      </c>
      <c r="AT2166">
        <v>33</v>
      </c>
      <c r="AU2166">
        <v>0.3</v>
      </c>
      <c r="AV2166">
        <v>46.8</v>
      </c>
    </row>
    <row r="2167" spans="1:49" hidden="1" x14ac:dyDescent="0.3">
      <c r="A2167" t="s">
        <v>8389</v>
      </c>
      <c r="B2167" t="s">
        <v>8390</v>
      </c>
      <c r="C2167" s="1" t="str">
        <f t="shared" ref="C2167:C2198" si="157">HYPERLINK("http://geochem.nrcan.gc.ca/cdogs/content/bdl/bdl130050_e.htm", "13:0050")</f>
        <v>13:0050</v>
      </c>
      <c r="D2167" s="1" t="str">
        <f t="shared" ref="D2167:D2198" si="158">HYPERLINK("http://geochem.nrcan.gc.ca/cdogs/content/svy/svy130017_e.htm", "13:0017")</f>
        <v>13:0017</v>
      </c>
      <c r="E2167" t="s">
        <v>8391</v>
      </c>
      <c r="F2167" t="s">
        <v>8392</v>
      </c>
      <c r="H2167">
        <v>45.2445588</v>
      </c>
      <c r="I2167">
        <v>-67.442187099999998</v>
      </c>
      <c r="J2167" s="1" t="str">
        <f t="shared" si="155"/>
        <v>Basal till</v>
      </c>
      <c r="K2167" s="1" t="str">
        <f t="shared" si="156"/>
        <v>&lt;63 micron</v>
      </c>
      <c r="L2167">
        <v>12</v>
      </c>
      <c r="M2167">
        <v>2</v>
      </c>
      <c r="N2167">
        <v>14.9</v>
      </c>
      <c r="O2167">
        <v>1.7</v>
      </c>
      <c r="P2167">
        <v>3</v>
      </c>
      <c r="Q2167">
        <v>91.1</v>
      </c>
      <c r="R2167">
        <v>0.21</v>
      </c>
      <c r="S2167">
        <v>7.0000000000000007E-2</v>
      </c>
      <c r="T2167">
        <v>0.02</v>
      </c>
      <c r="U2167">
        <v>12.1</v>
      </c>
      <c r="V2167">
        <v>34.299999999999997</v>
      </c>
      <c r="W2167">
        <v>25.12</v>
      </c>
      <c r="X2167">
        <v>3.14</v>
      </c>
      <c r="Y2167">
        <v>5.9</v>
      </c>
      <c r="Z2167">
        <v>15</v>
      </c>
      <c r="AA2167">
        <v>0.17</v>
      </c>
      <c r="AB2167">
        <v>36.1</v>
      </c>
      <c r="AC2167">
        <v>0.79</v>
      </c>
      <c r="AD2167">
        <v>596</v>
      </c>
      <c r="AE2167">
        <v>0.34</v>
      </c>
      <c r="AF2167">
        <v>1.6E-2</v>
      </c>
      <c r="AG2167">
        <v>41.5</v>
      </c>
      <c r="AH2167">
        <v>3.9E-2</v>
      </c>
      <c r="AI2167">
        <v>12.23</v>
      </c>
      <c r="AJ2167">
        <v>5.0000000000000001E-3</v>
      </c>
      <c r="AK2167">
        <v>0.59</v>
      </c>
      <c r="AL2167">
        <v>5.6</v>
      </c>
      <c r="AM2167">
        <v>0.2</v>
      </c>
      <c r="AN2167">
        <v>9.4</v>
      </c>
      <c r="AO2167">
        <v>0.01</v>
      </c>
      <c r="AP2167">
        <v>8</v>
      </c>
      <c r="AQ2167">
        <v>670</v>
      </c>
      <c r="AR2167">
        <v>0.08</v>
      </c>
      <c r="AS2167">
        <v>0.7</v>
      </c>
      <c r="AT2167">
        <v>35</v>
      </c>
      <c r="AU2167">
        <v>0.2</v>
      </c>
      <c r="AV2167">
        <v>58.9</v>
      </c>
      <c r="AW2167">
        <v>5</v>
      </c>
    </row>
    <row r="2168" spans="1:49" hidden="1" x14ac:dyDescent="0.3">
      <c r="A2168" t="s">
        <v>8393</v>
      </c>
      <c r="B2168" t="s">
        <v>8394</v>
      </c>
      <c r="C2168" s="1" t="str">
        <f t="shared" si="157"/>
        <v>13:0050</v>
      </c>
      <c r="D2168" s="1" t="str">
        <f t="shared" si="158"/>
        <v>13:0017</v>
      </c>
      <c r="E2168" t="s">
        <v>8395</v>
      </c>
      <c r="F2168" t="s">
        <v>8396</v>
      </c>
      <c r="H2168">
        <v>45.230774699999998</v>
      </c>
      <c r="I2168">
        <v>-67.438678100000004</v>
      </c>
      <c r="J2168" s="1" t="str">
        <f t="shared" si="155"/>
        <v>Basal till</v>
      </c>
      <c r="K2168" s="1" t="str">
        <f t="shared" si="156"/>
        <v>&lt;63 micron</v>
      </c>
      <c r="L2168">
        <v>12</v>
      </c>
      <c r="M2168">
        <v>1.33</v>
      </c>
      <c r="N2168">
        <v>12.8</v>
      </c>
      <c r="O2168">
        <v>1.2</v>
      </c>
      <c r="P2168">
        <v>1</v>
      </c>
      <c r="Q2168">
        <v>52.4</v>
      </c>
      <c r="R2168">
        <v>0.18</v>
      </c>
      <c r="S2168">
        <v>0.12</v>
      </c>
      <c r="T2168">
        <v>0.03</v>
      </c>
      <c r="U2168">
        <v>10.199999999999999</v>
      </c>
      <c r="V2168">
        <v>23</v>
      </c>
      <c r="W2168">
        <v>19.100000000000001</v>
      </c>
      <c r="X2168">
        <v>2.44</v>
      </c>
      <c r="Y2168">
        <v>4.0999999999999996</v>
      </c>
      <c r="Z2168">
        <v>17</v>
      </c>
      <c r="AA2168">
        <v>7.0000000000000007E-2</v>
      </c>
      <c r="AB2168">
        <v>34.700000000000003</v>
      </c>
      <c r="AC2168">
        <v>0.6</v>
      </c>
      <c r="AD2168">
        <v>497</v>
      </c>
      <c r="AE2168">
        <v>0.28000000000000003</v>
      </c>
      <c r="AF2168">
        <v>5.0000000000000001E-3</v>
      </c>
      <c r="AG2168">
        <v>28.7</v>
      </c>
      <c r="AH2168">
        <v>5.6000000000000001E-2</v>
      </c>
      <c r="AI2168">
        <v>11.46</v>
      </c>
      <c r="AJ2168">
        <v>0.02</v>
      </c>
      <c r="AK2168">
        <v>0.49</v>
      </c>
      <c r="AL2168">
        <v>4.2</v>
      </c>
      <c r="AM2168">
        <v>0.1</v>
      </c>
      <c r="AN2168">
        <v>9.6</v>
      </c>
      <c r="AO2168">
        <v>0.01</v>
      </c>
      <c r="AP2168">
        <v>7.7</v>
      </c>
      <c r="AQ2168">
        <v>600</v>
      </c>
      <c r="AR2168">
        <v>0.04</v>
      </c>
      <c r="AS2168">
        <v>1.1000000000000001</v>
      </c>
      <c r="AT2168">
        <v>26</v>
      </c>
      <c r="AU2168">
        <v>0.2</v>
      </c>
      <c r="AV2168">
        <v>42.2</v>
      </c>
      <c r="AW2168">
        <v>5</v>
      </c>
    </row>
    <row r="2169" spans="1:49" hidden="1" x14ac:dyDescent="0.3">
      <c r="A2169" t="s">
        <v>8397</v>
      </c>
      <c r="B2169" t="s">
        <v>8398</v>
      </c>
      <c r="C2169" s="1" t="str">
        <f t="shared" si="157"/>
        <v>13:0050</v>
      </c>
      <c r="D2169" s="1" t="str">
        <f t="shared" si="158"/>
        <v>13:0017</v>
      </c>
      <c r="E2169" t="s">
        <v>8399</v>
      </c>
      <c r="F2169" t="s">
        <v>8400</v>
      </c>
      <c r="H2169">
        <v>45.245449999999998</v>
      </c>
      <c r="I2169">
        <v>-67.417938899999996</v>
      </c>
      <c r="J2169" s="1" t="str">
        <f t="shared" si="155"/>
        <v>Basal till</v>
      </c>
      <c r="K2169" s="1" t="str">
        <f t="shared" si="156"/>
        <v>&lt;63 micron</v>
      </c>
      <c r="L2169">
        <v>59</v>
      </c>
      <c r="M2169">
        <v>3.21</v>
      </c>
      <c r="N2169">
        <v>15.2</v>
      </c>
      <c r="O2169">
        <v>1.8</v>
      </c>
      <c r="P2169">
        <v>2</v>
      </c>
      <c r="Q2169">
        <v>76.3</v>
      </c>
      <c r="R2169">
        <v>0.28000000000000003</v>
      </c>
      <c r="S2169">
        <v>0.05</v>
      </c>
      <c r="T2169">
        <v>0.05</v>
      </c>
      <c r="U2169">
        <v>16.7</v>
      </c>
      <c r="V2169">
        <v>49.4</v>
      </c>
      <c r="W2169">
        <v>22.94</v>
      </c>
      <c r="X2169">
        <v>3.66</v>
      </c>
      <c r="Y2169">
        <v>7.5</v>
      </c>
      <c r="Z2169">
        <v>108</v>
      </c>
      <c r="AA2169">
        <v>0.11</v>
      </c>
      <c r="AB2169">
        <v>22.9</v>
      </c>
      <c r="AC2169">
        <v>0.92</v>
      </c>
      <c r="AD2169">
        <v>660</v>
      </c>
      <c r="AE2169">
        <v>0.75</v>
      </c>
      <c r="AF2169">
        <v>5.0000000000000001E-3</v>
      </c>
      <c r="AG2169">
        <v>49.8</v>
      </c>
      <c r="AH2169">
        <v>5.8999999999999997E-2</v>
      </c>
      <c r="AI2169">
        <v>12.45</v>
      </c>
      <c r="AJ2169">
        <v>0.03</v>
      </c>
      <c r="AK2169">
        <v>0.46</v>
      </c>
      <c r="AL2169">
        <v>4</v>
      </c>
      <c r="AM2169">
        <v>0.7</v>
      </c>
      <c r="AN2169">
        <v>5.4</v>
      </c>
      <c r="AO2169">
        <v>0.01</v>
      </c>
      <c r="AP2169">
        <v>3.6</v>
      </c>
      <c r="AQ2169">
        <v>160</v>
      </c>
      <c r="AR2169">
        <v>0.12</v>
      </c>
      <c r="AS2169">
        <v>1.2</v>
      </c>
      <c r="AT2169">
        <v>39</v>
      </c>
      <c r="AU2169">
        <v>0.1</v>
      </c>
      <c r="AV2169">
        <v>79.3</v>
      </c>
      <c r="AW2169">
        <v>1</v>
      </c>
    </row>
    <row r="2170" spans="1:49" hidden="1" x14ac:dyDescent="0.3">
      <c r="A2170" t="s">
        <v>8401</v>
      </c>
      <c r="B2170" t="s">
        <v>8402</v>
      </c>
      <c r="C2170" s="1" t="str">
        <f t="shared" si="157"/>
        <v>13:0050</v>
      </c>
      <c r="D2170" s="1" t="str">
        <f t="shared" si="158"/>
        <v>13:0017</v>
      </c>
      <c r="E2170" t="s">
        <v>8403</v>
      </c>
      <c r="F2170" t="s">
        <v>8404</v>
      </c>
      <c r="H2170">
        <v>45.227751900000001</v>
      </c>
      <c r="I2170">
        <v>-67.422404299999997</v>
      </c>
      <c r="J2170" s="1" t="str">
        <f t="shared" si="155"/>
        <v>Basal till</v>
      </c>
      <c r="K2170" s="1" t="str">
        <f t="shared" si="156"/>
        <v>&lt;63 micron</v>
      </c>
      <c r="L2170">
        <v>14</v>
      </c>
      <c r="M2170">
        <v>1.8</v>
      </c>
      <c r="N2170">
        <v>12.3</v>
      </c>
      <c r="O2170">
        <v>1.3</v>
      </c>
      <c r="P2170">
        <v>2</v>
      </c>
      <c r="Q2170">
        <v>73.599999999999994</v>
      </c>
      <c r="R2170">
        <v>0.16</v>
      </c>
      <c r="S2170">
        <v>0.06</v>
      </c>
      <c r="T2170">
        <v>0.03</v>
      </c>
      <c r="U2170">
        <v>11</v>
      </c>
      <c r="V2170">
        <v>38.1</v>
      </c>
      <c r="W2170">
        <v>20.2</v>
      </c>
      <c r="X2170">
        <v>2.73</v>
      </c>
      <c r="Y2170">
        <v>5.6</v>
      </c>
      <c r="Z2170">
        <v>17</v>
      </c>
      <c r="AA2170">
        <v>0.19</v>
      </c>
      <c r="AB2170">
        <v>36.1</v>
      </c>
      <c r="AC2170">
        <v>0.71</v>
      </c>
      <c r="AD2170">
        <v>568</v>
      </c>
      <c r="AE2170">
        <v>0.5</v>
      </c>
      <c r="AF2170">
        <v>2.5999999999999999E-2</v>
      </c>
      <c r="AG2170">
        <v>37.200000000000003</v>
      </c>
      <c r="AH2170">
        <v>0.04</v>
      </c>
      <c r="AI2170">
        <v>13.22</v>
      </c>
      <c r="AJ2170">
        <v>5.0000000000000001E-3</v>
      </c>
      <c r="AK2170">
        <v>0.56999999999999995</v>
      </c>
      <c r="AL2170">
        <v>6.2</v>
      </c>
      <c r="AM2170">
        <v>0.2</v>
      </c>
      <c r="AN2170">
        <v>7.3</v>
      </c>
      <c r="AO2170">
        <v>0.01</v>
      </c>
      <c r="AP2170">
        <v>8</v>
      </c>
      <c r="AQ2170">
        <v>720</v>
      </c>
      <c r="AR2170">
        <v>0.08</v>
      </c>
      <c r="AS2170">
        <v>0.8</v>
      </c>
      <c r="AT2170">
        <v>31</v>
      </c>
      <c r="AU2170">
        <v>0.2</v>
      </c>
      <c r="AV2170">
        <v>51.3</v>
      </c>
      <c r="AW2170">
        <v>5</v>
      </c>
    </row>
    <row r="2171" spans="1:49" hidden="1" x14ac:dyDescent="0.3">
      <c r="A2171" t="s">
        <v>8405</v>
      </c>
      <c r="B2171" t="s">
        <v>8406</v>
      </c>
      <c r="C2171" s="1" t="str">
        <f t="shared" si="157"/>
        <v>13:0050</v>
      </c>
      <c r="D2171" s="1" t="str">
        <f t="shared" si="158"/>
        <v>13:0017</v>
      </c>
      <c r="E2171" t="s">
        <v>8407</v>
      </c>
      <c r="F2171" t="s">
        <v>8408</v>
      </c>
      <c r="H2171">
        <v>45.212705100000001</v>
      </c>
      <c r="I2171">
        <v>-67.415510100000006</v>
      </c>
      <c r="J2171" s="1" t="str">
        <f t="shared" si="155"/>
        <v>Basal till</v>
      </c>
      <c r="K2171" s="1" t="str">
        <f t="shared" si="156"/>
        <v>&lt;63 micron</v>
      </c>
      <c r="L2171">
        <v>25</v>
      </c>
      <c r="M2171">
        <v>1.89</v>
      </c>
      <c r="N2171">
        <v>17.100000000000001</v>
      </c>
      <c r="O2171">
        <v>0.9</v>
      </c>
      <c r="P2171">
        <v>1</v>
      </c>
      <c r="Q2171">
        <v>69.599999999999994</v>
      </c>
      <c r="R2171">
        <v>0.21</v>
      </c>
      <c r="S2171">
        <v>0.03</v>
      </c>
      <c r="T2171">
        <v>0.02</v>
      </c>
      <c r="U2171">
        <v>11.9</v>
      </c>
      <c r="V2171">
        <v>28.5</v>
      </c>
      <c r="W2171">
        <v>20.14</v>
      </c>
      <c r="X2171">
        <v>2.61</v>
      </c>
      <c r="Y2171">
        <v>5.5</v>
      </c>
      <c r="Z2171">
        <v>11</v>
      </c>
      <c r="AA2171">
        <v>0.17</v>
      </c>
      <c r="AB2171">
        <v>34.4</v>
      </c>
      <c r="AC2171">
        <v>0.57999999999999996</v>
      </c>
      <c r="AD2171">
        <v>473</v>
      </c>
      <c r="AE2171">
        <v>0.38</v>
      </c>
      <c r="AF2171">
        <v>1.6E-2</v>
      </c>
      <c r="AG2171">
        <v>28.2</v>
      </c>
      <c r="AH2171">
        <v>3.1E-2</v>
      </c>
      <c r="AI2171">
        <v>11.86</v>
      </c>
      <c r="AJ2171">
        <v>5.0000000000000001E-3</v>
      </c>
      <c r="AK2171">
        <v>0.51</v>
      </c>
      <c r="AL2171">
        <v>5.3</v>
      </c>
      <c r="AM2171">
        <v>0.2</v>
      </c>
      <c r="AN2171">
        <v>5.9</v>
      </c>
      <c r="AO2171">
        <v>0.01</v>
      </c>
      <c r="AP2171">
        <v>8.8000000000000007</v>
      </c>
      <c r="AQ2171">
        <v>520</v>
      </c>
      <c r="AR2171">
        <v>0.09</v>
      </c>
      <c r="AS2171">
        <v>0.8</v>
      </c>
      <c r="AT2171">
        <v>31</v>
      </c>
      <c r="AU2171">
        <v>0.2</v>
      </c>
      <c r="AV2171">
        <v>45</v>
      </c>
      <c r="AW2171">
        <v>5</v>
      </c>
    </row>
    <row r="2172" spans="1:49" hidden="1" x14ac:dyDescent="0.3">
      <c r="A2172" t="s">
        <v>8409</v>
      </c>
      <c r="B2172" t="s">
        <v>8410</v>
      </c>
      <c r="C2172" s="1" t="str">
        <f t="shared" si="157"/>
        <v>13:0050</v>
      </c>
      <c r="D2172" s="1" t="str">
        <f t="shared" si="158"/>
        <v>13:0017</v>
      </c>
      <c r="E2172" t="s">
        <v>8411</v>
      </c>
      <c r="F2172" t="s">
        <v>8412</v>
      </c>
      <c r="H2172">
        <v>45.196551599999999</v>
      </c>
      <c r="I2172">
        <v>-67.419714299999995</v>
      </c>
      <c r="J2172" s="1" t="str">
        <f t="shared" si="155"/>
        <v>Basal till</v>
      </c>
      <c r="K2172" s="1" t="str">
        <f t="shared" si="156"/>
        <v>&lt;63 micron</v>
      </c>
      <c r="L2172">
        <v>21</v>
      </c>
      <c r="M2172">
        <v>1.71</v>
      </c>
      <c r="N2172">
        <v>9.6999999999999993</v>
      </c>
      <c r="O2172">
        <v>1.4</v>
      </c>
      <c r="P2172">
        <v>1</v>
      </c>
      <c r="Q2172">
        <v>63.8</v>
      </c>
      <c r="R2172">
        <v>0.14000000000000001</v>
      </c>
      <c r="S2172">
        <v>0.03</v>
      </c>
      <c r="T2172">
        <v>0.06</v>
      </c>
      <c r="U2172">
        <v>9.6</v>
      </c>
      <c r="V2172">
        <v>25.8</v>
      </c>
      <c r="W2172">
        <v>19.48</v>
      </c>
      <c r="X2172">
        <v>2.35</v>
      </c>
      <c r="Y2172">
        <v>4.5</v>
      </c>
      <c r="Z2172">
        <v>30</v>
      </c>
      <c r="AA2172">
        <v>0.14000000000000001</v>
      </c>
      <c r="AB2172">
        <v>31.5</v>
      </c>
      <c r="AC2172">
        <v>0.54</v>
      </c>
      <c r="AD2172">
        <v>376</v>
      </c>
      <c r="AE2172">
        <v>0.33</v>
      </c>
      <c r="AF2172">
        <v>1.4999999999999999E-2</v>
      </c>
      <c r="AG2172">
        <v>27.4</v>
      </c>
      <c r="AH2172">
        <v>3.6999999999999998E-2</v>
      </c>
      <c r="AI2172">
        <v>9.89</v>
      </c>
      <c r="AJ2172">
        <v>0.01</v>
      </c>
      <c r="AK2172">
        <v>0.55000000000000004</v>
      </c>
      <c r="AL2172">
        <v>4.7</v>
      </c>
      <c r="AM2172">
        <v>0.3</v>
      </c>
      <c r="AN2172">
        <v>4.2</v>
      </c>
      <c r="AO2172">
        <v>0.02</v>
      </c>
      <c r="AP2172">
        <v>7</v>
      </c>
      <c r="AQ2172">
        <v>640</v>
      </c>
      <c r="AR2172">
        <v>7.0000000000000007E-2</v>
      </c>
      <c r="AS2172">
        <v>0.7</v>
      </c>
      <c r="AT2172">
        <v>28</v>
      </c>
      <c r="AU2172">
        <v>0.2</v>
      </c>
      <c r="AV2172">
        <v>44</v>
      </c>
      <c r="AW2172">
        <v>5</v>
      </c>
    </row>
    <row r="2173" spans="1:49" hidden="1" x14ac:dyDescent="0.3">
      <c r="A2173" t="s">
        <v>8413</v>
      </c>
      <c r="B2173" t="s">
        <v>8414</v>
      </c>
      <c r="C2173" s="1" t="str">
        <f t="shared" si="157"/>
        <v>13:0050</v>
      </c>
      <c r="D2173" s="1" t="str">
        <f t="shared" si="158"/>
        <v>13:0017</v>
      </c>
      <c r="E2173" t="s">
        <v>8415</v>
      </c>
      <c r="F2173" t="s">
        <v>8416</v>
      </c>
      <c r="H2173">
        <v>45.236582300000002</v>
      </c>
      <c r="I2173">
        <v>-67.393951999999999</v>
      </c>
      <c r="J2173" s="1" t="str">
        <f t="shared" si="155"/>
        <v>Basal till</v>
      </c>
      <c r="K2173" s="1" t="str">
        <f t="shared" si="156"/>
        <v>&lt;63 micron</v>
      </c>
      <c r="L2173">
        <v>8</v>
      </c>
      <c r="M2173">
        <v>2.41</v>
      </c>
      <c r="N2173">
        <v>38.4</v>
      </c>
      <c r="O2173">
        <v>0.8</v>
      </c>
      <c r="P2173">
        <v>1</v>
      </c>
      <c r="Q2173">
        <v>75.8</v>
      </c>
      <c r="R2173">
        <v>0.27</v>
      </c>
      <c r="S2173">
        <v>0.04</v>
      </c>
      <c r="T2173">
        <v>0.04</v>
      </c>
      <c r="U2173">
        <v>15.9</v>
      </c>
      <c r="V2173">
        <v>42.3</v>
      </c>
      <c r="W2173">
        <v>34.65</v>
      </c>
      <c r="X2173">
        <v>3.24</v>
      </c>
      <c r="Y2173">
        <v>5.8</v>
      </c>
      <c r="Z2173">
        <v>39</v>
      </c>
      <c r="AA2173">
        <v>0.15</v>
      </c>
      <c r="AB2173">
        <v>30.4</v>
      </c>
      <c r="AC2173">
        <v>0.8</v>
      </c>
      <c r="AD2173">
        <v>599</v>
      </c>
      <c r="AE2173">
        <v>0.44</v>
      </c>
      <c r="AF2173">
        <v>1.4E-2</v>
      </c>
      <c r="AG2173">
        <v>44.8</v>
      </c>
      <c r="AH2173">
        <v>0.06</v>
      </c>
      <c r="AI2173">
        <v>17.600000000000001</v>
      </c>
      <c r="AJ2173">
        <v>0.02</v>
      </c>
      <c r="AK2173">
        <v>0.73</v>
      </c>
      <c r="AL2173">
        <v>5.5</v>
      </c>
      <c r="AM2173">
        <v>0.5</v>
      </c>
      <c r="AN2173">
        <v>5.6</v>
      </c>
      <c r="AO2173">
        <v>0.03</v>
      </c>
      <c r="AP2173">
        <v>8.6</v>
      </c>
      <c r="AQ2173">
        <v>830</v>
      </c>
      <c r="AR2173">
        <v>0.1</v>
      </c>
      <c r="AS2173">
        <v>1</v>
      </c>
      <c r="AT2173">
        <v>39</v>
      </c>
      <c r="AU2173">
        <v>0.4</v>
      </c>
      <c r="AV2173">
        <v>60.7</v>
      </c>
      <c r="AW2173">
        <v>5</v>
      </c>
    </row>
    <row r="2174" spans="1:49" hidden="1" x14ac:dyDescent="0.3">
      <c r="A2174" t="s">
        <v>8417</v>
      </c>
      <c r="B2174" t="s">
        <v>8418</v>
      </c>
      <c r="C2174" s="1" t="str">
        <f t="shared" si="157"/>
        <v>13:0050</v>
      </c>
      <c r="D2174" s="1" t="str">
        <f t="shared" si="158"/>
        <v>13:0017</v>
      </c>
      <c r="E2174" t="s">
        <v>8419</v>
      </c>
      <c r="F2174" t="s">
        <v>8420</v>
      </c>
      <c r="H2174">
        <v>45.218590599999999</v>
      </c>
      <c r="I2174">
        <v>-67.3921785</v>
      </c>
      <c r="J2174" s="1" t="str">
        <f t="shared" si="155"/>
        <v>Basal till</v>
      </c>
      <c r="K2174" s="1" t="str">
        <f t="shared" si="156"/>
        <v>&lt;63 micron</v>
      </c>
      <c r="L2174">
        <v>61</v>
      </c>
      <c r="M2174">
        <v>2.0099999999999998</v>
      </c>
      <c r="N2174">
        <v>22.5</v>
      </c>
      <c r="O2174">
        <v>1.4</v>
      </c>
      <c r="P2174">
        <v>1</v>
      </c>
      <c r="Q2174">
        <v>59.8</v>
      </c>
      <c r="R2174">
        <v>0.2</v>
      </c>
      <c r="S2174">
        <v>0.03</v>
      </c>
      <c r="T2174">
        <v>0.05</v>
      </c>
      <c r="U2174">
        <v>11.8</v>
      </c>
      <c r="V2174">
        <v>29.2</v>
      </c>
      <c r="W2174">
        <v>22.85</v>
      </c>
      <c r="X2174">
        <v>2.75</v>
      </c>
      <c r="Y2174">
        <v>5.0999999999999996</v>
      </c>
      <c r="Z2174">
        <v>35</v>
      </c>
      <c r="AA2174">
        <v>0.12</v>
      </c>
      <c r="AB2174">
        <v>32.700000000000003</v>
      </c>
      <c r="AC2174">
        <v>0.6</v>
      </c>
      <c r="AD2174">
        <v>399</v>
      </c>
      <c r="AE2174">
        <v>0.5</v>
      </c>
      <c r="AF2174">
        <v>5.0000000000000001E-3</v>
      </c>
      <c r="AG2174">
        <v>33.200000000000003</v>
      </c>
      <c r="AH2174">
        <v>4.1000000000000002E-2</v>
      </c>
      <c r="AI2174">
        <v>12.13</v>
      </c>
      <c r="AJ2174">
        <v>0.02</v>
      </c>
      <c r="AK2174">
        <v>0.59</v>
      </c>
      <c r="AL2174">
        <v>3.5</v>
      </c>
      <c r="AM2174">
        <v>0.6</v>
      </c>
      <c r="AN2174">
        <v>4.7</v>
      </c>
      <c r="AO2174">
        <v>0.04</v>
      </c>
      <c r="AP2174">
        <v>6.9</v>
      </c>
      <c r="AQ2174">
        <v>330</v>
      </c>
      <c r="AR2174">
        <v>0.1</v>
      </c>
      <c r="AS2174">
        <v>0.8</v>
      </c>
      <c r="AT2174">
        <v>28</v>
      </c>
      <c r="AU2174">
        <v>0.5</v>
      </c>
      <c r="AV2174">
        <v>55.7</v>
      </c>
      <c r="AW2174">
        <v>5</v>
      </c>
    </row>
    <row r="2175" spans="1:49" hidden="1" x14ac:dyDescent="0.3">
      <c r="A2175" t="s">
        <v>8421</v>
      </c>
      <c r="B2175" t="s">
        <v>8422</v>
      </c>
      <c r="C2175" s="1" t="str">
        <f t="shared" si="157"/>
        <v>13:0050</v>
      </c>
      <c r="D2175" s="1" t="str">
        <f t="shared" si="158"/>
        <v>13:0017</v>
      </c>
      <c r="E2175" t="s">
        <v>8423</v>
      </c>
      <c r="F2175" t="s">
        <v>8424</v>
      </c>
      <c r="H2175">
        <v>45.205204199999997</v>
      </c>
      <c r="I2175">
        <v>-67.396579399999993</v>
      </c>
      <c r="J2175" s="1" t="str">
        <f t="shared" si="155"/>
        <v>Basal till</v>
      </c>
      <c r="K2175" s="1" t="str">
        <f t="shared" si="156"/>
        <v>&lt;63 micron</v>
      </c>
      <c r="L2175">
        <v>5</v>
      </c>
      <c r="M2175">
        <v>2</v>
      </c>
      <c r="N2175">
        <v>15.4</v>
      </c>
      <c r="O2175">
        <v>1.8</v>
      </c>
      <c r="P2175">
        <v>3</v>
      </c>
      <c r="Q2175">
        <v>79.900000000000006</v>
      </c>
      <c r="R2175">
        <v>0.2</v>
      </c>
      <c r="S2175">
        <v>0.06</v>
      </c>
      <c r="T2175">
        <v>0.02</v>
      </c>
      <c r="U2175">
        <v>12.6</v>
      </c>
      <c r="V2175">
        <v>37.4</v>
      </c>
      <c r="W2175">
        <v>20.05</v>
      </c>
      <c r="X2175">
        <v>2.74</v>
      </c>
      <c r="Y2175">
        <v>5.3</v>
      </c>
      <c r="Z2175">
        <v>17</v>
      </c>
      <c r="AA2175">
        <v>0.23</v>
      </c>
      <c r="AB2175">
        <v>34.4</v>
      </c>
      <c r="AC2175">
        <v>0.66</v>
      </c>
      <c r="AD2175">
        <v>553</v>
      </c>
      <c r="AE2175">
        <v>0.55000000000000004</v>
      </c>
      <c r="AF2175">
        <v>1.6E-2</v>
      </c>
      <c r="AG2175">
        <v>35</v>
      </c>
      <c r="AH2175">
        <v>0.04</v>
      </c>
      <c r="AI2175">
        <v>12.23</v>
      </c>
      <c r="AJ2175">
        <v>0.01</v>
      </c>
      <c r="AK2175">
        <v>0.66</v>
      </c>
      <c r="AL2175">
        <v>5.4</v>
      </c>
      <c r="AM2175">
        <v>0.3</v>
      </c>
      <c r="AN2175">
        <v>7</v>
      </c>
      <c r="AO2175">
        <v>0.02</v>
      </c>
      <c r="AP2175">
        <v>8.3000000000000007</v>
      </c>
      <c r="AQ2175">
        <v>860</v>
      </c>
      <c r="AR2175">
        <v>0.09</v>
      </c>
      <c r="AS2175">
        <v>0.7</v>
      </c>
      <c r="AT2175">
        <v>34</v>
      </c>
      <c r="AU2175">
        <v>0.3</v>
      </c>
      <c r="AV2175">
        <v>51.6</v>
      </c>
      <c r="AW2175">
        <v>5</v>
      </c>
    </row>
    <row r="2176" spans="1:49" hidden="1" x14ac:dyDescent="0.3">
      <c r="A2176" t="s">
        <v>8425</v>
      </c>
      <c r="B2176" t="s">
        <v>8426</v>
      </c>
      <c r="C2176" s="1" t="str">
        <f t="shared" si="157"/>
        <v>13:0050</v>
      </c>
      <c r="D2176" s="1" t="str">
        <f t="shared" si="158"/>
        <v>13:0017</v>
      </c>
      <c r="E2176" t="s">
        <v>8423</v>
      </c>
      <c r="F2176" t="s">
        <v>8427</v>
      </c>
      <c r="H2176">
        <v>45.205204199999997</v>
      </c>
      <c r="I2176">
        <v>-67.396579399999993</v>
      </c>
      <c r="J2176" s="1" t="str">
        <f t="shared" si="155"/>
        <v>Basal till</v>
      </c>
      <c r="K2176" s="1" t="str">
        <f t="shared" si="156"/>
        <v>&lt;63 micron</v>
      </c>
      <c r="L2176">
        <v>13</v>
      </c>
      <c r="M2176">
        <v>1.8</v>
      </c>
      <c r="N2176">
        <v>15</v>
      </c>
      <c r="O2176">
        <v>2</v>
      </c>
      <c r="P2176">
        <v>3</v>
      </c>
      <c r="Q2176">
        <v>68.599999999999994</v>
      </c>
      <c r="R2176">
        <v>0.18</v>
      </c>
      <c r="S2176">
        <v>0.06</v>
      </c>
      <c r="T2176">
        <v>0.03</v>
      </c>
      <c r="U2176">
        <v>11.7</v>
      </c>
      <c r="V2176">
        <v>29.3</v>
      </c>
      <c r="W2176">
        <v>19.68</v>
      </c>
      <c r="X2176">
        <v>2.81</v>
      </c>
      <c r="Y2176">
        <v>5</v>
      </c>
      <c r="Z2176">
        <v>15</v>
      </c>
      <c r="AA2176">
        <v>0.16</v>
      </c>
      <c r="AB2176">
        <v>34.200000000000003</v>
      </c>
      <c r="AC2176">
        <v>0.67</v>
      </c>
      <c r="AD2176">
        <v>608</v>
      </c>
      <c r="AE2176">
        <v>0.41</v>
      </c>
      <c r="AF2176">
        <v>1.4999999999999999E-2</v>
      </c>
      <c r="AG2176">
        <v>29.1</v>
      </c>
      <c r="AH2176">
        <v>0.04</v>
      </c>
      <c r="AI2176">
        <v>11.46</v>
      </c>
      <c r="AJ2176">
        <v>5.0000000000000001E-3</v>
      </c>
      <c r="AK2176">
        <v>0.62</v>
      </c>
      <c r="AL2176">
        <v>4.4000000000000004</v>
      </c>
      <c r="AM2176">
        <v>0.2</v>
      </c>
      <c r="AN2176">
        <v>6.8</v>
      </c>
      <c r="AO2176">
        <v>0.02</v>
      </c>
      <c r="AP2176">
        <v>8.1</v>
      </c>
      <c r="AQ2176">
        <v>650</v>
      </c>
      <c r="AR2176">
        <v>7.0000000000000007E-2</v>
      </c>
      <c r="AS2176">
        <v>0.7</v>
      </c>
      <c r="AT2176">
        <v>31</v>
      </c>
      <c r="AU2176">
        <v>0.3</v>
      </c>
      <c r="AV2176">
        <v>52.9</v>
      </c>
      <c r="AW2176">
        <v>5</v>
      </c>
    </row>
    <row r="2177" spans="1:49" hidden="1" x14ac:dyDescent="0.3">
      <c r="A2177" t="s">
        <v>8428</v>
      </c>
      <c r="B2177" t="s">
        <v>8429</v>
      </c>
      <c r="C2177" s="1" t="str">
        <f t="shared" si="157"/>
        <v>13:0050</v>
      </c>
      <c r="D2177" s="1" t="str">
        <f t="shared" si="158"/>
        <v>13:0017</v>
      </c>
      <c r="E2177" t="s">
        <v>8430</v>
      </c>
      <c r="F2177" t="s">
        <v>8431</v>
      </c>
      <c r="H2177">
        <v>45.192694000000003</v>
      </c>
      <c r="I2177">
        <v>-67.399922399999994</v>
      </c>
      <c r="J2177" s="1" t="str">
        <f t="shared" si="155"/>
        <v>Basal till</v>
      </c>
      <c r="K2177" s="1" t="str">
        <f t="shared" si="156"/>
        <v>&lt;63 micron</v>
      </c>
      <c r="L2177">
        <v>16</v>
      </c>
      <c r="M2177">
        <v>1.94</v>
      </c>
      <c r="N2177">
        <v>17.100000000000001</v>
      </c>
      <c r="O2177">
        <v>4.3</v>
      </c>
      <c r="P2177">
        <v>2</v>
      </c>
      <c r="Q2177">
        <v>62.9</v>
      </c>
      <c r="R2177">
        <v>0.19</v>
      </c>
      <c r="S2177">
        <v>0.03</v>
      </c>
      <c r="T2177">
        <v>0.05</v>
      </c>
      <c r="U2177">
        <v>11.7</v>
      </c>
      <c r="V2177">
        <v>30.6</v>
      </c>
      <c r="W2177">
        <v>20.88</v>
      </c>
      <c r="X2177">
        <v>2.63</v>
      </c>
      <c r="Y2177">
        <v>5.0999999999999996</v>
      </c>
      <c r="Z2177">
        <v>26</v>
      </c>
      <c r="AA2177">
        <v>0.13</v>
      </c>
      <c r="AB2177">
        <v>30.3</v>
      </c>
      <c r="AC2177">
        <v>0.61</v>
      </c>
      <c r="AD2177">
        <v>455</v>
      </c>
      <c r="AE2177">
        <v>0.43</v>
      </c>
      <c r="AF2177">
        <v>8.9999999999999993E-3</v>
      </c>
      <c r="AG2177">
        <v>31.8</v>
      </c>
      <c r="AH2177">
        <v>3.4000000000000002E-2</v>
      </c>
      <c r="AI2177">
        <v>11.81</v>
      </c>
      <c r="AJ2177">
        <v>0.01</v>
      </c>
      <c r="AK2177">
        <v>0.55000000000000004</v>
      </c>
      <c r="AL2177">
        <v>5</v>
      </c>
      <c r="AM2177">
        <v>0.5</v>
      </c>
      <c r="AN2177">
        <v>3.9</v>
      </c>
      <c r="AO2177">
        <v>0.03</v>
      </c>
      <c r="AP2177">
        <v>8.1</v>
      </c>
      <c r="AQ2177">
        <v>610</v>
      </c>
      <c r="AR2177">
        <v>0.08</v>
      </c>
      <c r="AS2177">
        <v>0.9</v>
      </c>
      <c r="AT2177">
        <v>30</v>
      </c>
      <c r="AU2177">
        <v>0.3</v>
      </c>
      <c r="AV2177">
        <v>49.5</v>
      </c>
      <c r="AW2177">
        <v>5</v>
      </c>
    </row>
    <row r="2178" spans="1:49" hidden="1" x14ac:dyDescent="0.3">
      <c r="A2178" t="s">
        <v>8432</v>
      </c>
      <c r="B2178" t="s">
        <v>8433</v>
      </c>
      <c r="C2178" s="1" t="str">
        <f t="shared" si="157"/>
        <v>13:0050</v>
      </c>
      <c r="D2178" s="1" t="str">
        <f t="shared" si="158"/>
        <v>13:0017</v>
      </c>
      <c r="E2178" t="s">
        <v>8434</v>
      </c>
      <c r="F2178" t="s">
        <v>8435</v>
      </c>
      <c r="H2178">
        <v>45.162157200000003</v>
      </c>
      <c r="I2178">
        <v>-67.387480199999999</v>
      </c>
      <c r="J2178" s="1" t="str">
        <f t="shared" si="155"/>
        <v>Basal till</v>
      </c>
      <c r="K2178" s="1" t="str">
        <f t="shared" si="156"/>
        <v>&lt;63 micron</v>
      </c>
      <c r="L2178">
        <v>53</v>
      </c>
      <c r="M2178">
        <v>2.12</v>
      </c>
      <c r="N2178">
        <v>21.3</v>
      </c>
      <c r="O2178">
        <v>0.6</v>
      </c>
      <c r="P2178">
        <v>1</v>
      </c>
      <c r="Q2178">
        <v>54.4</v>
      </c>
      <c r="R2178">
        <v>0.21</v>
      </c>
      <c r="S2178">
        <v>0.03</v>
      </c>
      <c r="T2178">
        <v>0.05</v>
      </c>
      <c r="U2178">
        <v>10.3</v>
      </c>
      <c r="V2178">
        <v>32.1</v>
      </c>
      <c r="W2178">
        <v>28.98</v>
      </c>
      <c r="X2178">
        <v>2.4900000000000002</v>
      </c>
      <c r="Y2178">
        <v>5.0999999999999996</v>
      </c>
      <c r="Z2178">
        <v>38</v>
      </c>
      <c r="AA2178">
        <v>7.0000000000000007E-2</v>
      </c>
      <c r="AB2178">
        <v>23.9</v>
      </c>
      <c r="AC2178">
        <v>0.54</v>
      </c>
      <c r="AD2178">
        <v>229</v>
      </c>
      <c r="AE2178">
        <v>0.67</v>
      </c>
      <c r="AF2178">
        <v>5.0000000000000001E-3</v>
      </c>
      <c r="AG2178">
        <v>33.5</v>
      </c>
      <c r="AH2178">
        <v>2.9000000000000001E-2</v>
      </c>
      <c r="AI2178">
        <v>11.24</v>
      </c>
      <c r="AJ2178">
        <v>0.02</v>
      </c>
      <c r="AK2178">
        <v>0.39</v>
      </c>
      <c r="AL2178">
        <v>3.9</v>
      </c>
      <c r="AM2178">
        <v>0.6</v>
      </c>
      <c r="AN2178">
        <v>3.9</v>
      </c>
      <c r="AO2178">
        <v>0.03</v>
      </c>
      <c r="AP2178">
        <v>7</v>
      </c>
      <c r="AQ2178">
        <v>520</v>
      </c>
      <c r="AR2178">
        <v>0.09</v>
      </c>
      <c r="AS2178">
        <v>1.2</v>
      </c>
      <c r="AT2178">
        <v>33</v>
      </c>
      <c r="AU2178">
        <v>0.4</v>
      </c>
      <c r="AV2178">
        <v>64</v>
      </c>
      <c r="AW2178">
        <v>5</v>
      </c>
    </row>
    <row r="2179" spans="1:49" hidden="1" x14ac:dyDescent="0.3">
      <c r="A2179" t="s">
        <v>8436</v>
      </c>
      <c r="B2179" t="s">
        <v>8437</v>
      </c>
      <c r="C2179" s="1" t="str">
        <f t="shared" si="157"/>
        <v>13:0050</v>
      </c>
      <c r="D2179" s="1" t="str">
        <f t="shared" si="158"/>
        <v>13:0017</v>
      </c>
      <c r="E2179" t="s">
        <v>8438</v>
      </c>
      <c r="F2179" t="s">
        <v>8439</v>
      </c>
      <c r="H2179">
        <v>45.246308399999997</v>
      </c>
      <c r="I2179">
        <v>-67.3644204</v>
      </c>
      <c r="J2179" s="1" t="str">
        <f>HYPERLINK("http://geochem.nrcan.gc.ca/cdogs/content/kwd/kwd020046_e.htm", "Ablation till")</f>
        <v>Ablation till</v>
      </c>
      <c r="K2179" s="1" t="str">
        <f t="shared" si="156"/>
        <v>&lt;63 micron</v>
      </c>
      <c r="L2179">
        <v>122</v>
      </c>
      <c r="M2179">
        <v>1.96</v>
      </c>
      <c r="N2179">
        <v>23.8</v>
      </c>
      <c r="O2179">
        <v>1</v>
      </c>
      <c r="P2179">
        <v>1</v>
      </c>
      <c r="Q2179">
        <v>37.5</v>
      </c>
      <c r="R2179">
        <v>0.28000000000000003</v>
      </c>
      <c r="S2179">
        <v>0.03</v>
      </c>
      <c r="T2179">
        <v>0.06</v>
      </c>
      <c r="U2179">
        <v>8.4</v>
      </c>
      <c r="V2179">
        <v>33.700000000000003</v>
      </c>
      <c r="W2179">
        <v>26.06</v>
      </c>
      <c r="X2179">
        <v>2.37</v>
      </c>
      <c r="Y2179">
        <v>5.5</v>
      </c>
      <c r="Z2179">
        <v>35</v>
      </c>
      <c r="AA2179">
        <v>0.04</v>
      </c>
      <c r="AB2179">
        <v>29.7</v>
      </c>
      <c r="AC2179">
        <v>0.47</v>
      </c>
      <c r="AD2179">
        <v>196</v>
      </c>
      <c r="AE2179">
        <v>0.68</v>
      </c>
      <c r="AF2179">
        <v>6.0000000000000001E-3</v>
      </c>
      <c r="AG2179">
        <v>26.8</v>
      </c>
      <c r="AH2179">
        <v>3.2000000000000001E-2</v>
      </c>
      <c r="AI2179">
        <v>13.2</v>
      </c>
      <c r="AJ2179">
        <v>0.02</v>
      </c>
      <c r="AK2179">
        <v>0.37</v>
      </c>
      <c r="AL2179">
        <v>3.4</v>
      </c>
      <c r="AM2179">
        <v>0.6</v>
      </c>
      <c r="AN2179">
        <v>3.3</v>
      </c>
      <c r="AO2179">
        <v>0.01</v>
      </c>
      <c r="AP2179">
        <v>7.9</v>
      </c>
      <c r="AQ2179">
        <v>560</v>
      </c>
      <c r="AR2179">
        <v>0.1</v>
      </c>
      <c r="AS2179">
        <v>1.1000000000000001</v>
      </c>
      <c r="AT2179">
        <v>31</v>
      </c>
      <c r="AU2179">
        <v>0.7</v>
      </c>
      <c r="AV2179">
        <v>46</v>
      </c>
      <c r="AW2179">
        <v>5</v>
      </c>
    </row>
    <row r="2180" spans="1:49" hidden="1" x14ac:dyDescent="0.3">
      <c r="A2180" t="s">
        <v>8440</v>
      </c>
      <c r="B2180" t="s">
        <v>8441</v>
      </c>
      <c r="C2180" s="1" t="str">
        <f t="shared" si="157"/>
        <v>13:0050</v>
      </c>
      <c r="D2180" s="1" t="str">
        <f t="shared" si="158"/>
        <v>13:0017</v>
      </c>
      <c r="E2180" t="s">
        <v>8442</v>
      </c>
      <c r="F2180" t="s">
        <v>8443</v>
      </c>
      <c r="H2180">
        <v>45.233463899999997</v>
      </c>
      <c r="I2180">
        <v>-67.375184500000003</v>
      </c>
      <c r="J2180" s="1" t="str">
        <f>HYPERLINK("http://geochem.nrcan.gc.ca/cdogs/content/kwd/kwd020045_e.htm", "Basal till")</f>
        <v>Basal till</v>
      </c>
      <c r="K2180" s="1" t="str">
        <f t="shared" si="156"/>
        <v>&lt;63 micron</v>
      </c>
      <c r="L2180">
        <v>20</v>
      </c>
      <c r="M2180">
        <v>1.96</v>
      </c>
      <c r="N2180">
        <v>21.4</v>
      </c>
      <c r="O2180">
        <v>0.4</v>
      </c>
      <c r="P2180">
        <v>1</v>
      </c>
      <c r="Q2180">
        <v>57.1</v>
      </c>
      <c r="R2180">
        <v>0.19</v>
      </c>
      <c r="S2180">
        <v>0.02</v>
      </c>
      <c r="T2180">
        <v>0.06</v>
      </c>
      <c r="U2180">
        <v>10.7</v>
      </c>
      <c r="V2180">
        <v>32.6</v>
      </c>
      <c r="W2180">
        <v>22.14</v>
      </c>
      <c r="X2180">
        <v>2.82</v>
      </c>
      <c r="Y2180">
        <v>5.4</v>
      </c>
      <c r="Z2180">
        <v>24</v>
      </c>
      <c r="AA2180">
        <v>0.09</v>
      </c>
      <c r="AB2180">
        <v>29.4</v>
      </c>
      <c r="AC2180">
        <v>0.63</v>
      </c>
      <c r="AD2180">
        <v>397</v>
      </c>
      <c r="AE2180">
        <v>0.47</v>
      </c>
      <c r="AF2180">
        <v>1.4E-2</v>
      </c>
      <c r="AG2180">
        <v>33.9</v>
      </c>
      <c r="AH2180">
        <v>3.7999999999999999E-2</v>
      </c>
      <c r="AI2180">
        <v>10.69</v>
      </c>
      <c r="AJ2180">
        <v>5.0000000000000001E-3</v>
      </c>
      <c r="AK2180">
        <v>0.44</v>
      </c>
      <c r="AL2180">
        <v>3.3</v>
      </c>
      <c r="AM2180">
        <v>0.4</v>
      </c>
      <c r="AN2180">
        <v>3.7</v>
      </c>
      <c r="AO2180">
        <v>0.03</v>
      </c>
      <c r="AP2180">
        <v>7.9</v>
      </c>
      <c r="AQ2180">
        <v>470</v>
      </c>
      <c r="AR2180">
        <v>7.0000000000000007E-2</v>
      </c>
      <c r="AS2180">
        <v>0.9</v>
      </c>
      <c r="AT2180">
        <v>29</v>
      </c>
      <c r="AU2180">
        <v>0.3</v>
      </c>
      <c r="AV2180">
        <v>59</v>
      </c>
      <c r="AW2180">
        <v>5</v>
      </c>
    </row>
    <row r="2181" spans="1:49" hidden="1" x14ac:dyDescent="0.3">
      <c r="A2181" t="s">
        <v>8444</v>
      </c>
      <c r="B2181" t="s">
        <v>8445</v>
      </c>
      <c r="C2181" s="1" t="str">
        <f t="shared" si="157"/>
        <v>13:0050</v>
      </c>
      <c r="D2181" s="1" t="str">
        <f t="shared" si="158"/>
        <v>13:0017</v>
      </c>
      <c r="E2181" t="s">
        <v>8446</v>
      </c>
      <c r="F2181" t="s">
        <v>8447</v>
      </c>
      <c r="H2181">
        <v>45.195748299999998</v>
      </c>
      <c r="I2181">
        <v>-67.360699400000001</v>
      </c>
      <c r="J2181" s="1" t="str">
        <f>HYPERLINK("http://geochem.nrcan.gc.ca/cdogs/content/kwd/kwd020046_e.htm", "Ablation till")</f>
        <v>Ablation till</v>
      </c>
      <c r="K2181" s="1" t="str">
        <f t="shared" si="156"/>
        <v>&lt;63 micron</v>
      </c>
      <c r="L2181">
        <v>525</v>
      </c>
      <c r="M2181">
        <v>2.2000000000000002</v>
      </c>
      <c r="N2181">
        <v>18.7</v>
      </c>
      <c r="O2181">
        <v>0.3</v>
      </c>
      <c r="P2181">
        <v>1</v>
      </c>
      <c r="Q2181">
        <v>50.6</v>
      </c>
      <c r="R2181">
        <v>0.81</v>
      </c>
      <c r="S2181">
        <v>0.03</v>
      </c>
      <c r="T2181">
        <v>0.09</v>
      </c>
      <c r="U2181">
        <v>8.1</v>
      </c>
      <c r="V2181">
        <v>27.1</v>
      </c>
      <c r="W2181">
        <v>14.54</v>
      </c>
      <c r="X2181">
        <v>2.31</v>
      </c>
      <c r="Y2181">
        <v>5.5</v>
      </c>
      <c r="Z2181">
        <v>137</v>
      </c>
      <c r="AA2181">
        <v>0.06</v>
      </c>
      <c r="AB2181">
        <v>29.4</v>
      </c>
      <c r="AC2181">
        <v>0.49</v>
      </c>
      <c r="AD2181">
        <v>232</v>
      </c>
      <c r="AE2181">
        <v>0.41</v>
      </c>
      <c r="AF2181">
        <v>5.0000000000000001E-3</v>
      </c>
      <c r="AG2181">
        <v>23.3</v>
      </c>
      <c r="AH2181">
        <v>6.2E-2</v>
      </c>
      <c r="AI2181">
        <v>17.09</v>
      </c>
      <c r="AJ2181">
        <v>0.01</v>
      </c>
      <c r="AK2181">
        <v>0.28999999999999998</v>
      </c>
      <c r="AL2181">
        <v>2.8</v>
      </c>
      <c r="AM2181">
        <v>0.7</v>
      </c>
      <c r="AN2181">
        <v>3.5</v>
      </c>
      <c r="AO2181">
        <v>0.01</v>
      </c>
      <c r="AP2181">
        <v>8.1999999999999993</v>
      </c>
      <c r="AQ2181">
        <v>260</v>
      </c>
      <c r="AR2181">
        <v>0.13</v>
      </c>
      <c r="AS2181">
        <v>1.6</v>
      </c>
      <c r="AT2181">
        <v>24</v>
      </c>
      <c r="AU2181">
        <v>0.2</v>
      </c>
      <c r="AV2181">
        <v>64.8</v>
      </c>
      <c r="AW2181">
        <v>5</v>
      </c>
    </row>
    <row r="2182" spans="1:49" hidden="1" x14ac:dyDescent="0.3">
      <c r="A2182" t="s">
        <v>8448</v>
      </c>
      <c r="B2182" t="s">
        <v>8449</v>
      </c>
      <c r="C2182" s="1" t="str">
        <f t="shared" si="157"/>
        <v>13:0050</v>
      </c>
      <c r="D2182" s="1" t="str">
        <f t="shared" si="158"/>
        <v>13:0017</v>
      </c>
      <c r="E2182" t="s">
        <v>8450</v>
      </c>
      <c r="F2182" t="s">
        <v>8451</v>
      </c>
      <c r="H2182">
        <v>45.179079399999999</v>
      </c>
      <c r="I2182">
        <v>-67.374071000000001</v>
      </c>
      <c r="J2182" s="1" t="str">
        <f t="shared" ref="J2182:J2204" si="159">HYPERLINK("http://geochem.nrcan.gc.ca/cdogs/content/kwd/kwd020045_e.htm", "Basal till")</f>
        <v>Basal till</v>
      </c>
      <c r="K2182" s="1" t="str">
        <f t="shared" si="156"/>
        <v>&lt;63 micron</v>
      </c>
      <c r="L2182">
        <v>14</v>
      </c>
      <c r="M2182">
        <v>2.77</v>
      </c>
      <c r="N2182">
        <v>39.700000000000003</v>
      </c>
      <c r="O2182">
        <v>0.8</v>
      </c>
      <c r="P2182">
        <v>1</v>
      </c>
      <c r="Q2182">
        <v>31.7</v>
      </c>
      <c r="R2182">
        <v>0.18</v>
      </c>
      <c r="S2182">
        <v>0.05</v>
      </c>
      <c r="T2182">
        <v>0.08</v>
      </c>
      <c r="U2182">
        <v>10.9</v>
      </c>
      <c r="V2182">
        <v>37.200000000000003</v>
      </c>
      <c r="W2182">
        <v>27.48</v>
      </c>
      <c r="X2182">
        <v>2.77</v>
      </c>
      <c r="Y2182">
        <v>4.7</v>
      </c>
      <c r="Z2182">
        <v>68</v>
      </c>
      <c r="AA2182">
        <v>0.05</v>
      </c>
      <c r="AB2182">
        <v>26</v>
      </c>
      <c r="AC2182">
        <v>0.52</v>
      </c>
      <c r="AD2182">
        <v>232</v>
      </c>
      <c r="AE2182">
        <v>0.84</v>
      </c>
      <c r="AF2182">
        <v>4.0000000000000001E-3</v>
      </c>
      <c r="AG2182">
        <v>39.4</v>
      </c>
      <c r="AH2182">
        <v>3.9E-2</v>
      </c>
      <c r="AI2182">
        <v>11.61</v>
      </c>
      <c r="AJ2182">
        <v>0.01</v>
      </c>
      <c r="AK2182">
        <v>0.37</v>
      </c>
      <c r="AL2182">
        <v>3.1</v>
      </c>
      <c r="AM2182">
        <v>1</v>
      </c>
      <c r="AN2182">
        <v>3.5</v>
      </c>
      <c r="AO2182">
        <v>0.01</v>
      </c>
      <c r="AP2182">
        <v>6.4</v>
      </c>
      <c r="AQ2182">
        <v>240</v>
      </c>
      <c r="AR2182">
        <v>0.08</v>
      </c>
      <c r="AS2182">
        <v>1.1000000000000001</v>
      </c>
      <c r="AT2182">
        <v>30</v>
      </c>
      <c r="AU2182">
        <v>0.6</v>
      </c>
      <c r="AV2182">
        <v>65.599999999999994</v>
      </c>
      <c r="AW2182">
        <v>5</v>
      </c>
    </row>
    <row r="2183" spans="1:49" hidden="1" x14ac:dyDescent="0.3">
      <c r="A2183" t="s">
        <v>8452</v>
      </c>
      <c r="B2183" t="s">
        <v>8453</v>
      </c>
      <c r="C2183" s="1" t="str">
        <f t="shared" si="157"/>
        <v>13:0050</v>
      </c>
      <c r="D2183" s="1" t="str">
        <f t="shared" si="158"/>
        <v>13:0017</v>
      </c>
      <c r="E2183" t="s">
        <v>8454</v>
      </c>
      <c r="F2183" t="s">
        <v>8455</v>
      </c>
      <c r="H2183">
        <v>45.169164199999997</v>
      </c>
      <c r="I2183">
        <v>-67.366793799999996</v>
      </c>
      <c r="J2183" s="1" t="str">
        <f t="shared" si="159"/>
        <v>Basal till</v>
      </c>
      <c r="K2183" s="1" t="str">
        <f t="shared" si="156"/>
        <v>&lt;63 micron</v>
      </c>
      <c r="L2183">
        <v>31</v>
      </c>
      <c r="M2183">
        <v>2.41</v>
      </c>
      <c r="N2183">
        <v>28.1</v>
      </c>
      <c r="O2183">
        <v>0.8</v>
      </c>
      <c r="P2183">
        <v>1</v>
      </c>
      <c r="Q2183">
        <v>40.700000000000003</v>
      </c>
      <c r="R2183">
        <v>0.19</v>
      </c>
      <c r="S2183">
        <v>0.04</v>
      </c>
      <c r="T2183">
        <v>0.05</v>
      </c>
      <c r="U2183">
        <v>11.5</v>
      </c>
      <c r="V2183">
        <v>33.299999999999997</v>
      </c>
      <c r="W2183">
        <v>14.86</v>
      </c>
      <c r="X2183">
        <v>2.82</v>
      </c>
      <c r="Y2183">
        <v>5.0999999999999996</v>
      </c>
      <c r="Z2183">
        <v>56</v>
      </c>
      <c r="AA2183">
        <v>7.0000000000000007E-2</v>
      </c>
      <c r="AB2183">
        <v>23.7</v>
      </c>
      <c r="AC2183">
        <v>0.51</v>
      </c>
      <c r="AD2183">
        <v>249</v>
      </c>
      <c r="AE2183">
        <v>0.67</v>
      </c>
      <c r="AF2183">
        <v>4.0000000000000001E-3</v>
      </c>
      <c r="AG2183">
        <v>37.6</v>
      </c>
      <c r="AH2183">
        <v>3.4000000000000002E-2</v>
      </c>
      <c r="AI2183">
        <v>9.35</v>
      </c>
      <c r="AJ2183">
        <v>5.0000000000000001E-3</v>
      </c>
      <c r="AK2183">
        <v>0.34</v>
      </c>
      <c r="AL2183">
        <v>2.8</v>
      </c>
      <c r="AM2183">
        <v>0.9</v>
      </c>
      <c r="AN2183">
        <v>3.8</v>
      </c>
      <c r="AO2183">
        <v>0.01</v>
      </c>
      <c r="AP2183">
        <v>6.3</v>
      </c>
      <c r="AQ2183">
        <v>420</v>
      </c>
      <c r="AR2183">
        <v>0.1</v>
      </c>
      <c r="AS2183">
        <v>1</v>
      </c>
      <c r="AT2183">
        <v>32</v>
      </c>
      <c r="AU2183">
        <v>0.4</v>
      </c>
      <c r="AV2183">
        <v>69.2</v>
      </c>
      <c r="AW2183">
        <v>5</v>
      </c>
    </row>
    <row r="2184" spans="1:49" hidden="1" x14ac:dyDescent="0.3">
      <c r="A2184" t="s">
        <v>8456</v>
      </c>
      <c r="B2184" t="s">
        <v>8457</v>
      </c>
      <c r="C2184" s="1" t="str">
        <f t="shared" si="157"/>
        <v>13:0050</v>
      </c>
      <c r="D2184" s="1" t="str">
        <f t="shared" si="158"/>
        <v>13:0017</v>
      </c>
      <c r="E2184" t="s">
        <v>8458</v>
      </c>
      <c r="F2184" t="s">
        <v>8459</v>
      </c>
      <c r="H2184">
        <v>45.152663599999997</v>
      </c>
      <c r="I2184">
        <v>-67.370547500000001</v>
      </c>
      <c r="J2184" s="1" t="str">
        <f t="shared" si="159"/>
        <v>Basal till</v>
      </c>
      <c r="K2184" s="1" t="str">
        <f t="shared" si="156"/>
        <v>&lt;63 micron</v>
      </c>
      <c r="L2184">
        <v>139</v>
      </c>
      <c r="M2184">
        <v>1.84</v>
      </c>
      <c r="N2184">
        <v>12.3</v>
      </c>
      <c r="O2184">
        <v>8.8000000000000007</v>
      </c>
      <c r="P2184">
        <v>1</v>
      </c>
      <c r="Q2184">
        <v>63.8</v>
      </c>
      <c r="R2184">
        <v>0.19</v>
      </c>
      <c r="S2184">
        <v>0.04</v>
      </c>
      <c r="T2184">
        <v>0.04</v>
      </c>
      <c r="U2184">
        <v>8</v>
      </c>
      <c r="V2184">
        <v>32.200000000000003</v>
      </c>
      <c r="W2184">
        <v>16</v>
      </c>
      <c r="X2184">
        <v>2.0499999999999998</v>
      </c>
      <c r="Y2184">
        <v>4.9000000000000004</v>
      </c>
      <c r="Z2184">
        <v>43</v>
      </c>
      <c r="AA2184">
        <v>0.09</v>
      </c>
      <c r="AB2184">
        <v>26.4</v>
      </c>
      <c r="AC2184">
        <v>0.51</v>
      </c>
      <c r="AD2184">
        <v>280</v>
      </c>
      <c r="AE2184">
        <v>0.54</v>
      </c>
      <c r="AF2184">
        <v>5.0000000000000001E-3</v>
      </c>
      <c r="AG2184">
        <v>33.6</v>
      </c>
      <c r="AH2184">
        <v>3.3000000000000002E-2</v>
      </c>
      <c r="AI2184">
        <v>8.08</v>
      </c>
      <c r="AJ2184">
        <v>5.0000000000000001E-3</v>
      </c>
      <c r="AK2184">
        <v>0.31</v>
      </c>
      <c r="AL2184">
        <v>2.8</v>
      </c>
      <c r="AM2184">
        <v>0.4</v>
      </c>
      <c r="AN2184">
        <v>4.7</v>
      </c>
      <c r="AO2184">
        <v>0.01</v>
      </c>
      <c r="AP2184">
        <v>7.2</v>
      </c>
      <c r="AQ2184">
        <v>450</v>
      </c>
      <c r="AR2184">
        <v>0.08</v>
      </c>
      <c r="AS2184">
        <v>1.2</v>
      </c>
      <c r="AT2184">
        <v>26</v>
      </c>
      <c r="AU2184">
        <v>0.3</v>
      </c>
      <c r="AV2184">
        <v>55</v>
      </c>
      <c r="AW2184">
        <v>5</v>
      </c>
    </row>
    <row r="2185" spans="1:49" hidden="1" x14ac:dyDescent="0.3">
      <c r="A2185" t="s">
        <v>8460</v>
      </c>
      <c r="B2185" t="s">
        <v>8461</v>
      </c>
      <c r="C2185" s="1" t="str">
        <f t="shared" si="157"/>
        <v>13:0050</v>
      </c>
      <c r="D2185" s="1" t="str">
        <f t="shared" si="158"/>
        <v>13:0017</v>
      </c>
      <c r="E2185" t="s">
        <v>8462</v>
      </c>
      <c r="F2185" t="s">
        <v>8463</v>
      </c>
      <c r="H2185">
        <v>45.153081499999999</v>
      </c>
      <c r="I2185">
        <v>-67.372711100000004</v>
      </c>
      <c r="J2185" s="1" t="str">
        <f t="shared" si="159"/>
        <v>Basal till</v>
      </c>
      <c r="K2185" s="1" t="str">
        <f t="shared" si="156"/>
        <v>&lt;63 micron</v>
      </c>
      <c r="L2185">
        <v>19</v>
      </c>
      <c r="M2185">
        <v>1.63</v>
      </c>
      <c r="N2185">
        <v>32.700000000000003</v>
      </c>
      <c r="O2185">
        <v>0.9</v>
      </c>
      <c r="P2185">
        <v>1</v>
      </c>
      <c r="Q2185">
        <v>57.4</v>
      </c>
      <c r="R2185">
        <v>0.22</v>
      </c>
      <c r="S2185">
        <v>0.03</v>
      </c>
      <c r="T2185">
        <v>7.0000000000000007E-2</v>
      </c>
      <c r="U2185">
        <v>14.6</v>
      </c>
      <c r="V2185">
        <v>27.7</v>
      </c>
      <c r="W2185">
        <v>27.74</v>
      </c>
      <c r="X2185">
        <v>2.46</v>
      </c>
      <c r="Y2185">
        <v>4.4000000000000004</v>
      </c>
      <c r="Z2185">
        <v>27</v>
      </c>
      <c r="AA2185">
        <v>0.09</v>
      </c>
      <c r="AB2185">
        <v>24</v>
      </c>
      <c r="AC2185">
        <v>0.51</v>
      </c>
      <c r="AD2185">
        <v>526</v>
      </c>
      <c r="AE2185">
        <v>0.56999999999999995</v>
      </c>
      <c r="AF2185">
        <v>8.0000000000000002E-3</v>
      </c>
      <c r="AG2185">
        <v>31.9</v>
      </c>
      <c r="AH2185">
        <v>4.5999999999999999E-2</v>
      </c>
      <c r="AI2185">
        <v>12.78</v>
      </c>
      <c r="AJ2185">
        <v>5.0000000000000001E-3</v>
      </c>
      <c r="AK2185">
        <v>0.53</v>
      </c>
      <c r="AL2185">
        <v>4.7</v>
      </c>
      <c r="AM2185">
        <v>0.4</v>
      </c>
      <c r="AN2185">
        <v>4</v>
      </c>
      <c r="AO2185">
        <v>0.03</v>
      </c>
      <c r="AP2185">
        <v>7.5</v>
      </c>
      <c r="AQ2185">
        <v>760</v>
      </c>
      <c r="AR2185">
        <v>0.09</v>
      </c>
      <c r="AS2185">
        <v>1.2</v>
      </c>
      <c r="AT2185">
        <v>31</v>
      </c>
      <c r="AU2185">
        <v>0.5</v>
      </c>
      <c r="AV2185">
        <v>47.3</v>
      </c>
      <c r="AW2185">
        <v>1</v>
      </c>
    </row>
    <row r="2186" spans="1:49" hidden="1" x14ac:dyDescent="0.3">
      <c r="A2186" t="s">
        <v>8464</v>
      </c>
      <c r="B2186" t="s">
        <v>8465</v>
      </c>
      <c r="C2186" s="1" t="str">
        <f t="shared" si="157"/>
        <v>13:0050</v>
      </c>
      <c r="D2186" s="1" t="str">
        <f t="shared" si="158"/>
        <v>13:0017</v>
      </c>
      <c r="E2186" t="s">
        <v>8466</v>
      </c>
      <c r="F2186" t="s">
        <v>8467</v>
      </c>
      <c r="H2186">
        <v>45.242516700000003</v>
      </c>
      <c r="I2186">
        <v>-67.343632099999994</v>
      </c>
      <c r="J2186" s="1" t="str">
        <f t="shared" si="159"/>
        <v>Basal till</v>
      </c>
      <c r="K2186" s="1" t="str">
        <f t="shared" si="156"/>
        <v>&lt;63 micron</v>
      </c>
      <c r="L2186">
        <v>65</v>
      </c>
      <c r="M2186">
        <v>2.4700000000000002</v>
      </c>
      <c r="N2186">
        <v>22.9</v>
      </c>
      <c r="O2186">
        <v>2</v>
      </c>
      <c r="P2186">
        <v>1</v>
      </c>
      <c r="Q2186">
        <v>64.599999999999994</v>
      </c>
      <c r="R2186">
        <v>0.42</v>
      </c>
      <c r="S2186">
        <v>0.05</v>
      </c>
      <c r="T2186">
        <v>0.08</v>
      </c>
      <c r="U2186">
        <v>19.2</v>
      </c>
      <c r="V2186">
        <v>75.2</v>
      </c>
      <c r="W2186">
        <v>43.75</v>
      </c>
      <c r="X2186">
        <v>2.87</v>
      </c>
      <c r="Y2186">
        <v>6</v>
      </c>
      <c r="Z2186">
        <v>54</v>
      </c>
      <c r="AA2186">
        <v>0.15</v>
      </c>
      <c r="AB2186">
        <v>29</v>
      </c>
      <c r="AC2186">
        <v>0.86</v>
      </c>
      <c r="AD2186">
        <v>283</v>
      </c>
      <c r="AE2186">
        <v>0.85</v>
      </c>
      <c r="AF2186">
        <v>5.0000000000000001E-3</v>
      </c>
      <c r="AG2186">
        <v>62.1</v>
      </c>
      <c r="AH2186">
        <v>4.2999999999999997E-2</v>
      </c>
      <c r="AI2186">
        <v>9.42</v>
      </c>
      <c r="AJ2186">
        <v>5.0000000000000001E-3</v>
      </c>
      <c r="AK2186">
        <v>0.36</v>
      </c>
      <c r="AL2186">
        <v>3.7</v>
      </c>
      <c r="AM2186">
        <v>0.6</v>
      </c>
      <c r="AN2186">
        <v>5.2</v>
      </c>
      <c r="AO2186">
        <v>0.02</v>
      </c>
      <c r="AP2186">
        <v>7.9</v>
      </c>
      <c r="AQ2186">
        <v>1030</v>
      </c>
      <c r="AR2186">
        <v>0.18</v>
      </c>
      <c r="AS2186">
        <v>1.4</v>
      </c>
      <c r="AT2186">
        <v>42</v>
      </c>
      <c r="AU2186">
        <v>28.4</v>
      </c>
      <c r="AV2186">
        <v>57.6</v>
      </c>
      <c r="AW2186">
        <v>5</v>
      </c>
    </row>
    <row r="2187" spans="1:49" hidden="1" x14ac:dyDescent="0.3">
      <c r="A2187" t="s">
        <v>8468</v>
      </c>
      <c r="B2187" t="s">
        <v>8469</v>
      </c>
      <c r="C2187" s="1" t="str">
        <f t="shared" si="157"/>
        <v>13:0050</v>
      </c>
      <c r="D2187" s="1" t="str">
        <f t="shared" si="158"/>
        <v>13:0017</v>
      </c>
      <c r="E2187" t="s">
        <v>8470</v>
      </c>
      <c r="F2187" t="s">
        <v>8471</v>
      </c>
      <c r="H2187">
        <v>45.228825499999999</v>
      </c>
      <c r="I2187">
        <v>-67.341137700000004</v>
      </c>
      <c r="J2187" s="1" t="str">
        <f t="shared" si="159"/>
        <v>Basal till</v>
      </c>
      <c r="K2187" s="1" t="str">
        <f t="shared" si="156"/>
        <v>&lt;63 micron</v>
      </c>
      <c r="L2187">
        <v>37</v>
      </c>
      <c r="M2187">
        <v>2.0099999999999998</v>
      </c>
      <c r="N2187">
        <v>16.5</v>
      </c>
      <c r="O2187">
        <v>0.7</v>
      </c>
      <c r="P2187">
        <v>1</v>
      </c>
      <c r="Q2187">
        <v>38.9</v>
      </c>
      <c r="R2187">
        <v>0.19</v>
      </c>
      <c r="S2187">
        <v>0.04</v>
      </c>
      <c r="T2187">
        <v>0.12</v>
      </c>
      <c r="U2187">
        <v>10</v>
      </c>
      <c r="V2187">
        <v>35.299999999999997</v>
      </c>
      <c r="W2187">
        <v>14.88</v>
      </c>
      <c r="X2187">
        <v>2.64</v>
      </c>
      <c r="Y2187">
        <v>5.0999999999999996</v>
      </c>
      <c r="Z2187">
        <v>61</v>
      </c>
      <c r="AA2187">
        <v>0.06</v>
      </c>
      <c r="AB2187">
        <v>29.8</v>
      </c>
      <c r="AC2187">
        <v>0.56000000000000005</v>
      </c>
      <c r="AD2187">
        <v>249</v>
      </c>
      <c r="AE2187">
        <v>0.66</v>
      </c>
      <c r="AF2187">
        <v>6.0000000000000001E-3</v>
      </c>
      <c r="AG2187">
        <v>30.4</v>
      </c>
      <c r="AH2187">
        <v>4.1000000000000002E-2</v>
      </c>
      <c r="AI2187">
        <v>9.6</v>
      </c>
      <c r="AJ2187">
        <v>5.0000000000000001E-3</v>
      </c>
      <c r="AK2187">
        <v>0.35</v>
      </c>
      <c r="AL2187">
        <v>2.7</v>
      </c>
      <c r="AM2187">
        <v>0.6</v>
      </c>
      <c r="AN2187">
        <v>4.3</v>
      </c>
      <c r="AO2187">
        <v>0.01</v>
      </c>
      <c r="AP2187">
        <v>6.7</v>
      </c>
      <c r="AQ2187">
        <v>500</v>
      </c>
      <c r="AR2187">
        <v>0.1</v>
      </c>
      <c r="AS2187">
        <v>1</v>
      </c>
      <c r="AT2187">
        <v>32</v>
      </c>
      <c r="AU2187">
        <v>0.5</v>
      </c>
      <c r="AV2187">
        <v>62.9</v>
      </c>
      <c r="AW2187">
        <v>5</v>
      </c>
    </row>
    <row r="2188" spans="1:49" hidden="1" x14ac:dyDescent="0.3">
      <c r="A2188" t="s">
        <v>8472</v>
      </c>
      <c r="B2188" t="s">
        <v>8473</v>
      </c>
      <c r="C2188" s="1" t="str">
        <f t="shared" si="157"/>
        <v>13:0050</v>
      </c>
      <c r="D2188" s="1" t="str">
        <f t="shared" si="158"/>
        <v>13:0017</v>
      </c>
      <c r="E2188" t="s">
        <v>8474</v>
      </c>
      <c r="F2188" t="s">
        <v>8475</v>
      </c>
      <c r="H2188">
        <v>45.207432500000003</v>
      </c>
      <c r="I2188">
        <v>-67.341364400000003</v>
      </c>
      <c r="J2188" s="1" t="str">
        <f t="shared" si="159"/>
        <v>Basal till</v>
      </c>
      <c r="K2188" s="1" t="str">
        <f t="shared" si="156"/>
        <v>&lt;63 micron</v>
      </c>
      <c r="L2188">
        <v>63</v>
      </c>
      <c r="M2188">
        <v>2.27</v>
      </c>
      <c r="N2188">
        <v>8.1999999999999993</v>
      </c>
      <c r="O2188">
        <v>0.5</v>
      </c>
      <c r="P2188">
        <v>1</v>
      </c>
      <c r="Q2188">
        <v>58.6</v>
      </c>
      <c r="R2188">
        <v>0.19</v>
      </c>
      <c r="S2188">
        <v>7.0000000000000007E-2</v>
      </c>
      <c r="T2188">
        <v>0.03</v>
      </c>
      <c r="U2188">
        <v>8.4</v>
      </c>
      <c r="V2188">
        <v>35</v>
      </c>
      <c r="W2188">
        <v>14.71</v>
      </c>
      <c r="X2188">
        <v>2.02</v>
      </c>
      <c r="Y2188">
        <v>5.7</v>
      </c>
      <c r="Z2188">
        <v>46</v>
      </c>
      <c r="AA2188">
        <v>7.0000000000000007E-2</v>
      </c>
      <c r="AB2188">
        <v>25.1</v>
      </c>
      <c r="AC2188">
        <v>0.56000000000000005</v>
      </c>
      <c r="AD2188">
        <v>216</v>
      </c>
      <c r="AE2188">
        <v>0.49</v>
      </c>
      <c r="AF2188">
        <v>4.0000000000000001E-3</v>
      </c>
      <c r="AG2188">
        <v>30</v>
      </c>
      <c r="AH2188">
        <v>3.5000000000000003E-2</v>
      </c>
      <c r="AI2188">
        <v>6.58</v>
      </c>
      <c r="AJ2188">
        <v>5.0000000000000001E-3</v>
      </c>
      <c r="AK2188">
        <v>0.27</v>
      </c>
      <c r="AL2188">
        <v>3.6</v>
      </c>
      <c r="AM2188">
        <v>0.5</v>
      </c>
      <c r="AN2188">
        <v>5</v>
      </c>
      <c r="AO2188">
        <v>0.01</v>
      </c>
      <c r="AP2188">
        <v>6.1</v>
      </c>
      <c r="AQ2188">
        <v>570</v>
      </c>
      <c r="AR2188">
        <v>0.12</v>
      </c>
      <c r="AS2188">
        <v>0.9</v>
      </c>
      <c r="AT2188">
        <v>29</v>
      </c>
      <c r="AU2188">
        <v>0.3</v>
      </c>
      <c r="AV2188">
        <v>55.4</v>
      </c>
      <c r="AW2188">
        <v>5</v>
      </c>
    </row>
    <row r="2189" spans="1:49" hidden="1" x14ac:dyDescent="0.3">
      <c r="A2189" t="s">
        <v>8476</v>
      </c>
      <c r="B2189" t="s">
        <v>8477</v>
      </c>
      <c r="C2189" s="1" t="str">
        <f t="shared" si="157"/>
        <v>13:0050</v>
      </c>
      <c r="D2189" s="1" t="str">
        <f t="shared" si="158"/>
        <v>13:0017</v>
      </c>
      <c r="E2189" t="s">
        <v>8478</v>
      </c>
      <c r="F2189" t="s">
        <v>8479</v>
      </c>
      <c r="H2189">
        <v>45.177847999999997</v>
      </c>
      <c r="I2189">
        <v>-67.332906100000002</v>
      </c>
      <c r="J2189" s="1" t="str">
        <f t="shared" si="159"/>
        <v>Basal till</v>
      </c>
      <c r="K2189" s="1" t="str">
        <f t="shared" si="156"/>
        <v>&lt;63 micron</v>
      </c>
      <c r="L2189">
        <v>37</v>
      </c>
      <c r="M2189">
        <v>2.88</v>
      </c>
      <c r="N2189">
        <v>64.3</v>
      </c>
      <c r="O2189">
        <v>1.9</v>
      </c>
      <c r="P2189">
        <v>1</v>
      </c>
      <c r="Q2189">
        <v>43.1</v>
      </c>
      <c r="R2189">
        <v>0.19</v>
      </c>
      <c r="S2189">
        <v>0.03</v>
      </c>
      <c r="T2189">
        <v>0.05</v>
      </c>
      <c r="U2189">
        <v>11.1</v>
      </c>
      <c r="V2189">
        <v>37.799999999999997</v>
      </c>
      <c r="W2189">
        <v>27.74</v>
      </c>
      <c r="X2189">
        <v>3</v>
      </c>
      <c r="Y2189">
        <v>6.2</v>
      </c>
      <c r="Z2189">
        <v>71</v>
      </c>
      <c r="AA2189">
        <v>0.06</v>
      </c>
      <c r="AB2189">
        <v>25.7</v>
      </c>
      <c r="AC2189">
        <v>0.49</v>
      </c>
      <c r="AD2189">
        <v>207</v>
      </c>
      <c r="AE2189">
        <v>1.29</v>
      </c>
      <c r="AF2189">
        <v>4.0000000000000001E-3</v>
      </c>
      <c r="AG2189">
        <v>35.700000000000003</v>
      </c>
      <c r="AH2189">
        <v>3.5000000000000003E-2</v>
      </c>
      <c r="AI2189">
        <v>8.43</v>
      </c>
      <c r="AJ2189">
        <v>0.01</v>
      </c>
      <c r="AK2189">
        <v>0.37</v>
      </c>
      <c r="AL2189">
        <v>3.9</v>
      </c>
      <c r="AM2189">
        <v>1.2</v>
      </c>
      <c r="AN2189">
        <v>3.8</v>
      </c>
      <c r="AO2189">
        <v>0.01</v>
      </c>
      <c r="AP2189">
        <v>6.6</v>
      </c>
      <c r="AQ2189">
        <v>410</v>
      </c>
      <c r="AR2189">
        <v>0.13</v>
      </c>
      <c r="AS2189">
        <v>1.3</v>
      </c>
      <c r="AT2189">
        <v>40</v>
      </c>
      <c r="AU2189">
        <v>0.4</v>
      </c>
      <c r="AV2189">
        <v>70.400000000000006</v>
      </c>
      <c r="AW2189">
        <v>5</v>
      </c>
    </row>
    <row r="2190" spans="1:49" hidden="1" x14ac:dyDescent="0.3">
      <c r="A2190" t="s">
        <v>8480</v>
      </c>
      <c r="B2190" t="s">
        <v>8481</v>
      </c>
      <c r="C2190" s="1" t="str">
        <f t="shared" si="157"/>
        <v>13:0050</v>
      </c>
      <c r="D2190" s="1" t="str">
        <f t="shared" si="158"/>
        <v>13:0017</v>
      </c>
      <c r="E2190" t="s">
        <v>8482</v>
      </c>
      <c r="F2190" t="s">
        <v>8483</v>
      </c>
      <c r="H2190">
        <v>45.168297799999998</v>
      </c>
      <c r="I2190">
        <v>-67.336645899999994</v>
      </c>
      <c r="J2190" s="1" t="str">
        <f t="shared" si="159"/>
        <v>Basal till</v>
      </c>
      <c r="K2190" s="1" t="str">
        <f t="shared" si="156"/>
        <v>&lt;63 micron</v>
      </c>
      <c r="L2190">
        <v>15</v>
      </c>
      <c r="M2190">
        <v>1.65</v>
      </c>
      <c r="N2190">
        <v>29.5</v>
      </c>
      <c r="O2190">
        <v>3.7</v>
      </c>
      <c r="P2190">
        <v>1</v>
      </c>
      <c r="Q2190">
        <v>50</v>
      </c>
      <c r="R2190">
        <v>0.19</v>
      </c>
      <c r="S2190">
        <v>0.03</v>
      </c>
      <c r="T2190">
        <v>0.06</v>
      </c>
      <c r="U2190">
        <v>13.5</v>
      </c>
      <c r="V2190">
        <v>27.6</v>
      </c>
      <c r="W2190">
        <v>30.03</v>
      </c>
      <c r="X2190">
        <v>2.61</v>
      </c>
      <c r="Y2190">
        <v>4.5</v>
      </c>
      <c r="Z2190">
        <v>21</v>
      </c>
      <c r="AA2190">
        <v>0.1</v>
      </c>
      <c r="AB2190">
        <v>29.3</v>
      </c>
      <c r="AC2190">
        <v>0.54</v>
      </c>
      <c r="AD2190">
        <v>553</v>
      </c>
      <c r="AE2190">
        <v>0.69</v>
      </c>
      <c r="AF2190">
        <v>7.0000000000000001E-3</v>
      </c>
      <c r="AG2190">
        <v>31.5</v>
      </c>
      <c r="AH2190">
        <v>4.8000000000000001E-2</v>
      </c>
      <c r="AI2190">
        <v>11.44</v>
      </c>
      <c r="AJ2190">
        <v>5.0000000000000001E-3</v>
      </c>
      <c r="AK2190">
        <v>0.56999999999999995</v>
      </c>
      <c r="AL2190">
        <v>4.5</v>
      </c>
      <c r="AM2190">
        <v>0.4</v>
      </c>
      <c r="AN2190">
        <v>4</v>
      </c>
      <c r="AO2190">
        <v>0.02</v>
      </c>
      <c r="AP2190">
        <v>7.5</v>
      </c>
      <c r="AQ2190">
        <v>730</v>
      </c>
      <c r="AR2190">
        <v>7.0000000000000007E-2</v>
      </c>
      <c r="AS2190">
        <v>1</v>
      </c>
      <c r="AT2190">
        <v>30</v>
      </c>
      <c r="AU2190">
        <v>0.3</v>
      </c>
      <c r="AV2190">
        <v>57.1</v>
      </c>
      <c r="AW2190">
        <v>5</v>
      </c>
    </row>
    <row r="2191" spans="1:49" hidden="1" x14ac:dyDescent="0.3">
      <c r="A2191" t="s">
        <v>8484</v>
      </c>
      <c r="B2191" t="s">
        <v>8485</v>
      </c>
      <c r="C2191" s="1" t="str">
        <f t="shared" si="157"/>
        <v>13:0050</v>
      </c>
      <c r="D2191" s="1" t="str">
        <f t="shared" si="158"/>
        <v>13:0017</v>
      </c>
      <c r="E2191" t="s">
        <v>8486</v>
      </c>
      <c r="F2191" t="s">
        <v>8487</v>
      </c>
      <c r="H2191">
        <v>45.155337699999997</v>
      </c>
      <c r="I2191">
        <v>-67.349236899999994</v>
      </c>
      <c r="J2191" s="1" t="str">
        <f t="shared" si="159"/>
        <v>Basal till</v>
      </c>
      <c r="K2191" s="1" t="str">
        <f t="shared" si="156"/>
        <v>&lt;63 micron</v>
      </c>
      <c r="L2191">
        <v>11</v>
      </c>
      <c r="M2191">
        <v>2.09</v>
      </c>
      <c r="N2191">
        <v>21</v>
      </c>
      <c r="O2191">
        <v>1.2</v>
      </c>
      <c r="P2191">
        <v>2</v>
      </c>
      <c r="Q2191">
        <v>100.5</v>
      </c>
      <c r="R2191">
        <v>0.23</v>
      </c>
      <c r="S2191">
        <v>7.0000000000000007E-2</v>
      </c>
      <c r="T2191">
        <v>0.1</v>
      </c>
      <c r="U2191">
        <v>15.9</v>
      </c>
      <c r="V2191">
        <v>36.799999999999997</v>
      </c>
      <c r="W2191">
        <v>32.18</v>
      </c>
      <c r="X2191">
        <v>3.33</v>
      </c>
      <c r="Y2191">
        <v>5.8</v>
      </c>
      <c r="Z2191">
        <v>14</v>
      </c>
      <c r="AA2191">
        <v>0.21</v>
      </c>
      <c r="AB2191">
        <v>36.4</v>
      </c>
      <c r="AC2191">
        <v>0.73</v>
      </c>
      <c r="AD2191">
        <v>818</v>
      </c>
      <c r="AE2191">
        <v>0.65</v>
      </c>
      <c r="AF2191">
        <v>1.0999999999999999E-2</v>
      </c>
      <c r="AG2191">
        <v>42.5</v>
      </c>
      <c r="AH2191">
        <v>5.8000000000000003E-2</v>
      </c>
      <c r="AI2191">
        <v>13.72</v>
      </c>
      <c r="AJ2191">
        <v>5.0000000000000001E-3</v>
      </c>
      <c r="AK2191">
        <v>0.75</v>
      </c>
      <c r="AL2191">
        <v>5.9</v>
      </c>
      <c r="AM2191">
        <v>0.2</v>
      </c>
      <c r="AN2191">
        <v>9.8000000000000007</v>
      </c>
      <c r="AO2191">
        <v>0.02</v>
      </c>
      <c r="AP2191">
        <v>8.9</v>
      </c>
      <c r="AQ2191">
        <v>700</v>
      </c>
      <c r="AR2191">
        <v>0.09</v>
      </c>
      <c r="AS2191">
        <v>0.8</v>
      </c>
      <c r="AT2191">
        <v>39</v>
      </c>
      <c r="AU2191">
        <v>0.4</v>
      </c>
      <c r="AV2191">
        <v>70.3</v>
      </c>
      <c r="AW2191">
        <v>5</v>
      </c>
    </row>
    <row r="2192" spans="1:49" hidden="1" x14ac:dyDescent="0.3">
      <c r="A2192" t="s">
        <v>8488</v>
      </c>
      <c r="B2192" t="s">
        <v>8489</v>
      </c>
      <c r="C2192" s="1" t="str">
        <f t="shared" si="157"/>
        <v>13:0050</v>
      </c>
      <c r="D2192" s="1" t="str">
        <f t="shared" si="158"/>
        <v>13:0017</v>
      </c>
      <c r="E2192" t="s">
        <v>8486</v>
      </c>
      <c r="F2192" t="s">
        <v>8490</v>
      </c>
      <c r="H2192">
        <v>45.155337699999997</v>
      </c>
      <c r="I2192">
        <v>-67.349236899999994</v>
      </c>
      <c r="J2192" s="1" t="str">
        <f t="shared" si="159"/>
        <v>Basal till</v>
      </c>
      <c r="K2192" s="1" t="str">
        <f t="shared" si="156"/>
        <v>&lt;63 micron</v>
      </c>
      <c r="L2192">
        <v>1</v>
      </c>
      <c r="M2192">
        <v>2.23</v>
      </c>
      <c r="N2192">
        <v>21.4</v>
      </c>
      <c r="O2192">
        <v>0.6</v>
      </c>
      <c r="P2192">
        <v>3</v>
      </c>
      <c r="Q2192">
        <v>96.7</v>
      </c>
      <c r="R2192">
        <v>0.24</v>
      </c>
      <c r="S2192">
        <v>0.05</v>
      </c>
      <c r="T2192">
        <v>0.09</v>
      </c>
      <c r="U2192">
        <v>16.399999999999999</v>
      </c>
      <c r="V2192">
        <v>38.700000000000003</v>
      </c>
      <c r="W2192">
        <v>30.93</v>
      </c>
      <c r="X2192">
        <v>3.39</v>
      </c>
      <c r="Y2192">
        <v>6.4</v>
      </c>
      <c r="Z2192">
        <v>15</v>
      </c>
      <c r="AA2192">
        <v>0.22</v>
      </c>
      <c r="AB2192">
        <v>34.4</v>
      </c>
      <c r="AC2192">
        <v>0.76</v>
      </c>
      <c r="AD2192">
        <v>846</v>
      </c>
      <c r="AE2192">
        <v>0.8</v>
      </c>
      <c r="AF2192">
        <v>1.2E-2</v>
      </c>
      <c r="AG2192">
        <v>42.4</v>
      </c>
      <c r="AH2192">
        <v>5.2999999999999999E-2</v>
      </c>
      <c r="AI2192">
        <v>13.7</v>
      </c>
      <c r="AJ2192">
        <v>5.0000000000000001E-3</v>
      </c>
      <c r="AK2192">
        <v>0.72</v>
      </c>
      <c r="AL2192">
        <v>6.4</v>
      </c>
      <c r="AM2192">
        <v>0.2</v>
      </c>
      <c r="AN2192">
        <v>8.6</v>
      </c>
      <c r="AO2192">
        <v>0.02</v>
      </c>
      <c r="AP2192">
        <v>8.9</v>
      </c>
      <c r="AQ2192">
        <v>830</v>
      </c>
      <c r="AR2192">
        <v>0.1</v>
      </c>
      <c r="AS2192">
        <v>0.9</v>
      </c>
      <c r="AT2192">
        <v>41</v>
      </c>
      <c r="AU2192">
        <v>0.3</v>
      </c>
      <c r="AV2192">
        <v>70.900000000000006</v>
      </c>
      <c r="AW2192">
        <v>5</v>
      </c>
    </row>
    <row r="2193" spans="1:49" hidden="1" x14ac:dyDescent="0.3">
      <c r="A2193" t="s">
        <v>8491</v>
      </c>
      <c r="B2193" t="s">
        <v>8492</v>
      </c>
      <c r="C2193" s="1" t="str">
        <f t="shared" si="157"/>
        <v>13:0050</v>
      </c>
      <c r="D2193" s="1" t="str">
        <f t="shared" si="158"/>
        <v>13:0017</v>
      </c>
      <c r="E2193" t="s">
        <v>8493</v>
      </c>
      <c r="F2193" t="s">
        <v>8494</v>
      </c>
      <c r="H2193">
        <v>45.146176500000003</v>
      </c>
      <c r="I2193">
        <v>-67.343802499999995</v>
      </c>
      <c r="J2193" s="1" t="str">
        <f t="shared" si="159"/>
        <v>Basal till</v>
      </c>
      <c r="K2193" s="1" t="str">
        <f t="shared" si="156"/>
        <v>&lt;63 micron</v>
      </c>
      <c r="L2193">
        <v>8</v>
      </c>
      <c r="M2193">
        <v>2.23</v>
      </c>
      <c r="N2193">
        <v>18.899999999999999</v>
      </c>
      <c r="O2193">
        <v>0.2</v>
      </c>
      <c r="P2193">
        <v>2</v>
      </c>
      <c r="Q2193">
        <v>85.8</v>
      </c>
      <c r="R2193">
        <v>0.24</v>
      </c>
      <c r="S2193">
        <v>0.03</v>
      </c>
      <c r="T2193">
        <v>0.02</v>
      </c>
      <c r="U2193">
        <v>16.5</v>
      </c>
      <c r="V2193">
        <v>37.799999999999997</v>
      </c>
      <c r="W2193">
        <v>27.69</v>
      </c>
      <c r="X2193">
        <v>3.13</v>
      </c>
      <c r="Y2193">
        <v>6.2</v>
      </c>
      <c r="Z2193">
        <v>21</v>
      </c>
      <c r="AA2193">
        <v>0.19</v>
      </c>
      <c r="AB2193">
        <v>29.4</v>
      </c>
      <c r="AC2193">
        <v>0.7</v>
      </c>
      <c r="AD2193">
        <v>870</v>
      </c>
      <c r="AE2193">
        <v>0.78</v>
      </c>
      <c r="AF2193">
        <v>0.01</v>
      </c>
      <c r="AG2193">
        <v>39.6</v>
      </c>
      <c r="AH2193">
        <v>3.4000000000000002E-2</v>
      </c>
      <c r="AI2193">
        <v>13.14</v>
      </c>
      <c r="AJ2193">
        <v>5.0000000000000001E-3</v>
      </c>
      <c r="AK2193">
        <v>0.71</v>
      </c>
      <c r="AL2193">
        <v>5.4</v>
      </c>
      <c r="AM2193">
        <v>0.4</v>
      </c>
      <c r="AN2193">
        <v>6</v>
      </c>
      <c r="AO2193">
        <v>0.01</v>
      </c>
      <c r="AP2193">
        <v>9.5</v>
      </c>
      <c r="AQ2193">
        <v>640</v>
      </c>
      <c r="AR2193">
        <v>0.1</v>
      </c>
      <c r="AS2193">
        <v>1</v>
      </c>
      <c r="AT2193">
        <v>36</v>
      </c>
      <c r="AU2193">
        <v>0.3</v>
      </c>
      <c r="AV2193">
        <v>62.1</v>
      </c>
      <c r="AW2193">
        <v>5</v>
      </c>
    </row>
    <row r="2194" spans="1:49" hidden="1" x14ac:dyDescent="0.3">
      <c r="A2194" t="s">
        <v>8495</v>
      </c>
      <c r="B2194" t="s">
        <v>8496</v>
      </c>
      <c r="C2194" s="1" t="str">
        <f t="shared" si="157"/>
        <v>13:0050</v>
      </c>
      <c r="D2194" s="1" t="str">
        <f t="shared" si="158"/>
        <v>13:0017</v>
      </c>
      <c r="E2194" t="s">
        <v>8497</v>
      </c>
      <c r="F2194" t="s">
        <v>8498</v>
      </c>
      <c r="H2194">
        <v>45.242766000000003</v>
      </c>
      <c r="I2194">
        <v>-67.319376500000004</v>
      </c>
      <c r="J2194" s="1" t="str">
        <f t="shared" si="159"/>
        <v>Basal till</v>
      </c>
      <c r="K2194" s="1" t="str">
        <f t="shared" si="156"/>
        <v>&lt;63 micron</v>
      </c>
      <c r="L2194">
        <v>21</v>
      </c>
      <c r="M2194">
        <v>2.21</v>
      </c>
      <c r="N2194">
        <v>16.8</v>
      </c>
      <c r="O2194">
        <v>0.1</v>
      </c>
      <c r="P2194">
        <v>3</v>
      </c>
      <c r="Q2194">
        <v>93.5</v>
      </c>
      <c r="R2194">
        <v>0.28000000000000003</v>
      </c>
      <c r="S2194">
        <v>0.03</v>
      </c>
      <c r="T2194">
        <v>0.06</v>
      </c>
      <c r="U2194">
        <v>15.5</v>
      </c>
      <c r="V2194">
        <v>37.700000000000003</v>
      </c>
      <c r="W2194">
        <v>27.94</v>
      </c>
      <c r="X2194">
        <v>3.29</v>
      </c>
      <c r="Y2194">
        <v>6</v>
      </c>
      <c r="Z2194">
        <v>13</v>
      </c>
      <c r="AA2194">
        <v>0.21</v>
      </c>
      <c r="AB2194">
        <v>35.200000000000003</v>
      </c>
      <c r="AC2194">
        <v>0.76</v>
      </c>
      <c r="AD2194">
        <v>708</v>
      </c>
      <c r="AE2194">
        <v>0.52</v>
      </c>
      <c r="AF2194">
        <v>1.2999999999999999E-2</v>
      </c>
      <c r="AG2194">
        <v>40.1</v>
      </c>
      <c r="AH2194">
        <v>4.2000000000000003E-2</v>
      </c>
      <c r="AI2194">
        <v>13.13</v>
      </c>
      <c r="AJ2194">
        <v>5.0000000000000001E-3</v>
      </c>
      <c r="AK2194">
        <v>0.84</v>
      </c>
      <c r="AL2194">
        <v>5.5</v>
      </c>
      <c r="AM2194">
        <v>0.2</v>
      </c>
      <c r="AN2194">
        <v>5.6</v>
      </c>
      <c r="AO2194">
        <v>0.02</v>
      </c>
      <c r="AP2194">
        <v>8.6</v>
      </c>
      <c r="AQ2194">
        <v>790</v>
      </c>
      <c r="AR2194">
        <v>0.12</v>
      </c>
      <c r="AS2194">
        <v>0.9</v>
      </c>
      <c r="AT2194">
        <v>39</v>
      </c>
      <c r="AU2194">
        <v>0.4</v>
      </c>
      <c r="AV2194">
        <v>66.7</v>
      </c>
      <c r="AW2194">
        <v>5</v>
      </c>
    </row>
    <row r="2195" spans="1:49" hidden="1" x14ac:dyDescent="0.3">
      <c r="A2195" t="s">
        <v>8499</v>
      </c>
      <c r="B2195" t="s">
        <v>8500</v>
      </c>
      <c r="C2195" s="1" t="str">
        <f t="shared" si="157"/>
        <v>13:0050</v>
      </c>
      <c r="D2195" s="1" t="str">
        <f t="shared" si="158"/>
        <v>13:0017</v>
      </c>
      <c r="E2195" t="s">
        <v>8501</v>
      </c>
      <c r="F2195" t="s">
        <v>8502</v>
      </c>
      <c r="H2195">
        <v>45.219328400000002</v>
      </c>
      <c r="I2195">
        <v>-67.317060600000005</v>
      </c>
      <c r="J2195" s="1" t="str">
        <f t="shared" si="159"/>
        <v>Basal till</v>
      </c>
      <c r="K2195" s="1" t="str">
        <f t="shared" si="156"/>
        <v>&lt;63 micron</v>
      </c>
      <c r="L2195">
        <v>45</v>
      </c>
      <c r="M2195">
        <v>2.12</v>
      </c>
      <c r="N2195">
        <v>21</v>
      </c>
      <c r="O2195">
        <v>0.7</v>
      </c>
      <c r="P2195">
        <v>1</v>
      </c>
      <c r="Q2195">
        <v>42.1</v>
      </c>
      <c r="R2195">
        <v>0.2</v>
      </c>
      <c r="S2195">
        <v>0.08</v>
      </c>
      <c r="T2195">
        <v>0.1</v>
      </c>
      <c r="U2195">
        <v>13.9</v>
      </c>
      <c r="V2195">
        <v>37</v>
      </c>
      <c r="W2195">
        <v>25.88</v>
      </c>
      <c r="X2195">
        <v>2.68</v>
      </c>
      <c r="Y2195">
        <v>4.9000000000000004</v>
      </c>
      <c r="Z2195">
        <v>60</v>
      </c>
      <c r="AA2195">
        <v>7.0000000000000007E-2</v>
      </c>
      <c r="AB2195">
        <v>26.8</v>
      </c>
      <c r="AC2195">
        <v>0.64</v>
      </c>
      <c r="AD2195">
        <v>319</v>
      </c>
      <c r="AE2195">
        <v>1.35</v>
      </c>
      <c r="AF2195">
        <v>5.0000000000000001E-3</v>
      </c>
      <c r="AG2195">
        <v>38.700000000000003</v>
      </c>
      <c r="AH2195">
        <v>4.9000000000000002E-2</v>
      </c>
      <c r="AI2195">
        <v>11.07</v>
      </c>
      <c r="AJ2195">
        <v>5.0000000000000001E-3</v>
      </c>
      <c r="AK2195">
        <v>0.45</v>
      </c>
      <c r="AL2195">
        <v>3.2</v>
      </c>
      <c r="AM2195">
        <v>0.8</v>
      </c>
      <c r="AN2195">
        <v>6.3</v>
      </c>
      <c r="AO2195">
        <v>0.03</v>
      </c>
      <c r="AP2195">
        <v>6.7</v>
      </c>
      <c r="AQ2195">
        <v>920</v>
      </c>
      <c r="AR2195">
        <v>0.09</v>
      </c>
      <c r="AS2195">
        <v>1.1000000000000001</v>
      </c>
      <c r="AT2195">
        <v>34</v>
      </c>
      <c r="AU2195">
        <v>0.6</v>
      </c>
      <c r="AV2195">
        <v>54.3</v>
      </c>
      <c r="AW2195">
        <v>5</v>
      </c>
    </row>
    <row r="2196" spans="1:49" hidden="1" x14ac:dyDescent="0.3">
      <c r="A2196" t="s">
        <v>8503</v>
      </c>
      <c r="B2196" t="s">
        <v>8504</v>
      </c>
      <c r="C2196" s="1" t="str">
        <f t="shared" si="157"/>
        <v>13:0050</v>
      </c>
      <c r="D2196" s="1" t="str">
        <f t="shared" si="158"/>
        <v>13:0017</v>
      </c>
      <c r="E2196" t="s">
        <v>8505</v>
      </c>
      <c r="F2196" t="s">
        <v>8506</v>
      </c>
      <c r="H2196">
        <v>45.203900400000002</v>
      </c>
      <c r="I2196">
        <v>-67.320762299999998</v>
      </c>
      <c r="J2196" s="1" t="str">
        <f t="shared" si="159"/>
        <v>Basal till</v>
      </c>
      <c r="K2196" s="1" t="str">
        <f t="shared" si="156"/>
        <v>&lt;63 micron</v>
      </c>
      <c r="L2196">
        <v>18</v>
      </c>
      <c r="M2196">
        <v>1.83</v>
      </c>
      <c r="N2196">
        <v>16.399999999999999</v>
      </c>
      <c r="O2196">
        <v>1.2</v>
      </c>
      <c r="P2196">
        <v>1</v>
      </c>
      <c r="Q2196">
        <v>67.599999999999994</v>
      </c>
      <c r="R2196">
        <v>0.22</v>
      </c>
      <c r="S2196">
        <v>0.04</v>
      </c>
      <c r="T2196">
        <v>0.06</v>
      </c>
      <c r="U2196">
        <v>13.2</v>
      </c>
      <c r="V2196">
        <v>31.8</v>
      </c>
      <c r="W2196">
        <v>23.81</v>
      </c>
      <c r="X2196">
        <v>2.79</v>
      </c>
      <c r="Y2196">
        <v>5</v>
      </c>
      <c r="Z2196">
        <v>20</v>
      </c>
      <c r="AA2196">
        <v>0.1</v>
      </c>
      <c r="AB2196">
        <v>30.6</v>
      </c>
      <c r="AC2196">
        <v>0.63</v>
      </c>
      <c r="AD2196">
        <v>589</v>
      </c>
      <c r="AE2196">
        <v>0.51</v>
      </c>
      <c r="AF2196">
        <v>4.0000000000000001E-3</v>
      </c>
      <c r="AG2196">
        <v>35.200000000000003</v>
      </c>
      <c r="AH2196">
        <v>0.04</v>
      </c>
      <c r="AI2196">
        <v>11.89</v>
      </c>
      <c r="AJ2196">
        <v>5.0000000000000001E-3</v>
      </c>
      <c r="AK2196">
        <v>0.55000000000000004</v>
      </c>
      <c r="AL2196">
        <v>3.8</v>
      </c>
      <c r="AM2196">
        <v>0.3</v>
      </c>
      <c r="AN2196">
        <v>5.4</v>
      </c>
      <c r="AO2196">
        <v>0.02</v>
      </c>
      <c r="AP2196">
        <v>7.6</v>
      </c>
      <c r="AQ2196">
        <v>590</v>
      </c>
      <c r="AR2196">
        <v>0.08</v>
      </c>
      <c r="AS2196">
        <v>0.8</v>
      </c>
      <c r="AT2196">
        <v>31</v>
      </c>
      <c r="AU2196">
        <v>0.3</v>
      </c>
      <c r="AV2196">
        <v>53.5</v>
      </c>
      <c r="AW2196">
        <v>5</v>
      </c>
    </row>
    <row r="2197" spans="1:49" hidden="1" x14ac:dyDescent="0.3">
      <c r="A2197" t="s">
        <v>8507</v>
      </c>
      <c r="B2197" t="s">
        <v>8508</v>
      </c>
      <c r="C2197" s="1" t="str">
        <f t="shared" si="157"/>
        <v>13:0050</v>
      </c>
      <c r="D2197" s="1" t="str">
        <f t="shared" si="158"/>
        <v>13:0017</v>
      </c>
      <c r="E2197" t="s">
        <v>8509</v>
      </c>
      <c r="F2197" t="s">
        <v>8510</v>
      </c>
      <c r="H2197">
        <v>45.168694100000003</v>
      </c>
      <c r="I2197">
        <v>-67.318194899999995</v>
      </c>
      <c r="J2197" s="1" t="str">
        <f t="shared" si="159"/>
        <v>Basal till</v>
      </c>
      <c r="K2197" s="1" t="str">
        <f t="shared" si="156"/>
        <v>&lt;63 micron</v>
      </c>
      <c r="L2197">
        <v>39</v>
      </c>
      <c r="M2197">
        <v>3.31</v>
      </c>
      <c r="N2197">
        <v>14.4</v>
      </c>
      <c r="O2197">
        <v>3.8</v>
      </c>
      <c r="P2197">
        <v>2</v>
      </c>
      <c r="Q2197">
        <v>56.9</v>
      </c>
      <c r="R2197">
        <v>0.16</v>
      </c>
      <c r="S2197">
        <v>0.06</v>
      </c>
      <c r="T2197">
        <v>0.08</v>
      </c>
      <c r="U2197">
        <v>25.9</v>
      </c>
      <c r="V2197">
        <v>37</v>
      </c>
      <c r="W2197">
        <v>82.52</v>
      </c>
      <c r="X2197">
        <v>3.24</v>
      </c>
      <c r="Y2197">
        <v>7.1</v>
      </c>
      <c r="Z2197">
        <v>64</v>
      </c>
      <c r="AA2197">
        <v>0.05</v>
      </c>
      <c r="AB2197">
        <v>20</v>
      </c>
      <c r="AC2197">
        <v>0.69</v>
      </c>
      <c r="AD2197">
        <v>258</v>
      </c>
      <c r="AE2197">
        <v>1.41</v>
      </c>
      <c r="AF2197">
        <v>1.2999999999999999E-2</v>
      </c>
      <c r="AG2197">
        <v>114.2</v>
      </c>
      <c r="AH2197">
        <v>4.1000000000000002E-2</v>
      </c>
      <c r="AI2197">
        <v>7.31</v>
      </c>
      <c r="AJ2197">
        <v>0.02</v>
      </c>
      <c r="AK2197">
        <v>0.37</v>
      </c>
      <c r="AL2197">
        <v>5.0999999999999996</v>
      </c>
      <c r="AM2197">
        <v>0.8</v>
      </c>
      <c r="AN2197">
        <v>7</v>
      </c>
      <c r="AO2197">
        <v>0.03</v>
      </c>
      <c r="AP2197">
        <v>5.8</v>
      </c>
      <c r="AQ2197">
        <v>640</v>
      </c>
      <c r="AR2197">
        <v>0.09</v>
      </c>
      <c r="AS2197">
        <v>1.6</v>
      </c>
      <c r="AT2197">
        <v>56</v>
      </c>
      <c r="AU2197">
        <v>0.2</v>
      </c>
      <c r="AV2197">
        <v>44.2</v>
      </c>
      <c r="AW2197">
        <v>5</v>
      </c>
    </row>
    <row r="2198" spans="1:49" hidden="1" x14ac:dyDescent="0.3">
      <c r="A2198" t="s">
        <v>8511</v>
      </c>
      <c r="B2198" t="s">
        <v>8512</v>
      </c>
      <c r="C2198" s="1" t="str">
        <f t="shared" si="157"/>
        <v>13:0050</v>
      </c>
      <c r="D2198" s="1" t="str">
        <f t="shared" si="158"/>
        <v>13:0017</v>
      </c>
      <c r="E2198" t="s">
        <v>8513</v>
      </c>
      <c r="F2198" t="s">
        <v>8514</v>
      </c>
      <c r="H2198">
        <v>45.246678500000002</v>
      </c>
      <c r="I2198">
        <v>-67.286396800000006</v>
      </c>
      <c r="J2198" s="1" t="str">
        <f t="shared" si="159"/>
        <v>Basal till</v>
      </c>
      <c r="K2198" s="1" t="str">
        <f t="shared" si="156"/>
        <v>&lt;63 micron</v>
      </c>
      <c r="L2198">
        <v>16</v>
      </c>
      <c r="M2198">
        <v>1.83</v>
      </c>
      <c r="N2198">
        <v>23</v>
      </c>
      <c r="O2198">
        <v>1.1000000000000001</v>
      </c>
      <c r="P2198">
        <v>2</v>
      </c>
      <c r="Q2198">
        <v>57.7</v>
      </c>
      <c r="R2198">
        <v>0.26</v>
      </c>
      <c r="S2198">
        <v>0.09</v>
      </c>
      <c r="T2198">
        <v>7.0000000000000007E-2</v>
      </c>
      <c r="U2198">
        <v>12.5</v>
      </c>
      <c r="V2198">
        <v>29.3</v>
      </c>
      <c r="W2198">
        <v>24.97</v>
      </c>
      <c r="X2198">
        <v>2.81</v>
      </c>
      <c r="Y2198">
        <v>5.0999999999999996</v>
      </c>
      <c r="Z2198">
        <v>18</v>
      </c>
      <c r="AA2198">
        <v>0.11</v>
      </c>
      <c r="AB2198">
        <v>28.2</v>
      </c>
      <c r="AC2198">
        <v>0.65</v>
      </c>
      <c r="AD2198">
        <v>606</v>
      </c>
      <c r="AE2198">
        <v>0.81</v>
      </c>
      <c r="AF2198">
        <v>1.0999999999999999E-2</v>
      </c>
      <c r="AG2198">
        <v>34.4</v>
      </c>
      <c r="AH2198">
        <v>0.05</v>
      </c>
      <c r="AI2198">
        <v>10.050000000000001</v>
      </c>
      <c r="AJ2198">
        <v>5.0000000000000001E-3</v>
      </c>
      <c r="AK2198">
        <v>0.65</v>
      </c>
      <c r="AL2198">
        <v>4.5</v>
      </c>
      <c r="AM2198">
        <v>0.3</v>
      </c>
      <c r="AN2198">
        <v>7.1</v>
      </c>
      <c r="AO2198">
        <v>0.02</v>
      </c>
      <c r="AP2198">
        <v>8</v>
      </c>
      <c r="AQ2198">
        <v>760</v>
      </c>
      <c r="AR2198">
        <v>0.1</v>
      </c>
      <c r="AS2198">
        <v>1.2</v>
      </c>
      <c r="AT2198">
        <v>36</v>
      </c>
      <c r="AU2198">
        <v>0.8</v>
      </c>
      <c r="AV2198">
        <v>56.4</v>
      </c>
      <c r="AW2198">
        <v>5</v>
      </c>
    </row>
    <row r="2199" spans="1:49" hidden="1" x14ac:dyDescent="0.3">
      <c r="A2199" t="s">
        <v>8515</v>
      </c>
      <c r="B2199" t="s">
        <v>8516</v>
      </c>
      <c r="C2199" s="1" t="str">
        <f t="shared" ref="C2199:C2230" si="160">HYPERLINK("http://geochem.nrcan.gc.ca/cdogs/content/bdl/bdl130050_e.htm", "13:0050")</f>
        <v>13:0050</v>
      </c>
      <c r="D2199" s="1" t="str">
        <f t="shared" ref="D2199:D2230" si="161">HYPERLINK("http://geochem.nrcan.gc.ca/cdogs/content/svy/svy130017_e.htm", "13:0017")</f>
        <v>13:0017</v>
      </c>
      <c r="E2199" t="s">
        <v>8517</v>
      </c>
      <c r="F2199" t="s">
        <v>8518</v>
      </c>
      <c r="H2199">
        <v>45.222723999999999</v>
      </c>
      <c r="I2199">
        <v>-67.298338000000001</v>
      </c>
      <c r="J2199" s="1" t="str">
        <f t="shared" si="159"/>
        <v>Basal till</v>
      </c>
      <c r="K2199" s="1" t="str">
        <f t="shared" si="156"/>
        <v>&lt;63 micron</v>
      </c>
      <c r="L2199">
        <v>18</v>
      </c>
      <c r="M2199">
        <v>2.04</v>
      </c>
      <c r="N2199">
        <v>16.899999999999999</v>
      </c>
      <c r="O2199">
        <v>0.8</v>
      </c>
      <c r="P2199">
        <v>3</v>
      </c>
      <c r="Q2199">
        <v>80.7</v>
      </c>
      <c r="R2199">
        <v>0.26</v>
      </c>
      <c r="S2199">
        <v>0.06</v>
      </c>
      <c r="T2199">
        <v>0.03</v>
      </c>
      <c r="U2199">
        <v>12.7</v>
      </c>
      <c r="V2199">
        <v>33.1</v>
      </c>
      <c r="W2199">
        <v>30.15</v>
      </c>
      <c r="X2199">
        <v>3.07</v>
      </c>
      <c r="Y2199">
        <v>6</v>
      </c>
      <c r="Z2199">
        <v>16</v>
      </c>
      <c r="AA2199">
        <v>0.17</v>
      </c>
      <c r="AB2199">
        <v>32.200000000000003</v>
      </c>
      <c r="AC2199">
        <v>0.73</v>
      </c>
      <c r="AD2199">
        <v>575</v>
      </c>
      <c r="AE2199">
        <v>0.84</v>
      </c>
      <c r="AF2199">
        <v>1.0999999999999999E-2</v>
      </c>
      <c r="AG2199">
        <v>38.799999999999997</v>
      </c>
      <c r="AH2199">
        <v>3.7999999999999999E-2</v>
      </c>
      <c r="AI2199">
        <v>10.79</v>
      </c>
      <c r="AJ2199">
        <v>5.0000000000000001E-3</v>
      </c>
      <c r="AK2199">
        <v>0.69</v>
      </c>
      <c r="AL2199">
        <v>6</v>
      </c>
      <c r="AM2199">
        <v>0.3</v>
      </c>
      <c r="AN2199">
        <v>7</v>
      </c>
      <c r="AO2199">
        <v>0.01</v>
      </c>
      <c r="AP2199">
        <v>8.1</v>
      </c>
      <c r="AQ2199">
        <v>700</v>
      </c>
      <c r="AR2199">
        <v>0.13</v>
      </c>
      <c r="AS2199">
        <v>1</v>
      </c>
      <c r="AT2199">
        <v>41</v>
      </c>
      <c r="AU2199">
        <v>0.7</v>
      </c>
      <c r="AV2199">
        <v>61.7</v>
      </c>
      <c r="AW2199">
        <v>5</v>
      </c>
    </row>
    <row r="2200" spans="1:49" hidden="1" x14ac:dyDescent="0.3">
      <c r="A2200" t="s">
        <v>8519</v>
      </c>
      <c r="B2200" t="s">
        <v>8520</v>
      </c>
      <c r="C2200" s="1" t="str">
        <f t="shared" si="160"/>
        <v>13:0050</v>
      </c>
      <c r="D2200" s="1" t="str">
        <f t="shared" si="161"/>
        <v>13:0017</v>
      </c>
      <c r="E2200" t="s">
        <v>8521</v>
      </c>
      <c r="F2200" t="s">
        <v>8522</v>
      </c>
      <c r="H2200">
        <v>45.219845100000001</v>
      </c>
      <c r="I2200">
        <v>-67.279789500000007</v>
      </c>
      <c r="J2200" s="1" t="str">
        <f t="shared" si="159"/>
        <v>Basal till</v>
      </c>
      <c r="K2200" s="1" t="str">
        <f t="shared" si="156"/>
        <v>&lt;63 micron</v>
      </c>
      <c r="L2200">
        <v>13</v>
      </c>
      <c r="M2200">
        <v>2.67</v>
      </c>
      <c r="N2200">
        <v>21.3</v>
      </c>
      <c r="O2200">
        <v>1.1000000000000001</v>
      </c>
      <c r="P2200">
        <v>2</v>
      </c>
      <c r="Q2200">
        <v>98.8</v>
      </c>
      <c r="R2200">
        <v>0.28999999999999998</v>
      </c>
      <c r="S2200">
        <v>0.09</v>
      </c>
      <c r="T2200">
        <v>0.08</v>
      </c>
      <c r="U2200">
        <v>25.2</v>
      </c>
      <c r="V2200">
        <v>46.8</v>
      </c>
      <c r="W2200">
        <v>48.23</v>
      </c>
      <c r="X2200">
        <v>3.93</v>
      </c>
      <c r="Y2200">
        <v>7.1</v>
      </c>
      <c r="Z2200">
        <v>19</v>
      </c>
      <c r="AA2200">
        <v>0.17</v>
      </c>
      <c r="AB2200">
        <v>38.200000000000003</v>
      </c>
      <c r="AC2200">
        <v>1</v>
      </c>
      <c r="AD2200">
        <v>790</v>
      </c>
      <c r="AE2200">
        <v>0.79</v>
      </c>
      <c r="AF2200">
        <v>1.7000000000000001E-2</v>
      </c>
      <c r="AG2200">
        <v>85.1</v>
      </c>
      <c r="AH2200">
        <v>3.2000000000000001E-2</v>
      </c>
      <c r="AI2200">
        <v>13.07</v>
      </c>
      <c r="AJ2200">
        <v>5.0000000000000001E-3</v>
      </c>
      <c r="AK2200">
        <v>0.72</v>
      </c>
      <c r="AL2200">
        <v>6.4</v>
      </c>
      <c r="AM2200">
        <v>0.4</v>
      </c>
      <c r="AN2200">
        <v>10.4</v>
      </c>
      <c r="AO2200">
        <v>0.04</v>
      </c>
      <c r="AP2200">
        <v>8.6</v>
      </c>
      <c r="AQ2200">
        <v>690</v>
      </c>
      <c r="AR2200">
        <v>0.16</v>
      </c>
      <c r="AS2200">
        <v>1.3</v>
      </c>
      <c r="AT2200">
        <v>48</v>
      </c>
      <c r="AU2200">
        <v>0.5</v>
      </c>
      <c r="AV2200">
        <v>74.400000000000006</v>
      </c>
      <c r="AW2200">
        <v>5</v>
      </c>
    </row>
    <row r="2201" spans="1:49" hidden="1" x14ac:dyDescent="0.3">
      <c r="A2201" t="s">
        <v>8523</v>
      </c>
      <c r="B2201" t="s">
        <v>8524</v>
      </c>
      <c r="C2201" s="1" t="str">
        <f t="shared" si="160"/>
        <v>13:0050</v>
      </c>
      <c r="D2201" s="1" t="str">
        <f t="shared" si="161"/>
        <v>13:0017</v>
      </c>
      <c r="E2201" t="s">
        <v>8525</v>
      </c>
      <c r="F2201" t="s">
        <v>8526</v>
      </c>
      <c r="H2201">
        <v>45.246533100000001</v>
      </c>
      <c r="I2201">
        <v>-67.259475100000003</v>
      </c>
      <c r="J2201" s="1" t="str">
        <f t="shared" si="159"/>
        <v>Basal till</v>
      </c>
      <c r="K2201" s="1" t="str">
        <f t="shared" si="156"/>
        <v>&lt;63 micron</v>
      </c>
      <c r="L2201">
        <v>49</v>
      </c>
      <c r="M2201">
        <v>1.76</v>
      </c>
      <c r="N2201">
        <v>21.9</v>
      </c>
      <c r="O2201">
        <v>1.2</v>
      </c>
      <c r="P2201">
        <v>2</v>
      </c>
      <c r="Q2201">
        <v>62.9</v>
      </c>
      <c r="R2201">
        <v>0.26</v>
      </c>
      <c r="S2201">
        <v>0.11</v>
      </c>
      <c r="T2201">
        <v>0.04</v>
      </c>
      <c r="U2201">
        <v>12.4</v>
      </c>
      <c r="V2201">
        <v>31.8</v>
      </c>
      <c r="W2201">
        <v>23.24</v>
      </c>
      <c r="X2201">
        <v>2.71</v>
      </c>
      <c r="Y2201">
        <v>5.2</v>
      </c>
      <c r="Z2201">
        <v>12</v>
      </c>
      <c r="AA2201">
        <v>0.08</v>
      </c>
      <c r="AB2201">
        <v>30.8</v>
      </c>
      <c r="AC2201">
        <v>0.66</v>
      </c>
      <c r="AD2201">
        <v>503</v>
      </c>
      <c r="AE2201">
        <v>0.75</v>
      </c>
      <c r="AF2201">
        <v>6.0000000000000001E-3</v>
      </c>
      <c r="AG2201">
        <v>35.6</v>
      </c>
      <c r="AH2201">
        <v>3.7999999999999999E-2</v>
      </c>
      <c r="AI2201">
        <v>10.32</v>
      </c>
      <c r="AJ2201">
        <v>5.0000000000000001E-3</v>
      </c>
      <c r="AK2201">
        <v>0.41</v>
      </c>
      <c r="AL2201">
        <v>4.4000000000000004</v>
      </c>
      <c r="AM2201">
        <v>0.2</v>
      </c>
      <c r="AN2201">
        <v>10</v>
      </c>
      <c r="AO2201">
        <v>0.02</v>
      </c>
      <c r="AP2201">
        <v>7.6</v>
      </c>
      <c r="AQ2201">
        <v>700</v>
      </c>
      <c r="AR2201">
        <v>0.11</v>
      </c>
      <c r="AS2201">
        <v>1.3</v>
      </c>
      <c r="AT2201">
        <v>35</v>
      </c>
      <c r="AU2201">
        <v>0.7</v>
      </c>
      <c r="AV2201">
        <v>54.3</v>
      </c>
      <c r="AW2201">
        <v>5</v>
      </c>
    </row>
    <row r="2202" spans="1:49" hidden="1" x14ac:dyDescent="0.3">
      <c r="A2202" t="s">
        <v>8527</v>
      </c>
      <c r="B2202" t="s">
        <v>8528</v>
      </c>
      <c r="C2202" s="1" t="str">
        <f t="shared" si="160"/>
        <v>13:0050</v>
      </c>
      <c r="D2202" s="1" t="str">
        <f t="shared" si="161"/>
        <v>13:0017</v>
      </c>
      <c r="E2202" t="s">
        <v>8529</v>
      </c>
      <c r="F2202" t="s">
        <v>8530</v>
      </c>
      <c r="H2202">
        <v>45.241312899999997</v>
      </c>
      <c r="I2202">
        <v>-67.238941800000006</v>
      </c>
      <c r="J2202" s="1" t="str">
        <f t="shared" si="159"/>
        <v>Basal till</v>
      </c>
      <c r="K2202" s="1" t="str">
        <f t="shared" si="156"/>
        <v>&lt;63 micron</v>
      </c>
      <c r="L2202">
        <v>149</v>
      </c>
      <c r="M2202">
        <v>2.54</v>
      </c>
      <c r="N2202">
        <v>20.5</v>
      </c>
      <c r="O2202">
        <v>0.9</v>
      </c>
      <c r="P2202">
        <v>1</v>
      </c>
      <c r="Q2202">
        <v>39.799999999999997</v>
      </c>
      <c r="R2202">
        <v>0.23</v>
      </c>
      <c r="S2202">
        <v>0.03</v>
      </c>
      <c r="T2202">
        <v>0.17</v>
      </c>
      <c r="U2202">
        <v>12.3</v>
      </c>
      <c r="V2202">
        <v>32.799999999999997</v>
      </c>
      <c r="W2202">
        <v>34.22</v>
      </c>
      <c r="X2202">
        <v>3</v>
      </c>
      <c r="Y2202">
        <v>5.3</v>
      </c>
      <c r="Z2202">
        <v>82</v>
      </c>
      <c r="AA2202">
        <v>0.06</v>
      </c>
      <c r="AB2202">
        <v>24.5</v>
      </c>
      <c r="AC2202">
        <v>0.68</v>
      </c>
      <c r="AD2202">
        <v>272</v>
      </c>
      <c r="AE2202">
        <v>1.19</v>
      </c>
      <c r="AF2202">
        <v>4.0000000000000001E-3</v>
      </c>
      <c r="AG2202">
        <v>47.9</v>
      </c>
      <c r="AH2202">
        <v>3.1E-2</v>
      </c>
      <c r="AI2202">
        <v>11.12</v>
      </c>
      <c r="AJ2202">
        <v>5.0000000000000001E-3</v>
      </c>
      <c r="AK2202">
        <v>0.28000000000000003</v>
      </c>
      <c r="AL2202">
        <v>2.8</v>
      </c>
      <c r="AM2202">
        <v>1</v>
      </c>
      <c r="AN2202">
        <v>4.2</v>
      </c>
      <c r="AO2202">
        <v>0.02</v>
      </c>
      <c r="AP2202">
        <v>7.3</v>
      </c>
      <c r="AQ2202">
        <v>360</v>
      </c>
      <c r="AR2202">
        <v>0.16</v>
      </c>
      <c r="AS2202">
        <v>1.2</v>
      </c>
      <c r="AT2202">
        <v>36</v>
      </c>
      <c r="AU2202">
        <v>0.6</v>
      </c>
      <c r="AV2202">
        <v>78.3</v>
      </c>
      <c r="AW2202">
        <v>5</v>
      </c>
    </row>
    <row r="2203" spans="1:49" hidden="1" x14ac:dyDescent="0.3">
      <c r="A2203" t="s">
        <v>8531</v>
      </c>
      <c r="B2203" t="s">
        <v>8532</v>
      </c>
      <c r="C2203" s="1" t="str">
        <f t="shared" si="160"/>
        <v>13:0050</v>
      </c>
      <c r="D2203" s="1" t="str">
        <f t="shared" si="161"/>
        <v>13:0017</v>
      </c>
      <c r="E2203" t="s">
        <v>8533</v>
      </c>
      <c r="F2203" t="s">
        <v>8534</v>
      </c>
      <c r="H2203">
        <v>45.229249299999999</v>
      </c>
      <c r="I2203">
        <v>-67.241174099999995</v>
      </c>
      <c r="J2203" s="1" t="str">
        <f t="shared" si="159"/>
        <v>Basal till</v>
      </c>
      <c r="K2203" s="1" t="str">
        <f t="shared" si="156"/>
        <v>&lt;63 micron</v>
      </c>
      <c r="L2203">
        <v>45</v>
      </c>
      <c r="M2203">
        <v>2.0099999999999998</v>
      </c>
      <c r="N2203">
        <v>13.1</v>
      </c>
      <c r="O2203">
        <v>1.5</v>
      </c>
      <c r="P2203">
        <v>1</v>
      </c>
      <c r="Q2203">
        <v>50.5</v>
      </c>
      <c r="R2203">
        <v>0.2</v>
      </c>
      <c r="S2203">
        <v>0.03</v>
      </c>
      <c r="T2203">
        <v>0.05</v>
      </c>
      <c r="U2203">
        <v>9.4</v>
      </c>
      <c r="V2203">
        <v>32</v>
      </c>
      <c r="W2203">
        <v>16.54</v>
      </c>
      <c r="X2203">
        <v>2.44</v>
      </c>
      <c r="Y2203">
        <v>4.7</v>
      </c>
      <c r="Z2203">
        <v>38</v>
      </c>
      <c r="AA2203">
        <v>0.09</v>
      </c>
      <c r="AB2203">
        <v>25</v>
      </c>
      <c r="AC2203">
        <v>0.56000000000000005</v>
      </c>
      <c r="AD2203">
        <v>295</v>
      </c>
      <c r="AE2203">
        <v>0.5</v>
      </c>
      <c r="AF2203">
        <v>6.0000000000000001E-3</v>
      </c>
      <c r="AG2203">
        <v>30.3</v>
      </c>
      <c r="AH2203">
        <v>3.5000000000000003E-2</v>
      </c>
      <c r="AI2203">
        <v>8.35</v>
      </c>
      <c r="AJ2203">
        <v>5.0000000000000001E-3</v>
      </c>
      <c r="AK2203">
        <v>0.41</v>
      </c>
      <c r="AL2203">
        <v>3.2</v>
      </c>
      <c r="AM2203">
        <v>0.4</v>
      </c>
      <c r="AN2203">
        <v>3.7</v>
      </c>
      <c r="AO2203">
        <v>0.02</v>
      </c>
      <c r="AP2203">
        <v>5.8</v>
      </c>
      <c r="AQ2203">
        <v>390</v>
      </c>
      <c r="AR2203">
        <v>0.09</v>
      </c>
      <c r="AS2203">
        <v>0.7</v>
      </c>
      <c r="AT2203">
        <v>29</v>
      </c>
      <c r="AU2203">
        <v>0.6</v>
      </c>
      <c r="AV2203">
        <v>53.5</v>
      </c>
      <c r="AW2203">
        <v>5</v>
      </c>
    </row>
    <row r="2204" spans="1:49" hidden="1" x14ac:dyDescent="0.3">
      <c r="A2204" t="s">
        <v>8535</v>
      </c>
      <c r="B2204" t="s">
        <v>8536</v>
      </c>
      <c r="C2204" s="1" t="str">
        <f t="shared" si="160"/>
        <v>13:0050</v>
      </c>
      <c r="D2204" s="1" t="str">
        <f t="shared" si="161"/>
        <v>13:0017</v>
      </c>
      <c r="E2204" t="s">
        <v>8537</v>
      </c>
      <c r="F2204" t="s">
        <v>8538</v>
      </c>
      <c r="H2204">
        <v>45.197763899999998</v>
      </c>
      <c r="I2204">
        <v>-67.247147400000003</v>
      </c>
      <c r="J2204" s="1" t="str">
        <f t="shared" si="159"/>
        <v>Basal till</v>
      </c>
      <c r="K2204" s="1" t="str">
        <f t="shared" si="156"/>
        <v>&lt;63 micron</v>
      </c>
      <c r="L2204">
        <v>17</v>
      </c>
      <c r="M2204">
        <v>1.96</v>
      </c>
      <c r="N2204">
        <v>18.7</v>
      </c>
      <c r="O2204">
        <v>4.7</v>
      </c>
      <c r="P2204">
        <v>3</v>
      </c>
      <c r="Q2204">
        <v>70.900000000000006</v>
      </c>
      <c r="R2204">
        <v>0.26</v>
      </c>
      <c r="S2204">
        <v>0.11</v>
      </c>
      <c r="T2204">
        <v>0.05</v>
      </c>
      <c r="U2204">
        <v>15.2</v>
      </c>
      <c r="V2204">
        <v>37.700000000000003</v>
      </c>
      <c r="W2204">
        <v>35.85</v>
      </c>
      <c r="X2204">
        <v>3.22</v>
      </c>
      <c r="Y2204">
        <v>6</v>
      </c>
      <c r="Z2204">
        <v>16</v>
      </c>
      <c r="AA2204">
        <v>0.18</v>
      </c>
      <c r="AB2204">
        <v>30.7</v>
      </c>
      <c r="AC2204">
        <v>0.79</v>
      </c>
      <c r="AD2204">
        <v>606</v>
      </c>
      <c r="AE2204">
        <v>0.54</v>
      </c>
      <c r="AF2204">
        <v>1.4E-2</v>
      </c>
      <c r="AG2204">
        <v>60.5</v>
      </c>
      <c r="AH2204">
        <v>4.4999999999999998E-2</v>
      </c>
      <c r="AI2204">
        <v>11.85</v>
      </c>
      <c r="AJ2204">
        <v>5.0000000000000001E-3</v>
      </c>
      <c r="AK2204">
        <v>0.7</v>
      </c>
      <c r="AL2204">
        <v>5.4</v>
      </c>
      <c r="AM2204">
        <v>0.2</v>
      </c>
      <c r="AN2204">
        <v>12.1</v>
      </c>
      <c r="AO2204">
        <v>0.04</v>
      </c>
      <c r="AP2204">
        <v>8.3000000000000007</v>
      </c>
      <c r="AQ2204">
        <v>740</v>
      </c>
      <c r="AR2204">
        <v>0.13</v>
      </c>
      <c r="AS2204">
        <v>0.9</v>
      </c>
      <c r="AT2204">
        <v>38</v>
      </c>
      <c r="AU2204">
        <v>0.5</v>
      </c>
      <c r="AV2204">
        <v>62.9</v>
      </c>
      <c r="AW2204">
        <v>5</v>
      </c>
    </row>
    <row r="2205" spans="1:49" hidden="1" x14ac:dyDescent="0.3">
      <c r="A2205" t="s">
        <v>8539</v>
      </c>
      <c r="B2205" t="s">
        <v>8540</v>
      </c>
      <c r="C2205" s="1" t="str">
        <f t="shared" si="160"/>
        <v>13:0050</v>
      </c>
      <c r="D2205" s="1" t="str">
        <f t="shared" si="161"/>
        <v>13:0017</v>
      </c>
      <c r="E2205" t="s">
        <v>8541</v>
      </c>
      <c r="F2205" t="s">
        <v>8542</v>
      </c>
      <c r="H2205">
        <v>45.181902700000002</v>
      </c>
      <c r="I2205">
        <v>-67.233098299999995</v>
      </c>
      <c r="J2205" s="1" t="str">
        <f>HYPERLINK("http://geochem.nrcan.gc.ca/cdogs/content/kwd/kwd020046_e.htm", "Ablation till")</f>
        <v>Ablation till</v>
      </c>
      <c r="K2205" s="1" t="str">
        <f t="shared" si="156"/>
        <v>&lt;63 micron</v>
      </c>
      <c r="L2205">
        <v>59</v>
      </c>
      <c r="M2205">
        <v>2.75</v>
      </c>
      <c r="N2205">
        <v>24.5</v>
      </c>
      <c r="O2205">
        <v>2.9</v>
      </c>
      <c r="P2205">
        <v>1</v>
      </c>
      <c r="Q2205">
        <v>74.900000000000006</v>
      </c>
      <c r="R2205">
        <v>0.24</v>
      </c>
      <c r="S2205">
        <v>0.03</v>
      </c>
      <c r="T2205">
        <v>0.21</v>
      </c>
      <c r="U2205">
        <v>20.399999999999999</v>
      </c>
      <c r="V2205">
        <v>39.9</v>
      </c>
      <c r="W2205">
        <v>53.22</v>
      </c>
      <c r="X2205">
        <v>5.42</v>
      </c>
      <c r="Y2205">
        <v>6.6</v>
      </c>
      <c r="Z2205">
        <v>42</v>
      </c>
      <c r="AA2205">
        <v>0.08</v>
      </c>
      <c r="AB2205">
        <v>29.5</v>
      </c>
      <c r="AC2205">
        <v>0.75</v>
      </c>
      <c r="AD2205">
        <v>420</v>
      </c>
      <c r="AE2205">
        <v>2.5</v>
      </c>
      <c r="AF2205">
        <v>8.0000000000000002E-3</v>
      </c>
      <c r="AG2205">
        <v>47.8</v>
      </c>
      <c r="AH2205">
        <v>5.6000000000000001E-2</v>
      </c>
      <c r="AI2205">
        <v>21.72</v>
      </c>
      <c r="AJ2205">
        <v>5.0000000000000001E-3</v>
      </c>
      <c r="AK2205">
        <v>2.5299999999999998</v>
      </c>
      <c r="AL2205">
        <v>3.8</v>
      </c>
      <c r="AM2205">
        <v>1.3</v>
      </c>
      <c r="AN2205">
        <v>11.2</v>
      </c>
      <c r="AO2205">
        <v>0.03</v>
      </c>
      <c r="AP2205">
        <v>9.5</v>
      </c>
      <c r="AQ2205">
        <v>390</v>
      </c>
      <c r="AR2205">
        <v>0.12</v>
      </c>
      <c r="AS2205">
        <v>2.2999999999999998</v>
      </c>
      <c r="AT2205">
        <v>54</v>
      </c>
      <c r="AU2205">
        <v>0.2</v>
      </c>
      <c r="AV2205">
        <v>90.1</v>
      </c>
      <c r="AW2205">
        <v>5</v>
      </c>
    </row>
    <row r="2206" spans="1:49" hidden="1" x14ac:dyDescent="0.3">
      <c r="A2206" t="s">
        <v>8543</v>
      </c>
      <c r="B2206" t="s">
        <v>8544</v>
      </c>
      <c r="C2206" s="1" t="str">
        <f t="shared" si="160"/>
        <v>13:0050</v>
      </c>
      <c r="D2206" s="1" t="str">
        <f t="shared" si="161"/>
        <v>13:0017</v>
      </c>
      <c r="E2206" t="s">
        <v>8545</v>
      </c>
      <c r="F2206" t="s">
        <v>8546</v>
      </c>
      <c r="H2206">
        <v>45.241231800000001</v>
      </c>
      <c r="I2206">
        <v>-67.216302499999998</v>
      </c>
      <c r="J2206" s="1" t="str">
        <f t="shared" ref="J2206:J2216" si="162">HYPERLINK("http://geochem.nrcan.gc.ca/cdogs/content/kwd/kwd020045_e.htm", "Basal till")</f>
        <v>Basal till</v>
      </c>
      <c r="K2206" s="1" t="str">
        <f t="shared" si="156"/>
        <v>&lt;63 micron</v>
      </c>
      <c r="L2206">
        <v>8</v>
      </c>
      <c r="M2206">
        <v>1.96</v>
      </c>
      <c r="N2206">
        <v>14.7</v>
      </c>
      <c r="O2206">
        <v>0.2</v>
      </c>
      <c r="P2206">
        <v>2</v>
      </c>
      <c r="Q2206">
        <v>64.599999999999994</v>
      </c>
      <c r="R2206">
        <v>0.26</v>
      </c>
      <c r="S2206">
        <v>7.0000000000000007E-2</v>
      </c>
      <c r="T2206">
        <v>0.06</v>
      </c>
      <c r="U2206">
        <v>12.8</v>
      </c>
      <c r="V2206">
        <v>35.200000000000003</v>
      </c>
      <c r="W2206">
        <v>23.59</v>
      </c>
      <c r="X2206">
        <v>2.86</v>
      </c>
      <c r="Y2206">
        <v>5.8</v>
      </c>
      <c r="Z2206">
        <v>13</v>
      </c>
      <c r="AA2206">
        <v>0.16</v>
      </c>
      <c r="AB2206">
        <v>32.6</v>
      </c>
      <c r="AC2206">
        <v>0.75</v>
      </c>
      <c r="AD2206">
        <v>518</v>
      </c>
      <c r="AE2206">
        <v>0.74</v>
      </c>
      <c r="AF2206">
        <v>8.9999999999999993E-3</v>
      </c>
      <c r="AG2206">
        <v>35.200000000000003</v>
      </c>
      <c r="AH2206">
        <v>0.04</v>
      </c>
      <c r="AI2206">
        <v>10.41</v>
      </c>
      <c r="AJ2206">
        <v>5.0000000000000001E-3</v>
      </c>
      <c r="AK2206">
        <v>0.41</v>
      </c>
      <c r="AL2206">
        <v>5.5</v>
      </c>
      <c r="AM2206">
        <v>0.1</v>
      </c>
      <c r="AN2206">
        <v>7.3</v>
      </c>
      <c r="AO2206">
        <v>0.02</v>
      </c>
      <c r="AP2206">
        <v>9.6</v>
      </c>
      <c r="AQ2206">
        <v>800</v>
      </c>
      <c r="AR2206">
        <v>0.16</v>
      </c>
      <c r="AS2206">
        <v>1.2</v>
      </c>
      <c r="AT2206">
        <v>40</v>
      </c>
      <c r="AU2206">
        <v>0.5</v>
      </c>
      <c r="AV2206">
        <v>49.1</v>
      </c>
      <c r="AW2206">
        <v>5</v>
      </c>
    </row>
    <row r="2207" spans="1:49" hidden="1" x14ac:dyDescent="0.3">
      <c r="A2207" t="s">
        <v>8547</v>
      </c>
      <c r="B2207" t="s">
        <v>8548</v>
      </c>
      <c r="C2207" s="1" t="str">
        <f t="shared" si="160"/>
        <v>13:0050</v>
      </c>
      <c r="D2207" s="1" t="str">
        <f t="shared" si="161"/>
        <v>13:0017</v>
      </c>
      <c r="E2207" t="s">
        <v>8549</v>
      </c>
      <c r="F2207" t="s">
        <v>8550</v>
      </c>
      <c r="H2207">
        <v>45.225128099999999</v>
      </c>
      <c r="I2207">
        <v>-67.217455599999994</v>
      </c>
      <c r="J2207" s="1" t="str">
        <f t="shared" si="162"/>
        <v>Basal till</v>
      </c>
      <c r="K2207" s="1" t="str">
        <f t="shared" si="156"/>
        <v>&lt;63 micron</v>
      </c>
      <c r="L2207">
        <v>124</v>
      </c>
      <c r="M2207">
        <v>2.27</v>
      </c>
      <c r="N2207">
        <v>30.4</v>
      </c>
      <c r="O2207">
        <v>1.1000000000000001</v>
      </c>
      <c r="P2207">
        <v>2</v>
      </c>
      <c r="Q2207">
        <v>55.5</v>
      </c>
      <c r="R2207">
        <v>0.31</v>
      </c>
      <c r="S2207">
        <v>0.05</v>
      </c>
      <c r="T2207">
        <v>0.23</v>
      </c>
      <c r="U2207">
        <v>16.899999999999999</v>
      </c>
      <c r="V2207">
        <v>33.700000000000003</v>
      </c>
      <c r="W2207">
        <v>52.78</v>
      </c>
      <c r="X2207">
        <v>3.7</v>
      </c>
      <c r="Y2207">
        <v>5.4</v>
      </c>
      <c r="Z2207">
        <v>40</v>
      </c>
      <c r="AA2207">
        <v>0.1</v>
      </c>
      <c r="AB2207">
        <v>27.1</v>
      </c>
      <c r="AC2207">
        <v>0.7</v>
      </c>
      <c r="AD2207">
        <v>415</v>
      </c>
      <c r="AE2207">
        <v>3.29</v>
      </c>
      <c r="AF2207">
        <v>1.2999999999999999E-2</v>
      </c>
      <c r="AG2207">
        <v>47</v>
      </c>
      <c r="AH2207">
        <v>4.3999999999999997E-2</v>
      </c>
      <c r="AI2207">
        <v>13.65</v>
      </c>
      <c r="AJ2207">
        <v>0.02</v>
      </c>
      <c r="AK2207">
        <v>0.56999999999999995</v>
      </c>
      <c r="AL2207">
        <v>3.6</v>
      </c>
      <c r="AM2207">
        <v>1.2</v>
      </c>
      <c r="AN2207">
        <v>6.9</v>
      </c>
      <c r="AO2207">
        <v>0.03</v>
      </c>
      <c r="AP2207">
        <v>10.1</v>
      </c>
      <c r="AQ2207">
        <v>470</v>
      </c>
      <c r="AR2207">
        <v>0.12</v>
      </c>
      <c r="AS2207">
        <v>2.2000000000000002</v>
      </c>
      <c r="AT2207">
        <v>36</v>
      </c>
      <c r="AU2207">
        <v>0.6</v>
      </c>
      <c r="AV2207">
        <v>93.4</v>
      </c>
      <c r="AW2207">
        <v>5</v>
      </c>
    </row>
    <row r="2208" spans="1:49" hidden="1" x14ac:dyDescent="0.3">
      <c r="A2208" t="s">
        <v>8551</v>
      </c>
      <c r="B2208" t="s">
        <v>8552</v>
      </c>
      <c r="C2208" s="1" t="str">
        <f t="shared" si="160"/>
        <v>13:0050</v>
      </c>
      <c r="D2208" s="1" t="str">
        <f t="shared" si="161"/>
        <v>13:0017</v>
      </c>
      <c r="E2208" t="s">
        <v>8553</v>
      </c>
      <c r="F2208" t="s">
        <v>8554</v>
      </c>
      <c r="H2208">
        <v>45.208186400000002</v>
      </c>
      <c r="I2208">
        <v>-67.218557799999999</v>
      </c>
      <c r="J2208" s="1" t="str">
        <f t="shared" si="162"/>
        <v>Basal till</v>
      </c>
      <c r="K2208" s="1" t="str">
        <f t="shared" si="156"/>
        <v>&lt;63 micron</v>
      </c>
      <c r="L2208">
        <v>9</v>
      </c>
      <c r="M2208">
        <v>1.58</v>
      </c>
      <c r="N2208">
        <v>10.6</v>
      </c>
      <c r="O2208">
        <v>0.5</v>
      </c>
      <c r="P2208">
        <v>2</v>
      </c>
      <c r="Q2208">
        <v>37.799999999999997</v>
      </c>
      <c r="R2208">
        <v>0.19</v>
      </c>
      <c r="S2208">
        <v>0.04</v>
      </c>
      <c r="T2208">
        <v>0.03</v>
      </c>
      <c r="U2208">
        <v>8.6999999999999993</v>
      </c>
      <c r="V2208">
        <v>32.4</v>
      </c>
      <c r="W2208">
        <v>16.23</v>
      </c>
      <c r="X2208">
        <v>2.29</v>
      </c>
      <c r="Y2208">
        <v>4.5</v>
      </c>
      <c r="Z2208">
        <v>17</v>
      </c>
      <c r="AA2208">
        <v>0.08</v>
      </c>
      <c r="AB2208">
        <v>22.5</v>
      </c>
      <c r="AC2208">
        <v>0.65</v>
      </c>
      <c r="AD2208">
        <v>338</v>
      </c>
      <c r="AE2208">
        <v>0.36</v>
      </c>
      <c r="AF2208">
        <v>6.0000000000000001E-3</v>
      </c>
      <c r="AG2208">
        <v>28.9</v>
      </c>
      <c r="AH2208">
        <v>2.1000000000000001E-2</v>
      </c>
      <c r="AI2208">
        <v>8.06</v>
      </c>
      <c r="AJ2208">
        <v>5.0000000000000001E-3</v>
      </c>
      <c r="AK2208">
        <v>0.31</v>
      </c>
      <c r="AL2208">
        <v>3.3</v>
      </c>
      <c r="AM2208">
        <v>0.2</v>
      </c>
      <c r="AN2208">
        <v>4.9000000000000004</v>
      </c>
      <c r="AO2208">
        <v>0.01</v>
      </c>
      <c r="AP2208">
        <v>7</v>
      </c>
      <c r="AQ2208">
        <v>560</v>
      </c>
      <c r="AR2208">
        <v>7.0000000000000007E-2</v>
      </c>
      <c r="AS2208">
        <v>0.8</v>
      </c>
      <c r="AT2208">
        <v>30</v>
      </c>
      <c r="AU2208">
        <v>0.4</v>
      </c>
      <c r="AV2208">
        <v>40.700000000000003</v>
      </c>
      <c r="AW2208">
        <v>5</v>
      </c>
    </row>
    <row r="2209" spans="1:49" hidden="1" x14ac:dyDescent="0.3">
      <c r="A2209" t="s">
        <v>8555</v>
      </c>
      <c r="B2209" t="s">
        <v>8556</v>
      </c>
      <c r="C2209" s="1" t="str">
        <f t="shared" si="160"/>
        <v>13:0050</v>
      </c>
      <c r="D2209" s="1" t="str">
        <f t="shared" si="161"/>
        <v>13:0017</v>
      </c>
      <c r="E2209" t="s">
        <v>8557</v>
      </c>
      <c r="F2209" t="s">
        <v>8558</v>
      </c>
      <c r="H2209">
        <v>45.177461399999999</v>
      </c>
      <c r="I2209">
        <v>-67.214348599999994</v>
      </c>
      <c r="J2209" s="1" t="str">
        <f t="shared" si="162"/>
        <v>Basal till</v>
      </c>
      <c r="K2209" s="1" t="str">
        <f t="shared" si="156"/>
        <v>&lt;63 micron</v>
      </c>
      <c r="L2209">
        <v>44</v>
      </c>
      <c r="M2209">
        <v>2.27</v>
      </c>
      <c r="N2209">
        <v>21.6</v>
      </c>
      <c r="O2209">
        <v>1.5</v>
      </c>
      <c r="P2209">
        <v>2</v>
      </c>
      <c r="Q2209">
        <v>73.7</v>
      </c>
      <c r="R2209">
        <v>0.22</v>
      </c>
      <c r="S2209">
        <v>0.05</v>
      </c>
      <c r="T2209">
        <v>0.08</v>
      </c>
      <c r="U2209">
        <v>16.8</v>
      </c>
      <c r="V2209">
        <v>39.4</v>
      </c>
      <c r="W2209">
        <v>27.01</v>
      </c>
      <c r="X2209">
        <v>3.03</v>
      </c>
      <c r="Y2209">
        <v>5.5</v>
      </c>
      <c r="Z2209">
        <v>28</v>
      </c>
      <c r="AA2209">
        <v>0.13</v>
      </c>
      <c r="AB2209">
        <v>25.9</v>
      </c>
      <c r="AC2209">
        <v>0.8</v>
      </c>
      <c r="AD2209">
        <v>540</v>
      </c>
      <c r="AE2209">
        <v>0.82</v>
      </c>
      <c r="AF2209">
        <v>8.9999999999999993E-3</v>
      </c>
      <c r="AG2209">
        <v>57.8</v>
      </c>
      <c r="AH2209">
        <v>3.3000000000000002E-2</v>
      </c>
      <c r="AI2209">
        <v>11.11</v>
      </c>
      <c r="AJ2209">
        <v>5.0000000000000001E-3</v>
      </c>
      <c r="AK2209">
        <v>0.91</v>
      </c>
      <c r="AL2209">
        <v>5.6</v>
      </c>
      <c r="AM2209">
        <v>0.4</v>
      </c>
      <c r="AN2209">
        <v>6.1</v>
      </c>
      <c r="AO2209">
        <v>0.03</v>
      </c>
      <c r="AP2209">
        <v>7.5</v>
      </c>
      <c r="AQ2209">
        <v>760</v>
      </c>
      <c r="AR2209">
        <v>0.11</v>
      </c>
      <c r="AS2209">
        <v>1.1000000000000001</v>
      </c>
      <c r="AT2209">
        <v>40</v>
      </c>
      <c r="AU2209">
        <v>0.3</v>
      </c>
      <c r="AV2209">
        <v>62</v>
      </c>
      <c r="AW2209">
        <v>5</v>
      </c>
    </row>
    <row r="2210" spans="1:49" hidden="1" x14ac:dyDescent="0.3">
      <c r="A2210" t="s">
        <v>8559</v>
      </c>
      <c r="B2210" t="s">
        <v>8560</v>
      </c>
      <c r="C2210" s="1" t="str">
        <f t="shared" si="160"/>
        <v>13:0050</v>
      </c>
      <c r="D2210" s="1" t="str">
        <f t="shared" si="161"/>
        <v>13:0017</v>
      </c>
      <c r="E2210" t="s">
        <v>8561</v>
      </c>
      <c r="F2210" t="s">
        <v>8562</v>
      </c>
      <c r="H2210">
        <v>45.242024200000003</v>
      </c>
      <c r="I2210">
        <v>-67.186576500000001</v>
      </c>
      <c r="J2210" s="1" t="str">
        <f t="shared" si="162"/>
        <v>Basal till</v>
      </c>
      <c r="K2210" s="1" t="str">
        <f t="shared" si="156"/>
        <v>&lt;63 micron</v>
      </c>
      <c r="L2210">
        <v>15</v>
      </c>
      <c r="M2210">
        <v>2.3199999999999998</v>
      </c>
      <c r="N2210">
        <v>19.899999999999999</v>
      </c>
      <c r="O2210">
        <v>1.6</v>
      </c>
      <c r="P2210">
        <v>2</v>
      </c>
      <c r="Q2210">
        <v>66.3</v>
      </c>
      <c r="R2210">
        <v>0.3</v>
      </c>
      <c r="S2210">
        <v>0.04</v>
      </c>
      <c r="T2210">
        <v>7.0000000000000007E-2</v>
      </c>
      <c r="U2210">
        <v>18.7</v>
      </c>
      <c r="V2210">
        <v>38.200000000000003</v>
      </c>
      <c r="W2210">
        <v>25.67</v>
      </c>
      <c r="X2210">
        <v>2.87</v>
      </c>
      <c r="Y2210">
        <v>6.1</v>
      </c>
      <c r="Z2210">
        <v>35</v>
      </c>
      <c r="AA2210">
        <v>0.12</v>
      </c>
      <c r="AB2210">
        <v>25.7</v>
      </c>
      <c r="AC2210">
        <v>0.74</v>
      </c>
      <c r="AD2210">
        <v>664</v>
      </c>
      <c r="AE2210">
        <v>0.59</v>
      </c>
      <c r="AF2210">
        <v>8.0000000000000002E-3</v>
      </c>
      <c r="AG2210">
        <v>39</v>
      </c>
      <c r="AH2210">
        <v>3.5999999999999997E-2</v>
      </c>
      <c r="AI2210">
        <v>12.73</v>
      </c>
      <c r="AJ2210">
        <v>5.0000000000000001E-3</v>
      </c>
      <c r="AK2210">
        <v>0.52</v>
      </c>
      <c r="AL2210">
        <v>4.9000000000000004</v>
      </c>
      <c r="AM2210">
        <v>0.5</v>
      </c>
      <c r="AN2210">
        <v>4.3</v>
      </c>
      <c r="AO2210">
        <v>0.02</v>
      </c>
      <c r="AP2210">
        <v>7.9</v>
      </c>
      <c r="AQ2210">
        <v>830</v>
      </c>
      <c r="AR2210">
        <v>0.13</v>
      </c>
      <c r="AS2210">
        <v>1.4</v>
      </c>
      <c r="AT2210">
        <v>40</v>
      </c>
      <c r="AU2210">
        <v>0.8</v>
      </c>
      <c r="AV2210">
        <v>56.6</v>
      </c>
      <c r="AW2210">
        <v>5</v>
      </c>
    </row>
    <row r="2211" spans="1:49" hidden="1" x14ac:dyDescent="0.3">
      <c r="A2211" t="s">
        <v>8563</v>
      </c>
      <c r="B2211" t="s">
        <v>8564</v>
      </c>
      <c r="C2211" s="1" t="str">
        <f t="shared" si="160"/>
        <v>13:0050</v>
      </c>
      <c r="D2211" s="1" t="str">
        <f t="shared" si="161"/>
        <v>13:0017</v>
      </c>
      <c r="E2211" t="s">
        <v>8561</v>
      </c>
      <c r="F2211" t="s">
        <v>8565</v>
      </c>
      <c r="H2211">
        <v>45.242024200000003</v>
      </c>
      <c r="I2211">
        <v>-67.186576500000001</v>
      </c>
      <c r="J2211" s="1" t="str">
        <f t="shared" si="162"/>
        <v>Basal till</v>
      </c>
      <c r="K2211" s="1" t="str">
        <f t="shared" si="156"/>
        <v>&lt;63 micron</v>
      </c>
      <c r="L2211">
        <v>18</v>
      </c>
      <c r="M2211">
        <v>1.76</v>
      </c>
      <c r="N2211">
        <v>21.1</v>
      </c>
      <c r="O2211">
        <v>0.1</v>
      </c>
      <c r="P2211">
        <v>4</v>
      </c>
      <c r="Q2211">
        <v>69.2</v>
      </c>
      <c r="R2211">
        <v>0.3</v>
      </c>
      <c r="S2211">
        <v>0.16</v>
      </c>
      <c r="T2211">
        <v>0.08</v>
      </c>
      <c r="U2211">
        <v>17.7</v>
      </c>
      <c r="V2211">
        <v>34.299999999999997</v>
      </c>
      <c r="W2211">
        <v>25.26</v>
      </c>
      <c r="X2211">
        <v>3.08</v>
      </c>
      <c r="Y2211">
        <v>5.5</v>
      </c>
      <c r="Z2211">
        <v>13</v>
      </c>
      <c r="AA2211">
        <v>0.19</v>
      </c>
      <c r="AB2211">
        <v>22.1</v>
      </c>
      <c r="AC2211">
        <v>0.72</v>
      </c>
      <c r="AD2211">
        <v>912</v>
      </c>
      <c r="AE2211">
        <v>0.65</v>
      </c>
      <c r="AF2211">
        <v>1.2999999999999999E-2</v>
      </c>
      <c r="AG2211">
        <v>34.799999999999997</v>
      </c>
      <c r="AH2211">
        <v>6.2E-2</v>
      </c>
      <c r="AI2211">
        <v>12.84</v>
      </c>
      <c r="AJ2211">
        <v>5.0000000000000001E-3</v>
      </c>
      <c r="AK2211">
        <v>0.7</v>
      </c>
      <c r="AL2211">
        <v>5.5</v>
      </c>
      <c r="AM2211">
        <v>0.2</v>
      </c>
      <c r="AN2211">
        <v>16.2</v>
      </c>
      <c r="AO2211">
        <v>0.01</v>
      </c>
      <c r="AP2211">
        <v>6.6</v>
      </c>
      <c r="AQ2211">
        <v>750</v>
      </c>
      <c r="AR2211">
        <v>0.13</v>
      </c>
      <c r="AS2211">
        <v>0.7</v>
      </c>
      <c r="AT2211">
        <v>42</v>
      </c>
      <c r="AU2211">
        <v>0.7</v>
      </c>
      <c r="AV2211">
        <v>61.3</v>
      </c>
      <c r="AW2211">
        <v>1</v>
      </c>
    </row>
    <row r="2212" spans="1:49" hidden="1" x14ac:dyDescent="0.3">
      <c r="A2212" t="s">
        <v>8566</v>
      </c>
      <c r="B2212" t="s">
        <v>8567</v>
      </c>
      <c r="C2212" s="1" t="str">
        <f t="shared" si="160"/>
        <v>13:0050</v>
      </c>
      <c r="D2212" s="1" t="str">
        <f t="shared" si="161"/>
        <v>13:0017</v>
      </c>
      <c r="E2212" t="s">
        <v>8568</v>
      </c>
      <c r="F2212" t="s">
        <v>8569</v>
      </c>
      <c r="H2212">
        <v>45.203937099999997</v>
      </c>
      <c r="I2212">
        <v>-67.187621500000006</v>
      </c>
      <c r="J2212" s="1" t="str">
        <f t="shared" si="162"/>
        <v>Basal till</v>
      </c>
      <c r="K2212" s="1" t="str">
        <f t="shared" si="156"/>
        <v>&lt;63 micron</v>
      </c>
      <c r="L2212">
        <v>13</v>
      </c>
      <c r="M2212">
        <v>3.43</v>
      </c>
      <c r="N2212">
        <v>57.9</v>
      </c>
      <c r="O2212">
        <v>5.0999999999999996</v>
      </c>
      <c r="P2212">
        <v>1</v>
      </c>
      <c r="Q2212">
        <v>59.2</v>
      </c>
      <c r="R2212">
        <v>0.38</v>
      </c>
      <c r="S2212">
        <v>0.06</v>
      </c>
      <c r="T2212">
        <v>0.13</v>
      </c>
      <c r="U2212">
        <v>20.399999999999999</v>
      </c>
      <c r="V2212">
        <v>44.9</v>
      </c>
      <c r="W2212">
        <v>83.94</v>
      </c>
      <c r="X2212">
        <v>4.33</v>
      </c>
      <c r="Y2212">
        <v>6.9</v>
      </c>
      <c r="Z2212">
        <v>40</v>
      </c>
      <c r="AA2212">
        <v>7.0000000000000007E-2</v>
      </c>
      <c r="AB2212">
        <v>23.5</v>
      </c>
      <c r="AC2212">
        <v>0.81</v>
      </c>
      <c r="AD2212">
        <v>498</v>
      </c>
      <c r="AE2212">
        <v>2.74</v>
      </c>
      <c r="AF2212">
        <v>5.0000000000000001E-3</v>
      </c>
      <c r="AG2212">
        <v>62.3</v>
      </c>
      <c r="AH2212">
        <v>0.06</v>
      </c>
      <c r="AI2212">
        <v>20.07</v>
      </c>
      <c r="AJ2212">
        <v>0.02</v>
      </c>
      <c r="AK2212">
        <v>1.87</v>
      </c>
      <c r="AL2212">
        <v>5.3</v>
      </c>
      <c r="AM2212">
        <v>1.9</v>
      </c>
      <c r="AN2212">
        <v>4.5999999999999996</v>
      </c>
      <c r="AO2212">
        <v>0.06</v>
      </c>
      <c r="AP2212">
        <v>10.7</v>
      </c>
      <c r="AQ2212">
        <v>610</v>
      </c>
      <c r="AR2212">
        <v>0.13</v>
      </c>
      <c r="AS2212">
        <v>1.9</v>
      </c>
      <c r="AT2212">
        <v>49</v>
      </c>
      <c r="AU2212">
        <v>0.5</v>
      </c>
      <c r="AV2212">
        <v>117.4</v>
      </c>
      <c r="AW2212">
        <v>5</v>
      </c>
    </row>
    <row r="2213" spans="1:49" hidden="1" x14ac:dyDescent="0.3">
      <c r="A2213" t="s">
        <v>8570</v>
      </c>
      <c r="B2213" t="s">
        <v>8571</v>
      </c>
      <c r="C2213" s="1" t="str">
        <f t="shared" si="160"/>
        <v>13:0050</v>
      </c>
      <c r="D2213" s="1" t="str">
        <f t="shared" si="161"/>
        <v>13:0017</v>
      </c>
      <c r="E2213" t="s">
        <v>8572</v>
      </c>
      <c r="F2213" t="s">
        <v>8573</v>
      </c>
      <c r="H2213">
        <v>45.177401600000003</v>
      </c>
      <c r="I2213">
        <v>-67.194521600000002</v>
      </c>
      <c r="J2213" s="1" t="str">
        <f t="shared" si="162"/>
        <v>Basal till</v>
      </c>
      <c r="K2213" s="1" t="str">
        <f t="shared" si="156"/>
        <v>&lt;63 micron</v>
      </c>
      <c r="L2213">
        <v>19</v>
      </c>
      <c r="M2213">
        <v>2.44</v>
      </c>
      <c r="N2213">
        <v>28.1</v>
      </c>
      <c r="O2213">
        <v>1.4</v>
      </c>
      <c r="P2213">
        <v>1</v>
      </c>
      <c r="Q2213">
        <v>60.5</v>
      </c>
      <c r="R2213">
        <v>0.22</v>
      </c>
      <c r="S2213">
        <v>0.03</v>
      </c>
      <c r="T2213">
        <v>0.08</v>
      </c>
      <c r="U2213">
        <v>11.1</v>
      </c>
      <c r="V2213">
        <v>36.200000000000003</v>
      </c>
      <c r="W2213">
        <v>20.079999999999998</v>
      </c>
      <c r="X2213">
        <v>2.72</v>
      </c>
      <c r="Y2213">
        <v>5.7</v>
      </c>
      <c r="Z2213">
        <v>26</v>
      </c>
      <c r="AA2213">
        <v>7.0000000000000007E-2</v>
      </c>
      <c r="AB2213">
        <v>22.6</v>
      </c>
      <c r="AC2213">
        <v>0.59</v>
      </c>
      <c r="AD2213">
        <v>273</v>
      </c>
      <c r="AE2213">
        <v>0.79</v>
      </c>
      <c r="AF2213">
        <v>5.0000000000000001E-3</v>
      </c>
      <c r="AG2213">
        <v>33.700000000000003</v>
      </c>
      <c r="AH2213">
        <v>3.2000000000000001E-2</v>
      </c>
      <c r="AI2213">
        <v>10.07</v>
      </c>
      <c r="AJ2213">
        <v>0.02</v>
      </c>
      <c r="AK2213">
        <v>0.53</v>
      </c>
      <c r="AL2213">
        <v>4.5999999999999996</v>
      </c>
      <c r="AM2213">
        <v>0.6</v>
      </c>
      <c r="AN2213">
        <v>3.6</v>
      </c>
      <c r="AO2213">
        <v>0.01</v>
      </c>
      <c r="AP2213">
        <v>7.4</v>
      </c>
      <c r="AQ2213">
        <v>630</v>
      </c>
      <c r="AR2213">
        <v>0.12</v>
      </c>
      <c r="AS2213">
        <v>1.1000000000000001</v>
      </c>
      <c r="AT2213">
        <v>40</v>
      </c>
      <c r="AU2213">
        <v>0.4</v>
      </c>
      <c r="AV2213">
        <v>56.6</v>
      </c>
      <c r="AW2213">
        <v>5</v>
      </c>
    </row>
    <row r="2214" spans="1:49" hidden="1" x14ac:dyDescent="0.3">
      <c r="A2214" t="s">
        <v>8574</v>
      </c>
      <c r="B2214" t="s">
        <v>8575</v>
      </c>
      <c r="C2214" s="1" t="str">
        <f t="shared" si="160"/>
        <v>13:0050</v>
      </c>
      <c r="D2214" s="1" t="str">
        <f t="shared" si="161"/>
        <v>13:0017</v>
      </c>
      <c r="E2214" t="s">
        <v>8576</v>
      </c>
      <c r="F2214" t="s">
        <v>8577</v>
      </c>
      <c r="H2214">
        <v>45.167556900000001</v>
      </c>
      <c r="I2214">
        <v>-67.176025300000006</v>
      </c>
      <c r="J2214" s="1" t="str">
        <f t="shared" si="162"/>
        <v>Basal till</v>
      </c>
      <c r="K2214" s="1" t="str">
        <f t="shared" si="156"/>
        <v>&lt;63 micron</v>
      </c>
      <c r="L2214">
        <v>17</v>
      </c>
      <c r="M2214">
        <v>2.2200000000000002</v>
      </c>
      <c r="N2214">
        <v>15.4</v>
      </c>
      <c r="O2214">
        <v>1.2</v>
      </c>
      <c r="P2214">
        <v>2</v>
      </c>
      <c r="Q2214">
        <v>53.5</v>
      </c>
      <c r="R2214">
        <v>0.18</v>
      </c>
      <c r="S2214">
        <v>0.03</v>
      </c>
      <c r="T2214">
        <v>0.03</v>
      </c>
      <c r="U2214">
        <v>11.2</v>
      </c>
      <c r="V2214">
        <v>36.700000000000003</v>
      </c>
      <c r="W2214">
        <v>18.37</v>
      </c>
      <c r="X2214">
        <v>2.69</v>
      </c>
      <c r="Y2214">
        <v>5.5</v>
      </c>
      <c r="Z2214">
        <v>48</v>
      </c>
      <c r="AA2214">
        <v>0.08</v>
      </c>
      <c r="AB2214">
        <v>23</v>
      </c>
      <c r="AC2214">
        <v>0.7</v>
      </c>
      <c r="AD2214">
        <v>301</v>
      </c>
      <c r="AE2214">
        <v>0.56999999999999995</v>
      </c>
      <c r="AF2214">
        <v>5.0000000000000001E-3</v>
      </c>
      <c r="AG2214">
        <v>32.5</v>
      </c>
      <c r="AH2214">
        <v>2.1999999999999999E-2</v>
      </c>
      <c r="AI2214">
        <v>9.24</v>
      </c>
      <c r="AJ2214">
        <v>0.03</v>
      </c>
      <c r="AK2214">
        <v>0.52</v>
      </c>
      <c r="AL2214">
        <v>3.9</v>
      </c>
      <c r="AM2214">
        <v>0.5</v>
      </c>
      <c r="AN2214">
        <v>3.8</v>
      </c>
      <c r="AO2214">
        <v>0.03</v>
      </c>
      <c r="AP2214">
        <v>6.4</v>
      </c>
      <c r="AQ2214">
        <v>400</v>
      </c>
      <c r="AR2214">
        <v>0.1</v>
      </c>
      <c r="AS2214">
        <v>0.8</v>
      </c>
      <c r="AT2214">
        <v>38</v>
      </c>
      <c r="AU2214">
        <v>0.3</v>
      </c>
      <c r="AV2214">
        <v>43.9</v>
      </c>
      <c r="AW2214">
        <v>5</v>
      </c>
    </row>
    <row r="2215" spans="1:49" hidden="1" x14ac:dyDescent="0.3">
      <c r="A2215" t="s">
        <v>8578</v>
      </c>
      <c r="B2215" t="s">
        <v>8579</v>
      </c>
      <c r="C2215" s="1" t="str">
        <f t="shared" si="160"/>
        <v>13:0050</v>
      </c>
      <c r="D2215" s="1" t="str">
        <f t="shared" si="161"/>
        <v>13:0017</v>
      </c>
      <c r="E2215" t="s">
        <v>8580</v>
      </c>
      <c r="F2215" t="s">
        <v>8581</v>
      </c>
      <c r="H2215">
        <v>45.225440399999997</v>
      </c>
      <c r="I2215">
        <v>-67.154354600000005</v>
      </c>
      <c r="J2215" s="1" t="str">
        <f t="shared" si="162"/>
        <v>Basal till</v>
      </c>
      <c r="K2215" s="1" t="str">
        <f t="shared" si="156"/>
        <v>&lt;63 micron</v>
      </c>
      <c r="L2215">
        <v>6</v>
      </c>
      <c r="M2215">
        <v>2.08</v>
      </c>
      <c r="N2215">
        <v>18.600000000000001</v>
      </c>
      <c r="O2215">
        <v>1.3</v>
      </c>
      <c r="P2215">
        <v>3</v>
      </c>
      <c r="Q2215">
        <v>75.3</v>
      </c>
      <c r="R2215">
        <v>0.27</v>
      </c>
      <c r="S2215">
        <v>0.06</v>
      </c>
      <c r="T2215">
        <v>0.04</v>
      </c>
      <c r="U2215">
        <v>13</v>
      </c>
      <c r="V2215">
        <v>35.200000000000003</v>
      </c>
      <c r="W2215">
        <v>24.27</v>
      </c>
      <c r="X2215">
        <v>2.72</v>
      </c>
      <c r="Y2215">
        <v>5.6</v>
      </c>
      <c r="Z2215">
        <v>21</v>
      </c>
      <c r="AA2215">
        <v>0.16</v>
      </c>
      <c r="AB2215">
        <v>28.6</v>
      </c>
      <c r="AC2215">
        <v>0.72</v>
      </c>
      <c r="AD2215">
        <v>638</v>
      </c>
      <c r="AE2215">
        <v>0.49</v>
      </c>
      <c r="AF2215">
        <v>1.4999999999999999E-2</v>
      </c>
      <c r="AG2215">
        <v>34.299999999999997</v>
      </c>
      <c r="AH2215">
        <v>4.8000000000000001E-2</v>
      </c>
      <c r="AI2215">
        <v>10.87</v>
      </c>
      <c r="AJ2215">
        <v>5.0000000000000001E-3</v>
      </c>
      <c r="AK2215">
        <v>0.49</v>
      </c>
      <c r="AL2215">
        <v>6.1</v>
      </c>
      <c r="AM2215">
        <v>0.2</v>
      </c>
      <c r="AN2215">
        <v>5.9</v>
      </c>
      <c r="AO2215">
        <v>0.01</v>
      </c>
      <c r="AP2215">
        <v>8.1</v>
      </c>
      <c r="AQ2215">
        <v>870</v>
      </c>
      <c r="AR2215">
        <v>0.12</v>
      </c>
      <c r="AS2215">
        <v>1</v>
      </c>
      <c r="AT2215">
        <v>39</v>
      </c>
      <c r="AU2215">
        <v>0.6</v>
      </c>
      <c r="AV2215">
        <v>52.4</v>
      </c>
      <c r="AW2215">
        <v>5</v>
      </c>
    </row>
    <row r="2216" spans="1:49" hidden="1" x14ac:dyDescent="0.3">
      <c r="A2216" t="s">
        <v>8582</v>
      </c>
      <c r="B2216" t="s">
        <v>8583</v>
      </c>
      <c r="C2216" s="1" t="str">
        <f t="shared" si="160"/>
        <v>13:0050</v>
      </c>
      <c r="D2216" s="1" t="str">
        <f t="shared" si="161"/>
        <v>13:0017</v>
      </c>
      <c r="E2216" t="s">
        <v>8584</v>
      </c>
      <c r="F2216" t="s">
        <v>8585</v>
      </c>
      <c r="H2216">
        <v>45.198729</v>
      </c>
      <c r="I2216">
        <v>-67.1513609</v>
      </c>
      <c r="J2216" s="1" t="str">
        <f t="shared" si="162"/>
        <v>Basal till</v>
      </c>
      <c r="K2216" s="1" t="str">
        <f t="shared" si="156"/>
        <v>&lt;63 micron</v>
      </c>
      <c r="L2216">
        <v>43</v>
      </c>
      <c r="M2216">
        <v>2.71</v>
      </c>
      <c r="N2216">
        <v>18.2</v>
      </c>
      <c r="O2216">
        <v>0.8</v>
      </c>
      <c r="P2216">
        <v>1</v>
      </c>
      <c r="Q2216">
        <v>81.8</v>
      </c>
      <c r="R2216">
        <v>0.23</v>
      </c>
      <c r="S2216">
        <v>0.05</v>
      </c>
      <c r="T2216">
        <v>0.09</v>
      </c>
      <c r="U2216">
        <v>14.4</v>
      </c>
      <c r="V2216">
        <v>36.9</v>
      </c>
      <c r="W2216">
        <v>16.059999999999999</v>
      </c>
      <c r="X2216">
        <v>2.79</v>
      </c>
      <c r="Y2216">
        <v>6.3</v>
      </c>
      <c r="Z2216">
        <v>61</v>
      </c>
      <c r="AA2216">
        <v>7.0000000000000007E-2</v>
      </c>
      <c r="AB2216">
        <v>22.7</v>
      </c>
      <c r="AC2216">
        <v>0.64</v>
      </c>
      <c r="AD2216">
        <v>320</v>
      </c>
      <c r="AE2216">
        <v>0.56999999999999995</v>
      </c>
      <c r="AF2216">
        <v>5.0000000000000001E-3</v>
      </c>
      <c r="AG2216">
        <v>28.6</v>
      </c>
      <c r="AH2216">
        <v>6.3E-2</v>
      </c>
      <c r="AI2216">
        <v>10.5</v>
      </c>
      <c r="AJ2216">
        <v>0.02</v>
      </c>
      <c r="AK2216">
        <v>0.36</v>
      </c>
      <c r="AL2216">
        <v>3.9</v>
      </c>
      <c r="AM2216">
        <v>0.7</v>
      </c>
      <c r="AN2216">
        <v>6.5</v>
      </c>
      <c r="AO2216">
        <v>0.02</v>
      </c>
      <c r="AP2216">
        <v>6.5</v>
      </c>
      <c r="AQ2216">
        <v>490</v>
      </c>
      <c r="AR2216">
        <v>0.13</v>
      </c>
      <c r="AS2216">
        <v>0.9</v>
      </c>
      <c r="AT2216">
        <v>46</v>
      </c>
      <c r="AU2216">
        <v>0.5</v>
      </c>
      <c r="AV2216">
        <v>54.3</v>
      </c>
      <c r="AW2216">
        <v>5</v>
      </c>
    </row>
    <row r="2217" spans="1:49" hidden="1" x14ac:dyDescent="0.3">
      <c r="A2217" t="s">
        <v>8586</v>
      </c>
      <c r="B2217" t="s">
        <v>8587</v>
      </c>
      <c r="C2217" s="1" t="str">
        <f t="shared" si="160"/>
        <v>13:0050</v>
      </c>
      <c r="D2217" s="1" t="str">
        <f t="shared" si="161"/>
        <v>13:0017</v>
      </c>
      <c r="E2217" t="s">
        <v>8588</v>
      </c>
      <c r="F2217" t="s">
        <v>8589</v>
      </c>
      <c r="H2217">
        <v>45.234786399999997</v>
      </c>
      <c r="I2217">
        <v>-67.141732599999997</v>
      </c>
      <c r="J2217" s="1" t="str">
        <f>HYPERLINK("http://geochem.nrcan.gc.ca/cdogs/content/kwd/kwd020046_e.htm", "Ablation till")</f>
        <v>Ablation till</v>
      </c>
      <c r="K2217" s="1" t="str">
        <f t="shared" si="156"/>
        <v>&lt;63 micron</v>
      </c>
      <c r="L2217">
        <v>14</v>
      </c>
      <c r="M2217">
        <v>9</v>
      </c>
      <c r="N2217">
        <v>8.1999999999999993</v>
      </c>
      <c r="O2217">
        <v>1.1000000000000001</v>
      </c>
      <c r="P2217">
        <v>3</v>
      </c>
      <c r="Q2217">
        <v>45.2</v>
      </c>
      <c r="R2217">
        <v>0.2</v>
      </c>
      <c r="S2217">
        <v>0.08</v>
      </c>
      <c r="T2217">
        <v>7.0000000000000007E-2</v>
      </c>
      <c r="U2217">
        <v>6.6</v>
      </c>
      <c r="V2217">
        <v>59.4</v>
      </c>
      <c r="W2217">
        <v>13.38</v>
      </c>
      <c r="X2217">
        <v>3.32</v>
      </c>
      <c r="Y2217">
        <v>10.6</v>
      </c>
      <c r="Z2217">
        <v>164</v>
      </c>
      <c r="AA2217">
        <v>7.0000000000000007E-2</v>
      </c>
      <c r="AB2217">
        <v>15.8</v>
      </c>
      <c r="AC2217">
        <v>0.65</v>
      </c>
      <c r="AD2217">
        <v>275</v>
      </c>
      <c r="AE2217">
        <v>0.94</v>
      </c>
      <c r="AF2217">
        <v>1.0999999999999999E-2</v>
      </c>
      <c r="AG2217">
        <v>20.399999999999999</v>
      </c>
      <c r="AH2217">
        <v>0.11700000000000001</v>
      </c>
      <c r="AI2217">
        <v>13.45</v>
      </c>
      <c r="AJ2217">
        <v>0.05</v>
      </c>
      <c r="AK2217">
        <v>0.28000000000000003</v>
      </c>
      <c r="AL2217">
        <v>8.1</v>
      </c>
      <c r="AM2217">
        <v>2.7</v>
      </c>
      <c r="AN2217">
        <v>10.3</v>
      </c>
      <c r="AO2217">
        <v>0.02</v>
      </c>
      <c r="AP2217">
        <v>8.6999999999999993</v>
      </c>
      <c r="AQ2217">
        <v>1530</v>
      </c>
      <c r="AR2217">
        <v>0.09</v>
      </c>
      <c r="AS2217">
        <v>1.2</v>
      </c>
      <c r="AT2217">
        <v>52</v>
      </c>
      <c r="AU2217">
        <v>0.5</v>
      </c>
      <c r="AV2217">
        <v>59.4</v>
      </c>
      <c r="AW2217">
        <v>5</v>
      </c>
    </row>
    <row r="2218" spans="1:49" hidden="1" x14ac:dyDescent="0.3">
      <c r="A2218" t="s">
        <v>8590</v>
      </c>
      <c r="B2218" t="s">
        <v>8591</v>
      </c>
      <c r="C2218" s="1" t="str">
        <f t="shared" si="160"/>
        <v>13:0050</v>
      </c>
      <c r="D2218" s="1" t="str">
        <f t="shared" si="161"/>
        <v>13:0017</v>
      </c>
      <c r="E2218" t="s">
        <v>8592</v>
      </c>
      <c r="F2218" t="s">
        <v>8593</v>
      </c>
      <c r="H2218">
        <v>45.219167499999998</v>
      </c>
      <c r="I2218">
        <v>-67.137248900000003</v>
      </c>
      <c r="J2218" s="1" t="str">
        <f t="shared" ref="J2218:J2224" si="163">HYPERLINK("http://geochem.nrcan.gc.ca/cdogs/content/kwd/kwd020045_e.htm", "Basal till")</f>
        <v>Basal till</v>
      </c>
      <c r="K2218" s="1" t="str">
        <f t="shared" si="156"/>
        <v>&lt;63 micron</v>
      </c>
      <c r="L2218">
        <v>5</v>
      </c>
      <c r="M2218">
        <v>2.46</v>
      </c>
      <c r="N2218">
        <v>23.2</v>
      </c>
      <c r="O2218">
        <v>0.1</v>
      </c>
      <c r="P2218">
        <v>2</v>
      </c>
      <c r="Q2218">
        <v>49.9</v>
      </c>
      <c r="R2218">
        <v>0.24</v>
      </c>
      <c r="S2218">
        <v>0.05</v>
      </c>
      <c r="T2218">
        <v>0.04</v>
      </c>
      <c r="U2218">
        <v>11.7</v>
      </c>
      <c r="V2218">
        <v>37</v>
      </c>
      <c r="W2218">
        <v>24.76</v>
      </c>
      <c r="X2218">
        <v>2.9</v>
      </c>
      <c r="Y2218">
        <v>5.6</v>
      </c>
      <c r="Z2218">
        <v>46</v>
      </c>
      <c r="AA2218">
        <v>0.1</v>
      </c>
      <c r="AB2218">
        <v>22.3</v>
      </c>
      <c r="AC2218">
        <v>0.67</v>
      </c>
      <c r="AD2218">
        <v>320</v>
      </c>
      <c r="AE2218">
        <v>0.77</v>
      </c>
      <c r="AF2218">
        <v>5.0000000000000001E-3</v>
      </c>
      <c r="AG2218">
        <v>34.6</v>
      </c>
      <c r="AH2218">
        <v>6.2E-2</v>
      </c>
      <c r="AI2218">
        <v>10.63</v>
      </c>
      <c r="AJ2218">
        <v>5.0000000000000001E-3</v>
      </c>
      <c r="AK2218">
        <v>0.45</v>
      </c>
      <c r="AL2218">
        <v>4.5999999999999996</v>
      </c>
      <c r="AM2218">
        <v>0.5</v>
      </c>
      <c r="AN2218">
        <v>4.4000000000000004</v>
      </c>
      <c r="AO2218">
        <v>0.04</v>
      </c>
      <c r="AP2218">
        <v>7.6</v>
      </c>
      <c r="AQ2218">
        <v>800</v>
      </c>
      <c r="AR2218">
        <v>0.1</v>
      </c>
      <c r="AS2218">
        <v>1</v>
      </c>
      <c r="AT2218">
        <v>38</v>
      </c>
      <c r="AU2218">
        <v>0.6</v>
      </c>
      <c r="AV2218">
        <v>46.2</v>
      </c>
      <c r="AW2218">
        <v>5</v>
      </c>
    </row>
    <row r="2219" spans="1:49" hidden="1" x14ac:dyDescent="0.3">
      <c r="A2219" t="s">
        <v>8594</v>
      </c>
      <c r="B2219" t="s">
        <v>8595</v>
      </c>
      <c r="C2219" s="1" t="str">
        <f t="shared" si="160"/>
        <v>13:0050</v>
      </c>
      <c r="D2219" s="1" t="str">
        <f t="shared" si="161"/>
        <v>13:0017</v>
      </c>
      <c r="E2219" t="s">
        <v>8596</v>
      </c>
      <c r="F2219" t="s">
        <v>8597</v>
      </c>
      <c r="H2219">
        <v>45.184025099999999</v>
      </c>
      <c r="I2219">
        <v>-67.136155500000001</v>
      </c>
      <c r="J2219" s="1" t="str">
        <f t="shared" si="163"/>
        <v>Basal till</v>
      </c>
      <c r="K2219" s="1" t="str">
        <f t="shared" si="156"/>
        <v>&lt;63 micron</v>
      </c>
      <c r="L2219">
        <v>5</v>
      </c>
      <c r="M2219">
        <v>2.37</v>
      </c>
      <c r="N2219">
        <v>9.9</v>
      </c>
      <c r="O2219">
        <v>0.2</v>
      </c>
      <c r="P2219">
        <v>1</v>
      </c>
      <c r="Q2219">
        <v>38</v>
      </c>
      <c r="R2219">
        <v>0.18</v>
      </c>
      <c r="S2219">
        <v>0.03</v>
      </c>
      <c r="T2219">
        <v>0.02</v>
      </c>
      <c r="U2219">
        <v>7.1</v>
      </c>
      <c r="V2219">
        <v>34.5</v>
      </c>
      <c r="W2219">
        <v>11.26</v>
      </c>
      <c r="X2219">
        <v>2.14</v>
      </c>
      <c r="Y2219">
        <v>5.3</v>
      </c>
      <c r="Z2219">
        <v>23</v>
      </c>
      <c r="AA2219">
        <v>7.0000000000000007E-2</v>
      </c>
      <c r="AB2219">
        <v>22.5</v>
      </c>
      <c r="AC2219">
        <v>0.56999999999999995</v>
      </c>
      <c r="AD2219">
        <v>185</v>
      </c>
      <c r="AE2219">
        <v>0.44</v>
      </c>
      <c r="AF2219">
        <v>5.0000000000000001E-3</v>
      </c>
      <c r="AG2219">
        <v>25.9</v>
      </c>
      <c r="AH2219">
        <v>2.1000000000000001E-2</v>
      </c>
      <c r="AI2219">
        <v>9.68</v>
      </c>
      <c r="AJ2219">
        <v>0.05</v>
      </c>
      <c r="AK2219">
        <v>0.38</v>
      </c>
      <c r="AL2219">
        <v>3.1</v>
      </c>
      <c r="AM2219">
        <v>0.6</v>
      </c>
      <c r="AN2219">
        <v>3.6</v>
      </c>
      <c r="AO2219">
        <v>0.01</v>
      </c>
      <c r="AP2219">
        <v>8.8000000000000007</v>
      </c>
      <c r="AQ2219">
        <v>460</v>
      </c>
      <c r="AR2219">
        <v>0.12</v>
      </c>
      <c r="AS2219">
        <v>1.6</v>
      </c>
      <c r="AT2219">
        <v>33</v>
      </c>
      <c r="AU2219">
        <v>0.3</v>
      </c>
      <c r="AV2219">
        <v>38.799999999999997</v>
      </c>
      <c r="AW2219">
        <v>5</v>
      </c>
    </row>
    <row r="2220" spans="1:49" hidden="1" x14ac:dyDescent="0.3">
      <c r="A2220" t="s">
        <v>8598</v>
      </c>
      <c r="B2220" t="s">
        <v>8599</v>
      </c>
      <c r="C2220" s="1" t="str">
        <f t="shared" si="160"/>
        <v>13:0050</v>
      </c>
      <c r="D2220" s="1" t="str">
        <f t="shared" si="161"/>
        <v>13:0017</v>
      </c>
      <c r="E2220" t="s">
        <v>8600</v>
      </c>
      <c r="F2220" t="s">
        <v>8601</v>
      </c>
      <c r="H2220">
        <v>45.160012899999998</v>
      </c>
      <c r="I2220">
        <v>-67.127078400000002</v>
      </c>
      <c r="J2220" s="1" t="str">
        <f t="shared" si="163"/>
        <v>Basal till</v>
      </c>
      <c r="K2220" s="1" t="str">
        <f t="shared" si="156"/>
        <v>&lt;63 micron</v>
      </c>
      <c r="L2220">
        <v>35</v>
      </c>
      <c r="M2220">
        <v>3.3</v>
      </c>
      <c r="N2220">
        <v>14.9</v>
      </c>
      <c r="O2220">
        <v>1</v>
      </c>
      <c r="P2220">
        <v>4</v>
      </c>
      <c r="Q2220">
        <v>46.7</v>
      </c>
      <c r="R2220">
        <v>0.24</v>
      </c>
      <c r="S2220">
        <v>0.05</v>
      </c>
      <c r="T2220">
        <v>0.1</v>
      </c>
      <c r="U2220">
        <v>6.8</v>
      </c>
      <c r="V2220">
        <v>36.6</v>
      </c>
      <c r="W2220">
        <v>14.5</v>
      </c>
      <c r="X2220">
        <v>2.5</v>
      </c>
      <c r="Y2220">
        <v>7.3</v>
      </c>
      <c r="Z2220">
        <v>133</v>
      </c>
      <c r="AA2220">
        <v>0.04</v>
      </c>
      <c r="AB2220">
        <v>21.1</v>
      </c>
      <c r="AC2220">
        <v>0.42</v>
      </c>
      <c r="AD2220">
        <v>208</v>
      </c>
      <c r="AE2220">
        <v>0.99</v>
      </c>
      <c r="AF2220">
        <v>1.2999999999999999E-2</v>
      </c>
      <c r="AG2220">
        <v>20</v>
      </c>
      <c r="AH2220">
        <v>4.7E-2</v>
      </c>
      <c r="AI2220">
        <v>12.4</v>
      </c>
      <c r="AJ2220">
        <v>0.01</v>
      </c>
      <c r="AK2220">
        <v>0.35</v>
      </c>
      <c r="AL2220">
        <v>4.3</v>
      </c>
      <c r="AM2220">
        <v>1.6</v>
      </c>
      <c r="AN2220">
        <v>3.9</v>
      </c>
      <c r="AO2220">
        <v>0.01</v>
      </c>
      <c r="AP2220">
        <v>6.3</v>
      </c>
      <c r="AQ2220">
        <v>580</v>
      </c>
      <c r="AR2220">
        <v>0.14000000000000001</v>
      </c>
      <c r="AS2220">
        <v>1.3</v>
      </c>
      <c r="AT2220">
        <v>44</v>
      </c>
      <c r="AU2220">
        <v>0.5</v>
      </c>
      <c r="AV2220">
        <v>57.9</v>
      </c>
      <c r="AW2220">
        <v>5</v>
      </c>
    </row>
    <row r="2221" spans="1:49" hidden="1" x14ac:dyDescent="0.3">
      <c r="A2221" t="s">
        <v>8602</v>
      </c>
      <c r="B2221" t="s">
        <v>8603</v>
      </c>
      <c r="C2221" s="1" t="str">
        <f t="shared" si="160"/>
        <v>13:0050</v>
      </c>
      <c r="D2221" s="1" t="str">
        <f t="shared" si="161"/>
        <v>13:0017</v>
      </c>
      <c r="E2221" t="s">
        <v>8604</v>
      </c>
      <c r="F2221" t="s">
        <v>8605</v>
      </c>
      <c r="H2221">
        <v>45.235652700000003</v>
      </c>
      <c r="I2221">
        <v>-67.113867200000001</v>
      </c>
      <c r="J2221" s="1" t="str">
        <f t="shared" si="163"/>
        <v>Basal till</v>
      </c>
      <c r="K2221" s="1" t="str">
        <f t="shared" si="156"/>
        <v>&lt;63 micron</v>
      </c>
      <c r="L2221">
        <v>17</v>
      </c>
      <c r="M2221">
        <v>2.08</v>
      </c>
      <c r="N2221">
        <v>17.7</v>
      </c>
      <c r="O2221">
        <v>0.4</v>
      </c>
      <c r="P2221">
        <v>3</v>
      </c>
      <c r="Q2221">
        <v>51.5</v>
      </c>
      <c r="R2221">
        <v>0.22</v>
      </c>
      <c r="S2221">
        <v>0.08</v>
      </c>
      <c r="T2221">
        <v>0.08</v>
      </c>
      <c r="U2221">
        <v>11.9</v>
      </c>
      <c r="V2221">
        <v>30.8</v>
      </c>
      <c r="W2221">
        <v>21.22</v>
      </c>
      <c r="X2221">
        <v>2.41</v>
      </c>
      <c r="Y2221">
        <v>5.5</v>
      </c>
      <c r="Z2221">
        <v>39</v>
      </c>
      <c r="AA2221">
        <v>0.1</v>
      </c>
      <c r="AB2221">
        <v>25.9</v>
      </c>
      <c r="AC2221">
        <v>0.56000000000000005</v>
      </c>
      <c r="AD2221">
        <v>457</v>
      </c>
      <c r="AE2221">
        <v>0.47</v>
      </c>
      <c r="AF2221">
        <v>1.2E-2</v>
      </c>
      <c r="AG2221">
        <v>32.4</v>
      </c>
      <c r="AH2221">
        <v>5.0999999999999997E-2</v>
      </c>
      <c r="AI2221">
        <v>10.33</v>
      </c>
      <c r="AJ2221">
        <v>5.0000000000000001E-3</v>
      </c>
      <c r="AK2221">
        <v>0.39</v>
      </c>
      <c r="AL2221">
        <v>3.4</v>
      </c>
      <c r="AM2221">
        <v>0.7</v>
      </c>
      <c r="AN2221">
        <v>6.5</v>
      </c>
      <c r="AO2221">
        <v>0.02</v>
      </c>
      <c r="AP2221">
        <v>7</v>
      </c>
      <c r="AQ2221">
        <v>670</v>
      </c>
      <c r="AR2221">
        <v>0.09</v>
      </c>
      <c r="AS2221">
        <v>1</v>
      </c>
      <c r="AT2221">
        <v>35</v>
      </c>
      <c r="AU2221">
        <v>0.3</v>
      </c>
      <c r="AV2221">
        <v>49.9</v>
      </c>
      <c r="AW2221">
        <v>5</v>
      </c>
    </row>
    <row r="2222" spans="1:49" hidden="1" x14ac:dyDescent="0.3">
      <c r="A2222" t="s">
        <v>8606</v>
      </c>
      <c r="B2222" t="s">
        <v>8607</v>
      </c>
      <c r="C2222" s="1" t="str">
        <f t="shared" si="160"/>
        <v>13:0050</v>
      </c>
      <c r="D2222" s="1" t="str">
        <f t="shared" si="161"/>
        <v>13:0017</v>
      </c>
      <c r="E2222" t="s">
        <v>8608</v>
      </c>
      <c r="F2222" t="s">
        <v>8609</v>
      </c>
      <c r="H2222">
        <v>45.221605199999999</v>
      </c>
      <c r="I2222">
        <v>-67.114115400000003</v>
      </c>
      <c r="J2222" s="1" t="str">
        <f t="shared" si="163"/>
        <v>Basal till</v>
      </c>
      <c r="K2222" s="1" t="str">
        <f t="shared" ref="K2222:K2285" si="164">HYPERLINK("http://geochem.nrcan.gc.ca/cdogs/content/kwd/kwd080004_e.htm", "&lt;63 micron")</f>
        <v>&lt;63 micron</v>
      </c>
      <c r="L2222">
        <v>24</v>
      </c>
      <c r="M2222">
        <v>2.2999999999999998</v>
      </c>
      <c r="N2222">
        <v>13.8</v>
      </c>
      <c r="O2222">
        <v>1.4</v>
      </c>
      <c r="P2222">
        <v>4</v>
      </c>
      <c r="Q2222">
        <v>60.5</v>
      </c>
      <c r="R2222">
        <v>0.27</v>
      </c>
      <c r="S2222">
        <v>0.04</v>
      </c>
      <c r="T2222">
        <v>0.08</v>
      </c>
      <c r="U2222">
        <v>13.9</v>
      </c>
      <c r="V2222">
        <v>35.9</v>
      </c>
      <c r="W2222">
        <v>21.16</v>
      </c>
      <c r="X2222">
        <v>2.73</v>
      </c>
      <c r="Y2222">
        <v>5.9</v>
      </c>
      <c r="Z2222">
        <v>46</v>
      </c>
      <c r="AA2222">
        <v>0.13</v>
      </c>
      <c r="AB2222">
        <v>25.9</v>
      </c>
      <c r="AC2222">
        <v>0.68</v>
      </c>
      <c r="AD2222">
        <v>423</v>
      </c>
      <c r="AE2222">
        <v>0.42</v>
      </c>
      <c r="AF2222">
        <v>0.01</v>
      </c>
      <c r="AG2222">
        <v>34.700000000000003</v>
      </c>
      <c r="AH2222">
        <v>4.2999999999999997E-2</v>
      </c>
      <c r="AI2222">
        <v>11.91</v>
      </c>
      <c r="AJ2222">
        <v>5.0000000000000001E-3</v>
      </c>
      <c r="AK2222">
        <v>0.39</v>
      </c>
      <c r="AL2222">
        <v>4.0999999999999996</v>
      </c>
      <c r="AM2222">
        <v>0.6</v>
      </c>
      <c r="AN2222">
        <v>4.3</v>
      </c>
      <c r="AO2222">
        <v>0.01</v>
      </c>
      <c r="AP2222">
        <v>7.9</v>
      </c>
      <c r="AQ2222">
        <v>480</v>
      </c>
      <c r="AR2222">
        <v>0.13</v>
      </c>
      <c r="AS2222">
        <v>1</v>
      </c>
      <c r="AT2222">
        <v>33</v>
      </c>
      <c r="AU2222">
        <v>0.4</v>
      </c>
      <c r="AV2222">
        <v>54.9</v>
      </c>
      <c r="AW2222">
        <v>5</v>
      </c>
    </row>
    <row r="2223" spans="1:49" hidden="1" x14ac:dyDescent="0.3">
      <c r="A2223" t="s">
        <v>8610</v>
      </c>
      <c r="B2223" t="s">
        <v>8611</v>
      </c>
      <c r="C2223" s="1" t="str">
        <f t="shared" si="160"/>
        <v>13:0050</v>
      </c>
      <c r="D2223" s="1" t="str">
        <f t="shared" si="161"/>
        <v>13:0017</v>
      </c>
      <c r="E2223" t="s">
        <v>8612</v>
      </c>
      <c r="F2223" t="s">
        <v>8613</v>
      </c>
      <c r="H2223">
        <v>45.2051661</v>
      </c>
      <c r="I2223">
        <v>-67.106917100000004</v>
      </c>
      <c r="J2223" s="1" t="str">
        <f t="shared" si="163"/>
        <v>Basal till</v>
      </c>
      <c r="K2223" s="1" t="str">
        <f t="shared" si="164"/>
        <v>&lt;63 micron</v>
      </c>
      <c r="L2223">
        <v>25</v>
      </c>
      <c r="M2223">
        <v>1.99</v>
      </c>
      <c r="N2223">
        <v>12.7</v>
      </c>
      <c r="O2223">
        <v>0.5</v>
      </c>
      <c r="P2223">
        <v>1</v>
      </c>
      <c r="Q2223">
        <v>53.6</v>
      </c>
      <c r="R2223">
        <v>0.2</v>
      </c>
      <c r="S2223">
        <v>0.04</v>
      </c>
      <c r="T2223">
        <v>0.04</v>
      </c>
      <c r="U2223">
        <v>11.1</v>
      </c>
      <c r="V2223">
        <v>32.9</v>
      </c>
      <c r="W2223">
        <v>18.32</v>
      </c>
      <c r="X2223">
        <v>2.4700000000000002</v>
      </c>
      <c r="Y2223">
        <v>5.4</v>
      </c>
      <c r="Z2223">
        <v>30</v>
      </c>
      <c r="AA2223">
        <v>0.11</v>
      </c>
      <c r="AB2223">
        <v>27</v>
      </c>
      <c r="AC2223">
        <v>0.6</v>
      </c>
      <c r="AD2223">
        <v>399</v>
      </c>
      <c r="AE2223">
        <v>0.31</v>
      </c>
      <c r="AF2223">
        <v>6.0000000000000001E-3</v>
      </c>
      <c r="AG2223">
        <v>32.4</v>
      </c>
      <c r="AH2223">
        <v>5.2999999999999999E-2</v>
      </c>
      <c r="AI2223">
        <v>9.4600000000000009</v>
      </c>
      <c r="AJ2223">
        <v>5.0000000000000001E-3</v>
      </c>
      <c r="AK2223">
        <v>0.35</v>
      </c>
      <c r="AL2223">
        <v>4.4000000000000004</v>
      </c>
      <c r="AM2223">
        <v>0.4</v>
      </c>
      <c r="AN2223">
        <v>5.6</v>
      </c>
      <c r="AO2223">
        <v>0.02</v>
      </c>
      <c r="AP2223">
        <v>7.4</v>
      </c>
      <c r="AQ2223">
        <v>850</v>
      </c>
      <c r="AR2223">
        <v>0.1</v>
      </c>
      <c r="AS2223">
        <v>0.8</v>
      </c>
      <c r="AT2223">
        <v>33</v>
      </c>
      <c r="AU2223">
        <v>0.6</v>
      </c>
      <c r="AV2223">
        <v>47.7</v>
      </c>
      <c r="AW2223">
        <v>5</v>
      </c>
    </row>
    <row r="2224" spans="1:49" hidden="1" x14ac:dyDescent="0.3">
      <c r="A2224" t="s">
        <v>8614</v>
      </c>
      <c r="B2224" t="s">
        <v>8615</v>
      </c>
      <c r="C2224" s="1" t="str">
        <f t="shared" si="160"/>
        <v>13:0050</v>
      </c>
      <c r="D2224" s="1" t="str">
        <f t="shared" si="161"/>
        <v>13:0017</v>
      </c>
      <c r="E2224" t="s">
        <v>8616</v>
      </c>
      <c r="F2224" t="s">
        <v>8617</v>
      </c>
      <c r="H2224">
        <v>45.185753800000001</v>
      </c>
      <c r="I2224">
        <v>-67.109355600000001</v>
      </c>
      <c r="J2224" s="1" t="str">
        <f t="shared" si="163"/>
        <v>Basal till</v>
      </c>
      <c r="K2224" s="1" t="str">
        <f t="shared" si="164"/>
        <v>&lt;63 micron</v>
      </c>
      <c r="L2224">
        <v>96</v>
      </c>
      <c r="M2224">
        <v>2.29</v>
      </c>
      <c r="N2224">
        <v>18</v>
      </c>
      <c r="O2224">
        <v>4.5</v>
      </c>
      <c r="P2224">
        <v>2</v>
      </c>
      <c r="Q2224">
        <v>52.4</v>
      </c>
      <c r="R2224">
        <v>0.26</v>
      </c>
      <c r="S2224">
        <v>0.06</v>
      </c>
      <c r="T2224">
        <v>7.0000000000000007E-2</v>
      </c>
      <c r="U2224">
        <v>10.199999999999999</v>
      </c>
      <c r="V2224">
        <v>34.1</v>
      </c>
      <c r="W2224">
        <v>17.63</v>
      </c>
      <c r="X2224">
        <v>2.4500000000000002</v>
      </c>
      <c r="Y2224">
        <v>5.5</v>
      </c>
      <c r="Z2224">
        <v>61</v>
      </c>
      <c r="AA2224">
        <v>7.0000000000000007E-2</v>
      </c>
      <c r="AB2224">
        <v>26</v>
      </c>
      <c r="AC2224">
        <v>0.5</v>
      </c>
      <c r="AD2224">
        <v>241</v>
      </c>
      <c r="AE2224">
        <v>0.61</v>
      </c>
      <c r="AF2224">
        <v>8.0000000000000002E-3</v>
      </c>
      <c r="AG2224">
        <v>27.7</v>
      </c>
      <c r="AH2224">
        <v>0.06</v>
      </c>
      <c r="AI2224">
        <v>11.34</v>
      </c>
      <c r="AJ2224">
        <v>5.0000000000000001E-3</v>
      </c>
      <c r="AK2224">
        <v>0.35</v>
      </c>
      <c r="AL2224">
        <v>4.2</v>
      </c>
      <c r="AM2224">
        <v>0.7</v>
      </c>
      <c r="AN2224">
        <v>4.8</v>
      </c>
      <c r="AO2224">
        <v>0.01</v>
      </c>
      <c r="AP2224">
        <v>6.1</v>
      </c>
      <c r="AQ2224">
        <v>680</v>
      </c>
      <c r="AR2224">
        <v>0.11</v>
      </c>
      <c r="AS2224">
        <v>0.9</v>
      </c>
      <c r="AT2224">
        <v>36</v>
      </c>
      <c r="AU2224">
        <v>0.8</v>
      </c>
      <c r="AV2224">
        <v>43.6</v>
      </c>
      <c r="AW2224">
        <v>5</v>
      </c>
    </row>
    <row r="2225" spans="1:49" hidden="1" x14ac:dyDescent="0.3">
      <c r="A2225" t="s">
        <v>8618</v>
      </c>
      <c r="B2225" t="s">
        <v>8619</v>
      </c>
      <c r="C2225" s="1" t="str">
        <f t="shared" si="160"/>
        <v>13:0050</v>
      </c>
      <c r="D2225" s="1" t="str">
        <f t="shared" si="161"/>
        <v>13:0017</v>
      </c>
      <c r="E2225" t="s">
        <v>8620</v>
      </c>
      <c r="F2225" t="s">
        <v>8621</v>
      </c>
      <c r="H2225">
        <v>45.148394199999998</v>
      </c>
      <c r="I2225">
        <v>-67.120666400000005</v>
      </c>
      <c r="J2225" s="1" t="str">
        <f>HYPERLINK("http://geochem.nrcan.gc.ca/cdogs/content/kwd/kwd020046_e.htm", "Ablation till")</f>
        <v>Ablation till</v>
      </c>
      <c r="K2225" s="1" t="str">
        <f t="shared" si="164"/>
        <v>&lt;63 micron</v>
      </c>
      <c r="L2225">
        <v>6</v>
      </c>
      <c r="M2225">
        <v>1.46</v>
      </c>
      <c r="N2225">
        <v>23.4</v>
      </c>
      <c r="O2225">
        <v>8.3000000000000007</v>
      </c>
      <c r="P2225">
        <v>1</v>
      </c>
      <c r="Q2225">
        <v>21.9</v>
      </c>
      <c r="R2225">
        <v>0.2</v>
      </c>
      <c r="S2225">
        <v>0.08</v>
      </c>
      <c r="T2225">
        <v>7.0000000000000007E-2</v>
      </c>
      <c r="U2225">
        <v>8.1</v>
      </c>
      <c r="V2225">
        <v>24.4</v>
      </c>
      <c r="W2225">
        <v>19.11</v>
      </c>
      <c r="X2225">
        <v>2.15</v>
      </c>
      <c r="Y2225">
        <v>3.5</v>
      </c>
      <c r="Z2225">
        <v>19</v>
      </c>
      <c r="AA2225">
        <v>0.05</v>
      </c>
      <c r="AB2225">
        <v>20.9</v>
      </c>
      <c r="AC2225">
        <v>0.47</v>
      </c>
      <c r="AD2225">
        <v>261</v>
      </c>
      <c r="AE2225">
        <v>0.49</v>
      </c>
      <c r="AF2225">
        <v>5.0000000000000001E-3</v>
      </c>
      <c r="AG2225">
        <v>21.1</v>
      </c>
      <c r="AH2225">
        <v>4.7E-2</v>
      </c>
      <c r="AI2225">
        <v>8.82</v>
      </c>
      <c r="AJ2225">
        <v>5.0000000000000001E-3</v>
      </c>
      <c r="AK2225">
        <v>0.4</v>
      </c>
      <c r="AL2225">
        <v>3.2</v>
      </c>
      <c r="AM2225">
        <v>0.3</v>
      </c>
      <c r="AN2225">
        <v>4.5</v>
      </c>
      <c r="AO2225">
        <v>0.02</v>
      </c>
      <c r="AP2225">
        <v>6.6</v>
      </c>
      <c r="AQ2225">
        <v>890</v>
      </c>
      <c r="AR2225">
        <v>0.06</v>
      </c>
      <c r="AS2225">
        <v>0.9</v>
      </c>
      <c r="AT2225">
        <v>34</v>
      </c>
      <c r="AU2225">
        <v>0.6</v>
      </c>
      <c r="AV2225">
        <v>36.299999999999997</v>
      </c>
      <c r="AW2225">
        <v>5</v>
      </c>
    </row>
    <row r="2226" spans="1:49" hidden="1" x14ac:dyDescent="0.3">
      <c r="A2226" t="s">
        <v>8622</v>
      </c>
      <c r="B2226" t="s">
        <v>8623</v>
      </c>
      <c r="C2226" s="1" t="str">
        <f t="shared" si="160"/>
        <v>13:0050</v>
      </c>
      <c r="D2226" s="1" t="str">
        <f t="shared" si="161"/>
        <v>13:0017</v>
      </c>
      <c r="E2226" t="s">
        <v>8624</v>
      </c>
      <c r="F2226" t="s">
        <v>8625</v>
      </c>
      <c r="H2226">
        <v>45.166384499999999</v>
      </c>
      <c r="I2226">
        <v>-67.103532700000002</v>
      </c>
      <c r="J2226" s="1" t="str">
        <f>HYPERLINK("http://geochem.nrcan.gc.ca/cdogs/content/kwd/kwd020046_e.htm", "Ablation till")</f>
        <v>Ablation till</v>
      </c>
      <c r="K2226" s="1" t="str">
        <f t="shared" si="164"/>
        <v>&lt;63 micron</v>
      </c>
      <c r="L2226">
        <v>11</v>
      </c>
      <c r="M2226">
        <v>1.6</v>
      </c>
      <c r="N2226">
        <v>15.7</v>
      </c>
      <c r="O2226">
        <v>1.1000000000000001</v>
      </c>
      <c r="P2226">
        <v>0.5</v>
      </c>
      <c r="Q2226">
        <v>42.9</v>
      </c>
      <c r="R2226">
        <v>0.23</v>
      </c>
      <c r="S2226">
        <v>0.1</v>
      </c>
      <c r="T2226">
        <v>0.05</v>
      </c>
      <c r="U2226">
        <v>11.6</v>
      </c>
      <c r="V2226">
        <v>29.8</v>
      </c>
      <c r="W2226">
        <v>18.96</v>
      </c>
      <c r="X2226">
        <v>2.1800000000000002</v>
      </c>
      <c r="Y2226">
        <v>4.4000000000000004</v>
      </c>
      <c r="Z2226">
        <v>24</v>
      </c>
      <c r="AA2226">
        <v>7.0000000000000007E-2</v>
      </c>
      <c r="AB2226">
        <v>30.9</v>
      </c>
      <c r="AC2226">
        <v>0.55000000000000004</v>
      </c>
      <c r="AD2226">
        <v>501</v>
      </c>
      <c r="AE2226">
        <v>0.43</v>
      </c>
      <c r="AF2226">
        <v>7.0000000000000001E-3</v>
      </c>
      <c r="AG2226">
        <v>25.7</v>
      </c>
      <c r="AH2226">
        <v>5.8999999999999997E-2</v>
      </c>
      <c r="AI2226">
        <v>11.26</v>
      </c>
      <c r="AJ2226">
        <v>5.0000000000000001E-3</v>
      </c>
      <c r="AK2226">
        <v>0.42</v>
      </c>
      <c r="AL2226">
        <v>4.5999999999999996</v>
      </c>
      <c r="AM2226">
        <v>0.4</v>
      </c>
      <c r="AN2226">
        <v>5.9</v>
      </c>
      <c r="AO2226">
        <v>0.02</v>
      </c>
      <c r="AP2226">
        <v>8.3000000000000007</v>
      </c>
      <c r="AQ2226">
        <v>930</v>
      </c>
      <c r="AR2226">
        <v>0.08</v>
      </c>
      <c r="AS2226">
        <v>1.1000000000000001</v>
      </c>
      <c r="AT2226">
        <v>32</v>
      </c>
      <c r="AU2226">
        <v>0.6</v>
      </c>
      <c r="AV2226">
        <v>39.5</v>
      </c>
      <c r="AW2226">
        <v>5</v>
      </c>
    </row>
    <row r="2227" spans="1:49" hidden="1" x14ac:dyDescent="0.3">
      <c r="A2227" t="s">
        <v>8626</v>
      </c>
      <c r="B2227" t="s">
        <v>8627</v>
      </c>
      <c r="C2227" s="1" t="str">
        <f t="shared" si="160"/>
        <v>13:0050</v>
      </c>
      <c r="D2227" s="1" t="str">
        <f t="shared" si="161"/>
        <v>13:0017</v>
      </c>
      <c r="E2227" t="s">
        <v>8628</v>
      </c>
      <c r="F2227" t="s">
        <v>8629</v>
      </c>
      <c r="H2227">
        <v>45.238831599999997</v>
      </c>
      <c r="I2227">
        <v>-67.091198000000006</v>
      </c>
      <c r="J2227" s="1" t="str">
        <f>HYPERLINK("http://geochem.nrcan.gc.ca/cdogs/content/kwd/kwd020045_e.htm", "Basal till")</f>
        <v>Basal till</v>
      </c>
      <c r="K2227" s="1" t="str">
        <f t="shared" si="164"/>
        <v>&lt;63 micron</v>
      </c>
      <c r="L2227">
        <v>10</v>
      </c>
      <c r="M2227">
        <v>2.5</v>
      </c>
      <c r="N2227">
        <v>12.6</v>
      </c>
      <c r="O2227">
        <v>0.7</v>
      </c>
      <c r="P2227">
        <v>3</v>
      </c>
      <c r="Q2227">
        <v>86.6</v>
      </c>
      <c r="R2227">
        <v>0.24</v>
      </c>
      <c r="S2227">
        <v>0.04</v>
      </c>
      <c r="T2227">
        <v>0.02</v>
      </c>
      <c r="U2227">
        <v>13.4</v>
      </c>
      <c r="V2227">
        <v>39.6</v>
      </c>
      <c r="W2227">
        <v>23.03</v>
      </c>
      <c r="X2227">
        <v>2.99</v>
      </c>
      <c r="Y2227">
        <v>6.2</v>
      </c>
      <c r="Z2227">
        <v>18</v>
      </c>
      <c r="AA2227">
        <v>0.2</v>
      </c>
      <c r="AB2227">
        <v>26.4</v>
      </c>
      <c r="AC2227">
        <v>0.73</v>
      </c>
      <c r="AD2227">
        <v>607</v>
      </c>
      <c r="AE2227">
        <v>0.44</v>
      </c>
      <c r="AF2227">
        <v>1.7000000000000001E-2</v>
      </c>
      <c r="AG2227">
        <v>36.700000000000003</v>
      </c>
      <c r="AH2227">
        <v>3.3000000000000002E-2</v>
      </c>
      <c r="AI2227">
        <v>10.6</v>
      </c>
      <c r="AJ2227">
        <v>5.0000000000000001E-3</v>
      </c>
      <c r="AK2227">
        <v>0.46</v>
      </c>
      <c r="AL2227">
        <v>6.1</v>
      </c>
      <c r="AM2227">
        <v>0.2</v>
      </c>
      <c r="AN2227">
        <v>5.5</v>
      </c>
      <c r="AO2227">
        <v>0.02</v>
      </c>
      <c r="AP2227">
        <v>8.1</v>
      </c>
      <c r="AQ2227">
        <v>980</v>
      </c>
      <c r="AR2227">
        <v>0.14000000000000001</v>
      </c>
      <c r="AS2227">
        <v>0.8</v>
      </c>
      <c r="AT2227">
        <v>41</v>
      </c>
      <c r="AU2227">
        <v>0.2</v>
      </c>
      <c r="AV2227">
        <v>56.1</v>
      </c>
      <c r="AW2227">
        <v>5</v>
      </c>
    </row>
    <row r="2228" spans="1:49" hidden="1" x14ac:dyDescent="0.3">
      <c r="A2228" t="s">
        <v>8630</v>
      </c>
      <c r="B2228" t="s">
        <v>8631</v>
      </c>
      <c r="C2228" s="1" t="str">
        <f t="shared" si="160"/>
        <v>13:0050</v>
      </c>
      <c r="D2228" s="1" t="str">
        <f t="shared" si="161"/>
        <v>13:0017</v>
      </c>
      <c r="E2228" t="s">
        <v>8632</v>
      </c>
      <c r="F2228" t="s">
        <v>8633</v>
      </c>
      <c r="H2228">
        <v>45.224701799999998</v>
      </c>
      <c r="I2228">
        <v>-67.083302500000002</v>
      </c>
      <c r="J2228" s="1" t="str">
        <f>HYPERLINK("http://geochem.nrcan.gc.ca/cdogs/content/kwd/kwd020046_e.htm", "Ablation till")</f>
        <v>Ablation till</v>
      </c>
      <c r="K2228" s="1" t="str">
        <f t="shared" si="164"/>
        <v>&lt;63 micron</v>
      </c>
      <c r="L2228">
        <v>44</v>
      </c>
      <c r="M2228">
        <v>1.86</v>
      </c>
      <c r="N2228">
        <v>15.9</v>
      </c>
      <c r="O2228">
        <v>1.3</v>
      </c>
      <c r="P2228">
        <v>2</v>
      </c>
      <c r="Q2228">
        <v>23.3</v>
      </c>
      <c r="R2228">
        <v>0.28000000000000003</v>
      </c>
      <c r="S2228">
        <v>0.08</v>
      </c>
      <c r="T2228">
        <v>0.17</v>
      </c>
      <c r="U2228">
        <v>9.4</v>
      </c>
      <c r="V2228">
        <v>21.4</v>
      </c>
      <c r="W2228">
        <v>8.61</v>
      </c>
      <c r="X2228">
        <v>1.95</v>
      </c>
      <c r="Y2228">
        <v>3.9</v>
      </c>
      <c r="Z2228">
        <v>52</v>
      </c>
      <c r="AA2228">
        <v>0.04</v>
      </c>
      <c r="AB2228">
        <v>25.7</v>
      </c>
      <c r="AC2228">
        <v>0.36</v>
      </c>
      <c r="AD2228">
        <v>287</v>
      </c>
      <c r="AE2228">
        <v>1.03</v>
      </c>
      <c r="AF2228">
        <v>4.0000000000000001E-3</v>
      </c>
      <c r="AG2228">
        <v>16.600000000000001</v>
      </c>
      <c r="AH2228">
        <v>5.6000000000000001E-2</v>
      </c>
      <c r="AI2228">
        <v>30.2</v>
      </c>
      <c r="AJ2228">
        <v>0.04</v>
      </c>
      <c r="AK2228">
        <v>0.31</v>
      </c>
      <c r="AL2228">
        <v>2.4</v>
      </c>
      <c r="AM2228">
        <v>0.7</v>
      </c>
      <c r="AN2228">
        <v>3.2</v>
      </c>
      <c r="AO2228">
        <v>0.01</v>
      </c>
      <c r="AP2228">
        <v>10.1</v>
      </c>
      <c r="AQ2228">
        <v>570</v>
      </c>
      <c r="AR2228">
        <v>0.08</v>
      </c>
      <c r="AS2228">
        <v>1.4</v>
      </c>
      <c r="AT2228">
        <v>22</v>
      </c>
      <c r="AU2228">
        <v>0.5</v>
      </c>
      <c r="AV2228">
        <v>44.2</v>
      </c>
      <c r="AW2228">
        <v>5</v>
      </c>
    </row>
    <row r="2229" spans="1:49" hidden="1" x14ac:dyDescent="0.3">
      <c r="A2229" t="s">
        <v>8634</v>
      </c>
      <c r="B2229" t="s">
        <v>8635</v>
      </c>
      <c r="C2229" s="1" t="str">
        <f t="shared" si="160"/>
        <v>13:0050</v>
      </c>
      <c r="D2229" s="1" t="str">
        <f t="shared" si="161"/>
        <v>13:0017</v>
      </c>
      <c r="E2229" t="s">
        <v>8636</v>
      </c>
      <c r="F2229" t="s">
        <v>8637</v>
      </c>
      <c r="H2229">
        <v>45.197501099999997</v>
      </c>
      <c r="I2229">
        <v>-67.089894700000002</v>
      </c>
      <c r="J2229" s="1" t="str">
        <f>HYPERLINK("http://geochem.nrcan.gc.ca/cdogs/content/kwd/kwd020046_e.htm", "Ablation till")</f>
        <v>Ablation till</v>
      </c>
      <c r="K2229" s="1" t="str">
        <f t="shared" si="164"/>
        <v>&lt;63 micron</v>
      </c>
      <c r="L2229">
        <v>13</v>
      </c>
      <c r="M2229">
        <v>1.4</v>
      </c>
      <c r="N2229">
        <v>17.399999999999999</v>
      </c>
      <c r="O2229">
        <v>0.9</v>
      </c>
      <c r="P2229">
        <v>2</v>
      </c>
      <c r="Q2229">
        <v>27.1</v>
      </c>
      <c r="R2229">
        <v>0.18</v>
      </c>
      <c r="S2229">
        <v>0.13</v>
      </c>
      <c r="T2229">
        <v>0.05</v>
      </c>
      <c r="U2229">
        <v>10.8</v>
      </c>
      <c r="V2229">
        <v>24.1</v>
      </c>
      <c r="W2229">
        <v>19.45</v>
      </c>
      <c r="X2229">
        <v>1.88</v>
      </c>
      <c r="Y2229">
        <v>3.5</v>
      </c>
      <c r="Z2229">
        <v>34</v>
      </c>
      <c r="AA2229">
        <v>7.0000000000000007E-2</v>
      </c>
      <c r="AB2229">
        <v>22.3</v>
      </c>
      <c r="AC2229">
        <v>0.43</v>
      </c>
      <c r="AD2229">
        <v>386</v>
      </c>
      <c r="AE2229">
        <v>0.43</v>
      </c>
      <c r="AF2229">
        <v>8.9999999999999993E-3</v>
      </c>
      <c r="AG2229">
        <v>23.7</v>
      </c>
      <c r="AH2229">
        <v>6.8000000000000005E-2</v>
      </c>
      <c r="AI2229">
        <v>8.1199999999999992</v>
      </c>
      <c r="AJ2229">
        <v>0.02</v>
      </c>
      <c r="AK2229">
        <v>0.32</v>
      </c>
      <c r="AL2229">
        <v>3</v>
      </c>
      <c r="AM2229">
        <v>0.3</v>
      </c>
      <c r="AN2229">
        <v>5.6</v>
      </c>
      <c r="AO2229">
        <v>0.01</v>
      </c>
      <c r="AP2229">
        <v>6.9</v>
      </c>
      <c r="AQ2229">
        <v>580</v>
      </c>
      <c r="AR2229">
        <v>0.08</v>
      </c>
      <c r="AS2229">
        <v>0.9</v>
      </c>
      <c r="AT2229">
        <v>25</v>
      </c>
      <c r="AU2229">
        <v>0.5</v>
      </c>
      <c r="AV2229">
        <v>32.200000000000003</v>
      </c>
      <c r="AW2229">
        <v>5</v>
      </c>
    </row>
    <row r="2230" spans="1:49" hidden="1" x14ac:dyDescent="0.3">
      <c r="A2230" t="s">
        <v>8638</v>
      </c>
      <c r="B2230" t="s">
        <v>8639</v>
      </c>
      <c r="C2230" s="1" t="str">
        <f t="shared" si="160"/>
        <v>13:0050</v>
      </c>
      <c r="D2230" s="1" t="str">
        <f t="shared" si="161"/>
        <v>13:0017</v>
      </c>
      <c r="E2230" t="s">
        <v>8640</v>
      </c>
      <c r="F2230" t="s">
        <v>8641</v>
      </c>
      <c r="H2230">
        <v>45.182053500000002</v>
      </c>
      <c r="I2230">
        <v>-67.096317299999995</v>
      </c>
      <c r="J2230" s="1" t="str">
        <f>HYPERLINK("http://geochem.nrcan.gc.ca/cdogs/content/kwd/kwd020046_e.htm", "Ablation till")</f>
        <v>Ablation till</v>
      </c>
      <c r="K2230" s="1" t="str">
        <f t="shared" si="164"/>
        <v>&lt;63 micron</v>
      </c>
      <c r="L2230">
        <v>46</v>
      </c>
      <c r="M2230">
        <v>3.39</v>
      </c>
      <c r="N2230">
        <v>11.1</v>
      </c>
      <c r="O2230">
        <v>0.3</v>
      </c>
      <c r="P2230">
        <v>2</v>
      </c>
      <c r="Q2230">
        <v>30</v>
      </c>
      <c r="R2230">
        <v>0.16</v>
      </c>
      <c r="S2230">
        <v>0.04</v>
      </c>
      <c r="T2230">
        <v>0.1</v>
      </c>
      <c r="U2230">
        <v>5</v>
      </c>
      <c r="V2230">
        <v>21.1</v>
      </c>
      <c r="W2230">
        <v>7.44</v>
      </c>
      <c r="X2230">
        <v>2.74</v>
      </c>
      <c r="Y2230">
        <v>8.6999999999999993</v>
      </c>
      <c r="Z2230">
        <v>154</v>
      </c>
      <c r="AA2230">
        <v>0.03</v>
      </c>
      <c r="AB2230">
        <v>23.8</v>
      </c>
      <c r="AC2230">
        <v>0.27</v>
      </c>
      <c r="AD2230">
        <v>143</v>
      </c>
      <c r="AE2230">
        <v>1.99</v>
      </c>
      <c r="AF2230">
        <v>4.0000000000000001E-3</v>
      </c>
      <c r="AG2230">
        <v>13.6</v>
      </c>
      <c r="AH2230">
        <v>9.2999999999999999E-2</v>
      </c>
      <c r="AI2230">
        <v>10.91</v>
      </c>
      <c r="AJ2230">
        <v>0.04</v>
      </c>
      <c r="AK2230">
        <v>0.25</v>
      </c>
      <c r="AL2230">
        <v>4.5</v>
      </c>
      <c r="AM2230">
        <v>2.2000000000000002</v>
      </c>
      <c r="AN2230">
        <v>2.8</v>
      </c>
      <c r="AO2230">
        <v>0.01</v>
      </c>
      <c r="AP2230">
        <v>4</v>
      </c>
      <c r="AQ2230">
        <v>220</v>
      </c>
      <c r="AR2230">
        <v>0.1</v>
      </c>
      <c r="AS2230">
        <v>1.3</v>
      </c>
      <c r="AT2230">
        <v>28</v>
      </c>
      <c r="AU2230">
        <v>0.4</v>
      </c>
      <c r="AV2230">
        <v>52.1</v>
      </c>
      <c r="AW2230">
        <v>5</v>
      </c>
    </row>
    <row r="2231" spans="1:49" hidden="1" x14ac:dyDescent="0.3">
      <c r="A2231" t="s">
        <v>8642</v>
      </c>
      <c r="B2231" t="s">
        <v>8643</v>
      </c>
      <c r="C2231" s="1" t="str">
        <f t="shared" ref="C2231:C2257" si="165">HYPERLINK("http://geochem.nrcan.gc.ca/cdogs/content/bdl/bdl130050_e.htm", "13:0050")</f>
        <v>13:0050</v>
      </c>
      <c r="D2231" s="1" t="str">
        <f t="shared" ref="D2231:D2257" si="166">HYPERLINK("http://geochem.nrcan.gc.ca/cdogs/content/svy/svy130017_e.htm", "13:0017")</f>
        <v>13:0017</v>
      </c>
      <c r="E2231" t="s">
        <v>8644</v>
      </c>
      <c r="F2231" t="s">
        <v>8645</v>
      </c>
      <c r="H2231">
        <v>45.127547499999999</v>
      </c>
      <c r="I2231">
        <v>-67.092003300000002</v>
      </c>
      <c r="J2231" s="1" t="str">
        <f>HYPERLINK("http://geochem.nrcan.gc.ca/cdogs/content/kwd/kwd020045_e.htm", "Basal till")</f>
        <v>Basal till</v>
      </c>
      <c r="K2231" s="1" t="str">
        <f t="shared" si="164"/>
        <v>&lt;63 micron</v>
      </c>
      <c r="L2231">
        <v>13</v>
      </c>
      <c r="M2231">
        <v>2.52</v>
      </c>
      <c r="N2231">
        <v>32.5</v>
      </c>
      <c r="O2231">
        <v>1.7</v>
      </c>
      <c r="P2231">
        <v>2</v>
      </c>
      <c r="Q2231">
        <v>32.700000000000003</v>
      </c>
      <c r="R2231">
        <v>0.27</v>
      </c>
      <c r="S2231">
        <v>0.05</v>
      </c>
      <c r="T2231">
        <v>7.0000000000000007E-2</v>
      </c>
      <c r="U2231">
        <v>10.9</v>
      </c>
      <c r="V2231">
        <v>30.6</v>
      </c>
      <c r="W2231">
        <v>21.98</v>
      </c>
      <c r="X2231">
        <v>2.5</v>
      </c>
      <c r="Y2231">
        <v>5.0999999999999996</v>
      </c>
      <c r="Z2231">
        <v>91</v>
      </c>
      <c r="AA2231">
        <v>0.08</v>
      </c>
      <c r="AB2231">
        <v>16.7</v>
      </c>
      <c r="AC2231">
        <v>0.5</v>
      </c>
      <c r="AD2231">
        <v>262</v>
      </c>
      <c r="AE2231">
        <v>0.65</v>
      </c>
      <c r="AF2231">
        <v>8.0000000000000002E-3</v>
      </c>
      <c r="AG2231">
        <v>29.5</v>
      </c>
      <c r="AH2231">
        <v>5.8999999999999997E-2</v>
      </c>
      <c r="AI2231">
        <v>11.11</v>
      </c>
      <c r="AJ2231">
        <v>5.0000000000000001E-3</v>
      </c>
      <c r="AK2231">
        <v>0.46</v>
      </c>
      <c r="AL2231">
        <v>4</v>
      </c>
      <c r="AM2231">
        <v>1.4</v>
      </c>
      <c r="AN2231">
        <v>3.2</v>
      </c>
      <c r="AO2231">
        <v>0.01</v>
      </c>
      <c r="AP2231">
        <v>6.5</v>
      </c>
      <c r="AQ2231">
        <v>790</v>
      </c>
      <c r="AR2231">
        <v>0.1</v>
      </c>
      <c r="AS2231">
        <v>0.9</v>
      </c>
      <c r="AT2231">
        <v>34</v>
      </c>
      <c r="AU2231">
        <v>0.8</v>
      </c>
      <c r="AV2231">
        <v>45.8</v>
      </c>
      <c r="AW2231">
        <v>5</v>
      </c>
    </row>
    <row r="2232" spans="1:49" hidden="1" x14ac:dyDescent="0.3">
      <c r="A2232" t="s">
        <v>8646</v>
      </c>
      <c r="B2232" t="s">
        <v>8647</v>
      </c>
      <c r="C2232" s="1" t="str">
        <f t="shared" si="165"/>
        <v>13:0050</v>
      </c>
      <c r="D2232" s="1" t="str">
        <f t="shared" si="166"/>
        <v>13:0017</v>
      </c>
      <c r="E2232" t="s">
        <v>8648</v>
      </c>
      <c r="F2232" t="s">
        <v>8649</v>
      </c>
      <c r="H2232">
        <v>45.112307000000001</v>
      </c>
      <c r="I2232">
        <v>-67.089295199999995</v>
      </c>
      <c r="J2232" s="1" t="str">
        <f>HYPERLINK("http://geochem.nrcan.gc.ca/cdogs/content/kwd/kwd020046_e.htm", "Ablation till")</f>
        <v>Ablation till</v>
      </c>
      <c r="K2232" s="1" t="str">
        <f t="shared" si="164"/>
        <v>&lt;63 micron</v>
      </c>
      <c r="L2232">
        <v>68</v>
      </c>
      <c r="M2232">
        <v>3.32</v>
      </c>
      <c r="N2232">
        <v>32.6</v>
      </c>
      <c r="O2232">
        <v>1.1000000000000001</v>
      </c>
      <c r="P2232">
        <v>1</v>
      </c>
      <c r="Q2232">
        <v>38.5</v>
      </c>
      <c r="R2232">
        <v>0.27</v>
      </c>
      <c r="S2232">
        <v>0.02</v>
      </c>
      <c r="T2232">
        <v>0.06</v>
      </c>
      <c r="U2232">
        <v>15</v>
      </c>
      <c r="V2232">
        <v>44.3</v>
      </c>
      <c r="W2232">
        <v>6.41</v>
      </c>
      <c r="X2232">
        <v>2.11</v>
      </c>
      <c r="Y2232">
        <v>4.2</v>
      </c>
      <c r="Z2232">
        <v>145</v>
      </c>
      <c r="AA2232">
        <v>0.1</v>
      </c>
      <c r="AB2232">
        <v>6.6</v>
      </c>
      <c r="AC2232">
        <v>0.32</v>
      </c>
      <c r="AD2232">
        <v>579</v>
      </c>
      <c r="AE2232">
        <v>2.04</v>
      </c>
      <c r="AF2232">
        <v>4.0000000000000001E-3</v>
      </c>
      <c r="AG2232">
        <v>27.7</v>
      </c>
      <c r="AH2232">
        <v>9.1999999999999998E-2</v>
      </c>
      <c r="AI2232">
        <v>19.149999999999999</v>
      </c>
      <c r="AJ2232">
        <v>5.0000000000000001E-3</v>
      </c>
      <c r="AK2232">
        <v>0.71</v>
      </c>
      <c r="AL2232">
        <v>3.3</v>
      </c>
      <c r="AM2232">
        <v>1.6</v>
      </c>
      <c r="AN2232">
        <v>1.7</v>
      </c>
      <c r="AO2232">
        <v>0.03</v>
      </c>
      <c r="AP2232">
        <v>8.3000000000000007</v>
      </c>
      <c r="AQ2232">
        <v>80</v>
      </c>
      <c r="AR2232">
        <v>0.21</v>
      </c>
      <c r="AS2232">
        <v>1.4</v>
      </c>
      <c r="AT2232">
        <v>25</v>
      </c>
      <c r="AU2232">
        <v>0.5</v>
      </c>
      <c r="AV2232">
        <v>39.700000000000003</v>
      </c>
      <c r="AW2232">
        <v>5</v>
      </c>
    </row>
    <row r="2233" spans="1:49" hidden="1" x14ac:dyDescent="0.3">
      <c r="A2233" t="s">
        <v>8650</v>
      </c>
      <c r="B2233" t="s">
        <v>8651</v>
      </c>
      <c r="C2233" s="1" t="str">
        <f t="shared" si="165"/>
        <v>13:0050</v>
      </c>
      <c r="D2233" s="1" t="str">
        <f t="shared" si="166"/>
        <v>13:0017</v>
      </c>
      <c r="E2233" t="s">
        <v>8652</v>
      </c>
      <c r="F2233" t="s">
        <v>8653</v>
      </c>
      <c r="H2233">
        <v>45.095798199999997</v>
      </c>
      <c r="I2233">
        <v>-67.0882577</v>
      </c>
      <c r="J2233" s="1" t="str">
        <f>HYPERLINK("http://geochem.nrcan.gc.ca/cdogs/content/kwd/kwd020046_e.htm", "Ablation till")</f>
        <v>Ablation till</v>
      </c>
      <c r="K2233" s="1" t="str">
        <f t="shared" si="164"/>
        <v>&lt;63 micron</v>
      </c>
      <c r="L2233">
        <v>22</v>
      </c>
      <c r="M2233">
        <v>1.94</v>
      </c>
      <c r="N2233">
        <v>12.9</v>
      </c>
      <c r="O2233">
        <v>0.8</v>
      </c>
      <c r="P2233">
        <v>1</v>
      </c>
      <c r="Q2233">
        <v>20.7</v>
      </c>
      <c r="R2233">
        <v>0.12</v>
      </c>
      <c r="S2233">
        <v>0.1</v>
      </c>
      <c r="T2233">
        <v>0.03</v>
      </c>
      <c r="U2233">
        <v>5.9</v>
      </c>
      <c r="V2233">
        <v>21.6</v>
      </c>
      <c r="W2233">
        <v>6.78</v>
      </c>
      <c r="X2233">
        <v>1.3</v>
      </c>
      <c r="Y2233">
        <v>2.9</v>
      </c>
      <c r="Z2233">
        <v>58</v>
      </c>
      <c r="AA2233">
        <v>0.04</v>
      </c>
      <c r="AB2233">
        <v>13</v>
      </c>
      <c r="AC2233">
        <v>0.26</v>
      </c>
      <c r="AD2233">
        <v>243</v>
      </c>
      <c r="AE2233">
        <v>0.56000000000000005</v>
      </c>
      <c r="AF2233">
        <v>4.0000000000000001E-3</v>
      </c>
      <c r="AG2233">
        <v>14.4</v>
      </c>
      <c r="AH2233">
        <v>6.0999999999999999E-2</v>
      </c>
      <c r="AI2233">
        <v>5.14</v>
      </c>
      <c r="AJ2233">
        <v>5.0000000000000001E-3</v>
      </c>
      <c r="AK2233">
        <v>0.32</v>
      </c>
      <c r="AL2233">
        <v>2.7</v>
      </c>
      <c r="AM2233">
        <v>1.1000000000000001</v>
      </c>
      <c r="AN2233">
        <v>3.6</v>
      </c>
      <c r="AO2233">
        <v>0.01</v>
      </c>
      <c r="AP2233">
        <v>5.2</v>
      </c>
      <c r="AQ2233">
        <v>340</v>
      </c>
      <c r="AR2233">
        <v>0.05</v>
      </c>
      <c r="AS2233">
        <v>1</v>
      </c>
      <c r="AT2233">
        <v>19</v>
      </c>
      <c r="AU2233">
        <v>0.3</v>
      </c>
      <c r="AV2233">
        <v>20.9</v>
      </c>
      <c r="AW2233">
        <v>5</v>
      </c>
    </row>
    <row r="2234" spans="1:49" hidden="1" x14ac:dyDescent="0.3">
      <c r="A2234" t="s">
        <v>8654</v>
      </c>
      <c r="B2234" t="s">
        <v>8655</v>
      </c>
      <c r="C2234" s="1" t="str">
        <f t="shared" si="165"/>
        <v>13:0050</v>
      </c>
      <c r="D2234" s="1" t="str">
        <f t="shared" si="166"/>
        <v>13:0017</v>
      </c>
      <c r="E2234" t="s">
        <v>8656</v>
      </c>
      <c r="F2234" t="s">
        <v>8657</v>
      </c>
      <c r="H2234">
        <v>45.150355400000002</v>
      </c>
      <c r="I2234">
        <v>-67.076816300000004</v>
      </c>
      <c r="J2234" s="1" t="str">
        <f>HYPERLINK("http://geochem.nrcan.gc.ca/cdogs/content/kwd/kwd020045_e.htm", "Basal till")</f>
        <v>Basal till</v>
      </c>
      <c r="K2234" s="1" t="str">
        <f t="shared" si="164"/>
        <v>&lt;63 micron</v>
      </c>
      <c r="L2234">
        <v>13</v>
      </c>
      <c r="M2234">
        <v>2.4700000000000002</v>
      </c>
      <c r="N2234">
        <v>15.9</v>
      </c>
      <c r="O2234">
        <v>1.2</v>
      </c>
      <c r="P2234">
        <v>3</v>
      </c>
      <c r="Q2234">
        <v>95.1</v>
      </c>
      <c r="R2234">
        <v>0.31</v>
      </c>
      <c r="S2234">
        <v>7.0000000000000007E-2</v>
      </c>
      <c r="T2234">
        <v>7.0000000000000007E-2</v>
      </c>
      <c r="U2234">
        <v>15.1</v>
      </c>
      <c r="V2234">
        <v>39.799999999999997</v>
      </c>
      <c r="W2234">
        <v>24.73</v>
      </c>
      <c r="X2234">
        <v>3.37</v>
      </c>
      <c r="Y2234">
        <v>7.5</v>
      </c>
      <c r="Z2234">
        <v>23</v>
      </c>
      <c r="AA2234">
        <v>0.26</v>
      </c>
      <c r="AB2234">
        <v>36.200000000000003</v>
      </c>
      <c r="AC2234">
        <v>0.83</v>
      </c>
      <c r="AD2234">
        <v>798</v>
      </c>
      <c r="AE2234">
        <v>0.86</v>
      </c>
      <c r="AF2234">
        <v>1.7999999999999999E-2</v>
      </c>
      <c r="AG2234">
        <v>38</v>
      </c>
      <c r="AH2234">
        <v>5.5E-2</v>
      </c>
      <c r="AI2234">
        <v>12.46</v>
      </c>
      <c r="AJ2234">
        <v>5.0000000000000001E-3</v>
      </c>
      <c r="AK2234">
        <v>0.57999999999999996</v>
      </c>
      <c r="AL2234">
        <v>8.6999999999999993</v>
      </c>
      <c r="AM2234">
        <v>0.4</v>
      </c>
      <c r="AN2234">
        <v>6.8</v>
      </c>
      <c r="AO2234">
        <v>0.01</v>
      </c>
      <c r="AP2234">
        <v>8.5</v>
      </c>
      <c r="AQ2234">
        <v>1270</v>
      </c>
      <c r="AR2234">
        <v>0.16</v>
      </c>
      <c r="AS2234">
        <v>0.9</v>
      </c>
      <c r="AT2234">
        <v>49</v>
      </c>
      <c r="AU2234">
        <v>0.6</v>
      </c>
      <c r="AV2234">
        <v>60.4</v>
      </c>
      <c r="AW2234">
        <v>5</v>
      </c>
    </row>
    <row r="2235" spans="1:49" hidden="1" x14ac:dyDescent="0.3">
      <c r="A2235" t="s">
        <v>8658</v>
      </c>
      <c r="B2235" t="s">
        <v>8659</v>
      </c>
      <c r="C2235" s="1" t="str">
        <f t="shared" si="165"/>
        <v>13:0050</v>
      </c>
      <c r="D2235" s="1" t="str">
        <f t="shared" si="166"/>
        <v>13:0017</v>
      </c>
      <c r="E2235" t="s">
        <v>8660</v>
      </c>
      <c r="F2235" t="s">
        <v>8661</v>
      </c>
      <c r="H2235">
        <v>45.245909900000001</v>
      </c>
      <c r="I2235">
        <v>-67.067298300000004</v>
      </c>
      <c r="J2235" s="1" t="str">
        <f>HYPERLINK("http://geochem.nrcan.gc.ca/cdogs/content/kwd/kwd020045_e.htm", "Basal till")</f>
        <v>Basal till</v>
      </c>
      <c r="K2235" s="1" t="str">
        <f t="shared" si="164"/>
        <v>&lt;63 micron</v>
      </c>
      <c r="L2235">
        <v>8</v>
      </c>
      <c r="M2235">
        <v>2.92</v>
      </c>
      <c r="N2235">
        <v>16.2</v>
      </c>
      <c r="O2235">
        <v>1.5</v>
      </c>
      <c r="P2235">
        <v>2</v>
      </c>
      <c r="Q2235">
        <v>67.599999999999994</v>
      </c>
      <c r="R2235">
        <v>0.28999999999999998</v>
      </c>
      <c r="S2235">
        <v>0.03</v>
      </c>
      <c r="T2235">
        <v>0.02</v>
      </c>
      <c r="U2235">
        <v>13.3</v>
      </c>
      <c r="V2235">
        <v>43.4</v>
      </c>
      <c r="W2235">
        <v>31.03</v>
      </c>
      <c r="X2235">
        <v>3.28</v>
      </c>
      <c r="Y2235">
        <v>7.1</v>
      </c>
      <c r="Z2235">
        <v>32</v>
      </c>
      <c r="AA2235">
        <v>0.09</v>
      </c>
      <c r="AB2235">
        <v>26.5</v>
      </c>
      <c r="AC2235">
        <v>0.81</v>
      </c>
      <c r="AD2235">
        <v>366</v>
      </c>
      <c r="AE2235">
        <v>0.69</v>
      </c>
      <c r="AF2235">
        <v>6.0000000000000001E-3</v>
      </c>
      <c r="AG2235">
        <v>40</v>
      </c>
      <c r="AH2235">
        <v>2.7E-2</v>
      </c>
      <c r="AI2235">
        <v>12.73</v>
      </c>
      <c r="AJ2235">
        <v>0.02</v>
      </c>
      <c r="AK2235">
        <v>0.43</v>
      </c>
      <c r="AL2235">
        <v>5.6</v>
      </c>
      <c r="AM2235">
        <v>0.6</v>
      </c>
      <c r="AN2235">
        <v>4.2</v>
      </c>
      <c r="AO2235">
        <v>0.02</v>
      </c>
      <c r="AP2235">
        <v>7.8</v>
      </c>
      <c r="AQ2235">
        <v>560</v>
      </c>
      <c r="AR2235">
        <v>0.15</v>
      </c>
      <c r="AS2235">
        <v>1</v>
      </c>
      <c r="AT2235">
        <v>41</v>
      </c>
      <c r="AU2235">
        <v>0.3</v>
      </c>
      <c r="AV2235">
        <v>55.8</v>
      </c>
      <c r="AW2235">
        <v>5</v>
      </c>
    </row>
    <row r="2236" spans="1:49" hidden="1" x14ac:dyDescent="0.3">
      <c r="A2236" t="s">
        <v>8662</v>
      </c>
      <c r="B2236" t="s">
        <v>8663</v>
      </c>
      <c r="C2236" s="1" t="str">
        <f t="shared" si="165"/>
        <v>13:0050</v>
      </c>
      <c r="D2236" s="1" t="str">
        <f t="shared" si="166"/>
        <v>13:0017</v>
      </c>
      <c r="E2236" t="s">
        <v>8664</v>
      </c>
      <c r="F2236" t="s">
        <v>8665</v>
      </c>
      <c r="H2236">
        <v>45.2191343</v>
      </c>
      <c r="I2236">
        <v>-67.067021600000004</v>
      </c>
      <c r="J2236" s="1" t="str">
        <f>HYPERLINK("http://geochem.nrcan.gc.ca/cdogs/content/kwd/kwd020045_e.htm", "Basal till")</f>
        <v>Basal till</v>
      </c>
      <c r="K2236" s="1" t="str">
        <f t="shared" si="164"/>
        <v>&lt;63 micron</v>
      </c>
      <c r="L2236">
        <v>27</v>
      </c>
      <c r="M2236">
        <v>2.09</v>
      </c>
      <c r="N2236">
        <v>21.1</v>
      </c>
      <c r="O2236">
        <v>0.7</v>
      </c>
      <c r="P2236">
        <v>1</v>
      </c>
      <c r="Q2236">
        <v>34.299999999999997</v>
      </c>
      <c r="R2236">
        <v>0.34</v>
      </c>
      <c r="S2236">
        <v>0.05</v>
      </c>
      <c r="T2236">
        <v>7.0000000000000007E-2</v>
      </c>
      <c r="U2236">
        <v>7</v>
      </c>
      <c r="V2236">
        <v>30.4</v>
      </c>
      <c r="W2236">
        <v>12.89</v>
      </c>
      <c r="X2236">
        <v>2.29</v>
      </c>
      <c r="Y2236">
        <v>5.8</v>
      </c>
      <c r="Z2236">
        <v>100</v>
      </c>
      <c r="AA2236">
        <v>0.05</v>
      </c>
      <c r="AB2236">
        <v>34.4</v>
      </c>
      <c r="AC2236">
        <v>0.41</v>
      </c>
      <c r="AD2236">
        <v>203</v>
      </c>
      <c r="AE2236">
        <v>4.51</v>
      </c>
      <c r="AF2236">
        <v>4.0000000000000001E-3</v>
      </c>
      <c r="AG2236">
        <v>22.9</v>
      </c>
      <c r="AH2236">
        <v>0.04</v>
      </c>
      <c r="AI2236">
        <v>15.23</v>
      </c>
      <c r="AJ2236">
        <v>5.0000000000000001E-3</v>
      </c>
      <c r="AK2236">
        <v>0.28999999999999998</v>
      </c>
      <c r="AL2236">
        <v>3.3</v>
      </c>
      <c r="AM2236">
        <v>1.6</v>
      </c>
      <c r="AN2236">
        <v>3.2</v>
      </c>
      <c r="AO2236">
        <v>0.02</v>
      </c>
      <c r="AP2236">
        <v>7.9</v>
      </c>
      <c r="AQ2236">
        <v>410</v>
      </c>
      <c r="AR2236">
        <v>0.1</v>
      </c>
      <c r="AS2236">
        <v>3.3</v>
      </c>
      <c r="AT2236">
        <v>27</v>
      </c>
      <c r="AU2236">
        <v>0.4</v>
      </c>
      <c r="AV2236">
        <v>38.700000000000003</v>
      </c>
      <c r="AW2236">
        <v>5</v>
      </c>
    </row>
    <row r="2237" spans="1:49" hidden="1" x14ac:dyDescent="0.3">
      <c r="A2237" t="s">
        <v>8666</v>
      </c>
      <c r="B2237" t="s">
        <v>8667</v>
      </c>
      <c r="C2237" s="1" t="str">
        <f t="shared" si="165"/>
        <v>13:0050</v>
      </c>
      <c r="D2237" s="1" t="str">
        <f t="shared" si="166"/>
        <v>13:0017</v>
      </c>
      <c r="E2237" t="s">
        <v>8668</v>
      </c>
      <c r="F2237" t="s">
        <v>8669</v>
      </c>
      <c r="H2237">
        <v>45.206760799999998</v>
      </c>
      <c r="I2237">
        <v>-67.062996900000002</v>
      </c>
      <c r="J2237" s="1" t="str">
        <f>HYPERLINK("http://geochem.nrcan.gc.ca/cdogs/content/kwd/kwd020045_e.htm", "Basal till")</f>
        <v>Basal till</v>
      </c>
      <c r="K2237" s="1" t="str">
        <f t="shared" si="164"/>
        <v>&lt;63 micron</v>
      </c>
      <c r="L2237">
        <v>4</v>
      </c>
      <c r="M2237">
        <v>1.34</v>
      </c>
      <c r="N2237">
        <v>12.5</v>
      </c>
      <c r="O2237">
        <v>0.3</v>
      </c>
      <c r="P2237">
        <v>2</v>
      </c>
      <c r="Q2237">
        <v>18.899999999999999</v>
      </c>
      <c r="R2237">
        <v>0.15</v>
      </c>
      <c r="S2237">
        <v>0.11</v>
      </c>
      <c r="T2237">
        <v>0.03</v>
      </c>
      <c r="U2237">
        <v>7.3</v>
      </c>
      <c r="V2237">
        <v>26</v>
      </c>
      <c r="W2237">
        <v>16.579999999999998</v>
      </c>
      <c r="X2237">
        <v>1.55</v>
      </c>
      <c r="Y2237">
        <v>3.1</v>
      </c>
      <c r="Z2237">
        <v>26</v>
      </c>
      <c r="AA2237">
        <v>0.05</v>
      </c>
      <c r="AB2237">
        <v>18.899999999999999</v>
      </c>
      <c r="AC2237">
        <v>0.34</v>
      </c>
      <c r="AD2237">
        <v>195</v>
      </c>
      <c r="AE2237">
        <v>0.41</v>
      </c>
      <c r="AF2237">
        <v>8.9999999999999993E-3</v>
      </c>
      <c r="AG2237">
        <v>22.5</v>
      </c>
      <c r="AH2237">
        <v>6.5000000000000002E-2</v>
      </c>
      <c r="AI2237">
        <v>6.6</v>
      </c>
      <c r="AJ2237">
        <v>5.0000000000000001E-3</v>
      </c>
      <c r="AK2237">
        <v>0.27</v>
      </c>
      <c r="AL2237">
        <v>2.6</v>
      </c>
      <c r="AM2237">
        <v>0.5</v>
      </c>
      <c r="AN2237">
        <v>4.8</v>
      </c>
      <c r="AO2237">
        <v>0.02</v>
      </c>
      <c r="AP2237">
        <v>5.7</v>
      </c>
      <c r="AQ2237">
        <v>570</v>
      </c>
      <c r="AR2237">
        <v>0.05</v>
      </c>
      <c r="AS2237">
        <v>0.8</v>
      </c>
      <c r="AT2237">
        <v>25</v>
      </c>
      <c r="AU2237">
        <v>0.3</v>
      </c>
      <c r="AV2237">
        <v>23.6</v>
      </c>
      <c r="AW2237">
        <v>5</v>
      </c>
    </row>
    <row r="2238" spans="1:49" hidden="1" x14ac:dyDescent="0.3">
      <c r="A2238" t="s">
        <v>8670</v>
      </c>
      <c r="B2238" t="s">
        <v>8671</v>
      </c>
      <c r="C2238" s="1" t="str">
        <f t="shared" si="165"/>
        <v>13:0050</v>
      </c>
      <c r="D2238" s="1" t="str">
        <f t="shared" si="166"/>
        <v>13:0017</v>
      </c>
      <c r="E2238" t="s">
        <v>8672</v>
      </c>
      <c r="F2238" t="s">
        <v>8673</v>
      </c>
      <c r="H2238">
        <v>45.187279400000001</v>
      </c>
      <c r="I2238">
        <v>-67.063963599999994</v>
      </c>
      <c r="J2238" s="1" t="str">
        <f>HYPERLINK("http://geochem.nrcan.gc.ca/cdogs/content/kwd/kwd020046_e.htm", "Ablation till")</f>
        <v>Ablation till</v>
      </c>
      <c r="K2238" s="1" t="str">
        <f t="shared" si="164"/>
        <v>&lt;63 micron</v>
      </c>
      <c r="L2238">
        <v>3</v>
      </c>
      <c r="M2238">
        <v>1.63</v>
      </c>
      <c r="N2238">
        <v>18.8</v>
      </c>
      <c r="O2238">
        <v>1.6</v>
      </c>
      <c r="P2238">
        <v>1</v>
      </c>
      <c r="Q2238">
        <v>28.6</v>
      </c>
      <c r="R2238">
        <v>0.17</v>
      </c>
      <c r="S2238">
        <v>0.12</v>
      </c>
      <c r="T2238">
        <v>0.06</v>
      </c>
      <c r="U2238">
        <v>11.9</v>
      </c>
      <c r="V2238">
        <v>26</v>
      </c>
      <c r="W2238">
        <v>15.62</v>
      </c>
      <c r="X2238">
        <v>2.14</v>
      </c>
      <c r="Y2238">
        <v>4.4000000000000004</v>
      </c>
      <c r="Z2238">
        <v>19</v>
      </c>
      <c r="AA2238">
        <v>7.0000000000000007E-2</v>
      </c>
      <c r="AB2238">
        <v>22.7</v>
      </c>
      <c r="AC2238">
        <v>0.56000000000000005</v>
      </c>
      <c r="AD2238">
        <v>370</v>
      </c>
      <c r="AE2238">
        <v>0.39</v>
      </c>
      <c r="AF2238">
        <v>7.0000000000000001E-3</v>
      </c>
      <c r="AG2238">
        <v>25.1</v>
      </c>
      <c r="AH2238">
        <v>7.0000000000000007E-2</v>
      </c>
      <c r="AI2238">
        <v>7.94</v>
      </c>
      <c r="AJ2238">
        <v>5.0000000000000001E-3</v>
      </c>
      <c r="AK2238">
        <v>0.35</v>
      </c>
      <c r="AL2238">
        <v>3.5</v>
      </c>
      <c r="AM2238">
        <v>0.5</v>
      </c>
      <c r="AN2238">
        <v>6</v>
      </c>
      <c r="AO2238">
        <v>0.02</v>
      </c>
      <c r="AP2238">
        <v>6.5</v>
      </c>
      <c r="AQ2238">
        <v>660</v>
      </c>
      <c r="AR2238">
        <v>7.0000000000000007E-2</v>
      </c>
      <c r="AS2238">
        <v>0.8</v>
      </c>
      <c r="AT2238">
        <v>35</v>
      </c>
      <c r="AU2238">
        <v>0.5</v>
      </c>
      <c r="AV2238">
        <v>35.799999999999997</v>
      </c>
      <c r="AW2238">
        <v>5</v>
      </c>
    </row>
    <row r="2239" spans="1:49" hidden="1" x14ac:dyDescent="0.3">
      <c r="A2239" t="s">
        <v>8674</v>
      </c>
      <c r="B2239" t="s">
        <v>8675</v>
      </c>
      <c r="C2239" s="1" t="str">
        <f t="shared" si="165"/>
        <v>13:0050</v>
      </c>
      <c r="D2239" s="1" t="str">
        <f t="shared" si="166"/>
        <v>13:0017</v>
      </c>
      <c r="E2239" t="s">
        <v>8672</v>
      </c>
      <c r="F2239" t="s">
        <v>8676</v>
      </c>
      <c r="H2239">
        <v>45.187279400000001</v>
      </c>
      <c r="I2239">
        <v>-67.063963599999994</v>
      </c>
      <c r="J2239" s="1" t="str">
        <f>HYPERLINK("http://geochem.nrcan.gc.ca/cdogs/content/kwd/kwd020046_e.htm", "Ablation till")</f>
        <v>Ablation till</v>
      </c>
      <c r="K2239" s="1" t="str">
        <f t="shared" si="164"/>
        <v>&lt;63 micron</v>
      </c>
      <c r="L2239">
        <v>12</v>
      </c>
      <c r="M2239">
        <v>1.66</v>
      </c>
      <c r="N2239">
        <v>20.3</v>
      </c>
      <c r="O2239">
        <v>2.2000000000000002</v>
      </c>
      <c r="P2239">
        <v>1</v>
      </c>
      <c r="Q2239">
        <v>52.8</v>
      </c>
      <c r="R2239">
        <v>0.2</v>
      </c>
      <c r="S2239">
        <v>0.09</v>
      </c>
      <c r="T2239">
        <v>0.04</v>
      </c>
      <c r="U2239">
        <v>12.6</v>
      </c>
      <c r="V2239">
        <v>26.9</v>
      </c>
      <c r="W2239">
        <v>24.08</v>
      </c>
      <c r="X2239">
        <v>2.23</v>
      </c>
      <c r="Y2239">
        <v>4.8</v>
      </c>
      <c r="Z2239">
        <v>12</v>
      </c>
      <c r="AA2239">
        <v>0.09</v>
      </c>
      <c r="AB2239">
        <v>26</v>
      </c>
      <c r="AC2239">
        <v>0.51</v>
      </c>
      <c r="AD2239">
        <v>440</v>
      </c>
      <c r="AE2239">
        <v>0.45</v>
      </c>
      <c r="AF2239">
        <v>1.2E-2</v>
      </c>
      <c r="AG2239">
        <v>31.4</v>
      </c>
      <c r="AH2239">
        <v>5.1999999999999998E-2</v>
      </c>
      <c r="AI2239">
        <v>9.31</v>
      </c>
      <c r="AJ2239">
        <v>5.0000000000000001E-3</v>
      </c>
      <c r="AK2239">
        <v>0.66</v>
      </c>
      <c r="AL2239">
        <v>4.3</v>
      </c>
      <c r="AM2239">
        <v>0.3</v>
      </c>
      <c r="AN2239">
        <v>5.0999999999999996</v>
      </c>
      <c r="AO2239">
        <v>0.01</v>
      </c>
      <c r="AP2239">
        <v>7.9</v>
      </c>
      <c r="AQ2239">
        <v>860</v>
      </c>
      <c r="AR2239">
        <v>0.1</v>
      </c>
      <c r="AS2239">
        <v>0.9</v>
      </c>
      <c r="AT2239">
        <v>34</v>
      </c>
      <c r="AU2239">
        <v>0.4</v>
      </c>
      <c r="AV2239">
        <v>36.700000000000003</v>
      </c>
      <c r="AW2239">
        <v>5</v>
      </c>
    </row>
    <row r="2240" spans="1:49" hidden="1" x14ac:dyDescent="0.3">
      <c r="A2240" t="s">
        <v>8677</v>
      </c>
      <c r="B2240" t="s">
        <v>8678</v>
      </c>
      <c r="C2240" s="1" t="str">
        <f t="shared" si="165"/>
        <v>13:0050</v>
      </c>
      <c r="D2240" s="1" t="str">
        <f t="shared" si="166"/>
        <v>13:0017</v>
      </c>
      <c r="E2240" t="s">
        <v>8679</v>
      </c>
      <c r="F2240" t="s">
        <v>8680</v>
      </c>
      <c r="H2240">
        <v>45.160118500000003</v>
      </c>
      <c r="I2240">
        <v>-67.064871499999995</v>
      </c>
      <c r="J2240" s="1" t="str">
        <f>HYPERLINK("http://geochem.nrcan.gc.ca/cdogs/content/kwd/kwd020045_e.htm", "Basal till")</f>
        <v>Basal till</v>
      </c>
      <c r="K2240" s="1" t="str">
        <f t="shared" si="164"/>
        <v>&lt;63 micron</v>
      </c>
      <c r="L2240">
        <v>70</v>
      </c>
      <c r="M2240">
        <v>2.81</v>
      </c>
      <c r="N2240">
        <v>11.8</v>
      </c>
      <c r="O2240">
        <v>0.6</v>
      </c>
      <c r="P2240">
        <v>1</v>
      </c>
      <c r="Q2240">
        <v>67</v>
      </c>
      <c r="R2240">
        <v>0.21</v>
      </c>
      <c r="S2240">
        <v>0.04</v>
      </c>
      <c r="T2240">
        <v>0.09</v>
      </c>
      <c r="U2240">
        <v>9.5</v>
      </c>
      <c r="V2240">
        <v>34.4</v>
      </c>
      <c r="W2240">
        <v>12.25</v>
      </c>
      <c r="X2240">
        <v>2.33</v>
      </c>
      <c r="Y2240">
        <v>6.3</v>
      </c>
      <c r="Z2240">
        <v>80</v>
      </c>
      <c r="AA2240">
        <v>0.06</v>
      </c>
      <c r="AB2240">
        <v>21.1</v>
      </c>
      <c r="AC2240">
        <v>0.44</v>
      </c>
      <c r="AD2240">
        <v>214</v>
      </c>
      <c r="AE2240">
        <v>0.62</v>
      </c>
      <c r="AF2240">
        <v>6.0000000000000001E-3</v>
      </c>
      <c r="AG2240">
        <v>23.2</v>
      </c>
      <c r="AH2240">
        <v>5.1999999999999998E-2</v>
      </c>
      <c r="AI2240">
        <v>8.42</v>
      </c>
      <c r="AJ2240">
        <v>5.0000000000000001E-3</v>
      </c>
      <c r="AK2240">
        <v>0.23</v>
      </c>
      <c r="AL2240">
        <v>4.0999999999999996</v>
      </c>
      <c r="AM2240">
        <v>1.1000000000000001</v>
      </c>
      <c r="AN2240">
        <v>4.3</v>
      </c>
      <c r="AO2240">
        <v>0.03</v>
      </c>
      <c r="AP2240">
        <v>6.4</v>
      </c>
      <c r="AQ2240">
        <v>680</v>
      </c>
      <c r="AR2240">
        <v>0.13</v>
      </c>
      <c r="AS2240">
        <v>0.9</v>
      </c>
      <c r="AT2240">
        <v>38</v>
      </c>
      <c r="AU2240">
        <v>0.6</v>
      </c>
      <c r="AV2240">
        <v>67.400000000000006</v>
      </c>
      <c r="AW2240">
        <v>5</v>
      </c>
    </row>
    <row r="2241" spans="1:49" hidden="1" x14ac:dyDescent="0.3">
      <c r="A2241" t="s">
        <v>8681</v>
      </c>
      <c r="B2241" t="s">
        <v>8682</v>
      </c>
      <c r="C2241" s="1" t="str">
        <f t="shared" si="165"/>
        <v>13:0050</v>
      </c>
      <c r="D2241" s="1" t="str">
        <f t="shared" si="166"/>
        <v>13:0017</v>
      </c>
      <c r="E2241" t="s">
        <v>8683</v>
      </c>
      <c r="F2241" t="s">
        <v>8684</v>
      </c>
      <c r="H2241">
        <v>45.1166865</v>
      </c>
      <c r="I2241">
        <v>-67.066048699999996</v>
      </c>
      <c r="J2241" s="1" t="str">
        <f>HYPERLINK("http://geochem.nrcan.gc.ca/cdogs/content/kwd/kwd020045_e.htm", "Basal till")</f>
        <v>Basal till</v>
      </c>
      <c r="K2241" s="1" t="str">
        <f t="shared" si="164"/>
        <v>&lt;63 micron</v>
      </c>
      <c r="L2241">
        <v>14</v>
      </c>
      <c r="M2241">
        <v>1.74</v>
      </c>
      <c r="N2241">
        <v>14.6</v>
      </c>
      <c r="O2241">
        <v>1.6</v>
      </c>
      <c r="P2241">
        <v>1</v>
      </c>
      <c r="Q2241">
        <v>48.2</v>
      </c>
      <c r="R2241">
        <v>0.2</v>
      </c>
      <c r="S2241">
        <v>7.0000000000000007E-2</v>
      </c>
      <c r="T2241">
        <v>0.05</v>
      </c>
      <c r="U2241">
        <v>10.3</v>
      </c>
      <c r="V2241">
        <v>28.8</v>
      </c>
      <c r="W2241">
        <v>21.29</v>
      </c>
      <c r="X2241">
        <v>2.23</v>
      </c>
      <c r="Y2241">
        <v>4.7</v>
      </c>
      <c r="Z2241">
        <v>35</v>
      </c>
      <c r="AA2241">
        <v>0.08</v>
      </c>
      <c r="AB2241">
        <v>24.4</v>
      </c>
      <c r="AC2241">
        <v>0.53</v>
      </c>
      <c r="AD2241">
        <v>358</v>
      </c>
      <c r="AE2241">
        <v>0.43</v>
      </c>
      <c r="AF2241">
        <v>5.0000000000000001E-3</v>
      </c>
      <c r="AG2241">
        <v>27.2</v>
      </c>
      <c r="AH2241">
        <v>5.5E-2</v>
      </c>
      <c r="AI2241">
        <v>9.11</v>
      </c>
      <c r="AJ2241">
        <v>5.0000000000000001E-3</v>
      </c>
      <c r="AK2241">
        <v>0.42</v>
      </c>
      <c r="AL2241">
        <v>4.2</v>
      </c>
      <c r="AM2241">
        <v>0.4</v>
      </c>
      <c r="AN2241">
        <v>4.4000000000000004</v>
      </c>
      <c r="AO2241">
        <v>0.02</v>
      </c>
      <c r="AP2241">
        <v>7</v>
      </c>
      <c r="AQ2241">
        <v>770</v>
      </c>
      <c r="AR2241">
        <v>0.09</v>
      </c>
      <c r="AS2241">
        <v>0.9</v>
      </c>
      <c r="AT2241">
        <v>33</v>
      </c>
      <c r="AU2241">
        <v>0.6</v>
      </c>
      <c r="AV2241">
        <v>38.200000000000003</v>
      </c>
      <c r="AW2241">
        <v>5</v>
      </c>
    </row>
    <row r="2242" spans="1:49" hidden="1" x14ac:dyDescent="0.3">
      <c r="A2242" t="s">
        <v>8685</v>
      </c>
      <c r="B2242" t="s">
        <v>8686</v>
      </c>
      <c r="C2242" s="1" t="str">
        <f t="shared" si="165"/>
        <v>13:0050</v>
      </c>
      <c r="D2242" s="1" t="str">
        <f t="shared" si="166"/>
        <v>13:0017</v>
      </c>
      <c r="E2242" t="s">
        <v>8687</v>
      </c>
      <c r="F2242" t="s">
        <v>8688</v>
      </c>
      <c r="H2242">
        <v>45.090129900000001</v>
      </c>
      <c r="I2242">
        <v>-67.063336800000002</v>
      </c>
      <c r="J2242" s="1" t="str">
        <f>HYPERLINK("http://geochem.nrcan.gc.ca/cdogs/content/kwd/kwd020045_e.htm", "Basal till")</f>
        <v>Basal till</v>
      </c>
      <c r="K2242" s="1" t="str">
        <f t="shared" si="164"/>
        <v>&lt;63 micron</v>
      </c>
      <c r="L2242">
        <v>9</v>
      </c>
      <c r="M2242">
        <v>1.75</v>
      </c>
      <c r="N2242">
        <v>19.5</v>
      </c>
      <c r="O2242">
        <v>12.6</v>
      </c>
      <c r="P2242">
        <v>1</v>
      </c>
      <c r="Q2242">
        <v>50.4</v>
      </c>
      <c r="R2242">
        <v>0.18</v>
      </c>
      <c r="S2242">
        <v>0.08</v>
      </c>
      <c r="T2242">
        <v>0.04</v>
      </c>
      <c r="U2242">
        <v>13.1</v>
      </c>
      <c r="V2242">
        <v>29.8</v>
      </c>
      <c r="W2242">
        <v>18.79</v>
      </c>
      <c r="X2242">
        <v>2.3199999999999998</v>
      </c>
      <c r="Y2242">
        <v>4.8</v>
      </c>
      <c r="Z2242">
        <v>12</v>
      </c>
      <c r="AA2242">
        <v>0.09</v>
      </c>
      <c r="AB2242">
        <v>24.3</v>
      </c>
      <c r="AC2242">
        <v>0.54</v>
      </c>
      <c r="AD2242">
        <v>455</v>
      </c>
      <c r="AE2242">
        <v>0.47</v>
      </c>
      <c r="AF2242">
        <v>0.01</v>
      </c>
      <c r="AG2242">
        <v>33.1</v>
      </c>
      <c r="AH2242">
        <v>4.9000000000000002E-2</v>
      </c>
      <c r="AI2242">
        <v>10.199999999999999</v>
      </c>
      <c r="AJ2242">
        <v>5.0000000000000001E-3</v>
      </c>
      <c r="AK2242">
        <v>0.7</v>
      </c>
      <c r="AL2242">
        <v>4.7</v>
      </c>
      <c r="AM2242">
        <v>0.3</v>
      </c>
      <c r="AN2242">
        <v>4.5999999999999996</v>
      </c>
      <c r="AO2242">
        <v>0.01</v>
      </c>
      <c r="AP2242">
        <v>8.1999999999999993</v>
      </c>
      <c r="AQ2242">
        <v>900</v>
      </c>
      <c r="AR2242">
        <v>0.09</v>
      </c>
      <c r="AS2242">
        <v>0.9</v>
      </c>
      <c r="AT2242">
        <v>36</v>
      </c>
      <c r="AU2242">
        <v>0.4</v>
      </c>
      <c r="AV2242">
        <v>37</v>
      </c>
      <c r="AW2242">
        <v>5</v>
      </c>
    </row>
    <row r="2243" spans="1:49" hidden="1" x14ac:dyDescent="0.3">
      <c r="A2243" t="s">
        <v>8689</v>
      </c>
      <c r="B2243" t="s">
        <v>8690</v>
      </c>
      <c r="C2243" s="1" t="str">
        <f t="shared" si="165"/>
        <v>13:0050</v>
      </c>
      <c r="D2243" s="1" t="str">
        <f t="shared" si="166"/>
        <v>13:0017</v>
      </c>
      <c r="E2243" t="s">
        <v>8691</v>
      </c>
      <c r="F2243" t="s">
        <v>8692</v>
      </c>
      <c r="H2243">
        <v>45.237872000000003</v>
      </c>
      <c r="I2243">
        <v>-67.033591799999996</v>
      </c>
      <c r="J2243" s="1" t="str">
        <f>HYPERLINK("http://geochem.nrcan.gc.ca/cdogs/content/kwd/kwd020045_e.htm", "Basal till")</f>
        <v>Basal till</v>
      </c>
      <c r="K2243" s="1" t="str">
        <f t="shared" si="164"/>
        <v>&lt;63 micron</v>
      </c>
      <c r="L2243">
        <v>15</v>
      </c>
      <c r="M2243">
        <v>2.1800000000000002</v>
      </c>
      <c r="N2243">
        <v>12</v>
      </c>
      <c r="O2243">
        <v>2</v>
      </c>
      <c r="P2243">
        <v>2</v>
      </c>
      <c r="Q2243">
        <v>67.7</v>
      </c>
      <c r="R2243">
        <v>0.27</v>
      </c>
      <c r="S2243">
        <v>0.03</v>
      </c>
      <c r="T2243">
        <v>0.12</v>
      </c>
      <c r="U2243">
        <v>7.9</v>
      </c>
      <c r="V2243">
        <v>31.3</v>
      </c>
      <c r="W2243">
        <v>11.41</v>
      </c>
      <c r="X2243">
        <v>2.6</v>
      </c>
      <c r="Y2243">
        <v>5.9</v>
      </c>
      <c r="Z2243">
        <v>71</v>
      </c>
      <c r="AA2243">
        <v>0.05</v>
      </c>
      <c r="AB2243">
        <v>32.700000000000003</v>
      </c>
      <c r="AC2243">
        <v>0.6</v>
      </c>
      <c r="AD2243">
        <v>298</v>
      </c>
      <c r="AE2243">
        <v>0.55000000000000004</v>
      </c>
      <c r="AF2243">
        <v>6.0000000000000001E-3</v>
      </c>
      <c r="AG2243">
        <v>24.4</v>
      </c>
      <c r="AH2243">
        <v>2.5000000000000001E-2</v>
      </c>
      <c r="AI2243">
        <v>16.62</v>
      </c>
      <c r="AJ2243">
        <v>5.0000000000000001E-3</v>
      </c>
      <c r="AK2243">
        <v>0.36</v>
      </c>
      <c r="AL2243">
        <v>3</v>
      </c>
      <c r="AM2243">
        <v>0.7</v>
      </c>
      <c r="AN2243">
        <v>3.5</v>
      </c>
      <c r="AO2243">
        <v>0.01</v>
      </c>
      <c r="AP2243">
        <v>14.7</v>
      </c>
      <c r="AQ2243">
        <v>530</v>
      </c>
      <c r="AR2243">
        <v>0.13</v>
      </c>
      <c r="AS2243">
        <v>1.6</v>
      </c>
      <c r="AT2243">
        <v>32</v>
      </c>
      <c r="AU2243">
        <v>0.4</v>
      </c>
      <c r="AV2243">
        <v>57</v>
      </c>
      <c r="AW2243">
        <v>5</v>
      </c>
    </row>
    <row r="2244" spans="1:49" hidden="1" x14ac:dyDescent="0.3">
      <c r="A2244" t="s">
        <v>8693</v>
      </c>
      <c r="B2244" t="s">
        <v>8694</v>
      </c>
      <c r="C2244" s="1" t="str">
        <f t="shared" si="165"/>
        <v>13:0050</v>
      </c>
      <c r="D2244" s="1" t="str">
        <f t="shared" si="166"/>
        <v>13:0017</v>
      </c>
      <c r="E2244" t="s">
        <v>8695</v>
      </c>
      <c r="F2244" t="s">
        <v>8696</v>
      </c>
      <c r="H2244">
        <v>45.2224431</v>
      </c>
      <c r="I2244">
        <v>-67.038824099999999</v>
      </c>
      <c r="J2244" s="1" t="str">
        <f>HYPERLINK("http://geochem.nrcan.gc.ca/cdogs/content/kwd/kwd020046_e.htm", "Ablation till")</f>
        <v>Ablation till</v>
      </c>
      <c r="K2244" s="1" t="str">
        <f t="shared" si="164"/>
        <v>&lt;63 micron</v>
      </c>
      <c r="L2244">
        <v>13</v>
      </c>
      <c r="M2244">
        <v>1.98</v>
      </c>
      <c r="N2244">
        <v>27.8</v>
      </c>
      <c r="O2244">
        <v>1.3</v>
      </c>
      <c r="P2244">
        <v>1</v>
      </c>
      <c r="Q2244">
        <v>49.9</v>
      </c>
      <c r="R2244">
        <v>0.34</v>
      </c>
      <c r="S2244">
        <v>0.08</v>
      </c>
      <c r="T2244">
        <v>0.1</v>
      </c>
      <c r="U2244">
        <v>11.6</v>
      </c>
      <c r="V2244">
        <v>37</v>
      </c>
      <c r="W2244">
        <v>25.1</v>
      </c>
      <c r="X2244">
        <v>2.58</v>
      </c>
      <c r="Y2244">
        <v>5</v>
      </c>
      <c r="Z2244">
        <v>47</v>
      </c>
      <c r="AA2244">
        <v>0.11</v>
      </c>
      <c r="AB2244">
        <v>32</v>
      </c>
      <c r="AC2244">
        <v>0.57999999999999996</v>
      </c>
      <c r="AD2244">
        <v>589</v>
      </c>
      <c r="AE2244">
        <v>0.65</v>
      </c>
      <c r="AF2244">
        <v>6.0000000000000001E-3</v>
      </c>
      <c r="AG2244">
        <v>31.1</v>
      </c>
      <c r="AH2244">
        <v>7.6999999999999999E-2</v>
      </c>
      <c r="AI2244">
        <v>15.13</v>
      </c>
      <c r="AJ2244">
        <v>5.0000000000000001E-3</v>
      </c>
      <c r="AK2244">
        <v>0.5</v>
      </c>
      <c r="AL2244">
        <v>4.4000000000000004</v>
      </c>
      <c r="AM2244">
        <v>0.5</v>
      </c>
      <c r="AN2244">
        <v>5.3</v>
      </c>
      <c r="AO2244">
        <v>0.01</v>
      </c>
      <c r="AP2244">
        <v>9.6999999999999993</v>
      </c>
      <c r="AQ2244">
        <v>960</v>
      </c>
      <c r="AR2244">
        <v>0.13</v>
      </c>
      <c r="AS2244">
        <v>3.8</v>
      </c>
      <c r="AT2244">
        <v>36</v>
      </c>
      <c r="AU2244">
        <v>0.4</v>
      </c>
      <c r="AV2244">
        <v>49.4</v>
      </c>
      <c r="AW2244">
        <v>5</v>
      </c>
    </row>
    <row r="2245" spans="1:49" hidden="1" x14ac:dyDescent="0.3">
      <c r="A2245" t="s">
        <v>8697</v>
      </c>
      <c r="B2245" t="s">
        <v>8698</v>
      </c>
      <c r="C2245" s="1" t="str">
        <f t="shared" si="165"/>
        <v>13:0050</v>
      </c>
      <c r="D2245" s="1" t="str">
        <f t="shared" si="166"/>
        <v>13:0017</v>
      </c>
      <c r="E2245" t="s">
        <v>8699</v>
      </c>
      <c r="F2245" t="s">
        <v>8700</v>
      </c>
      <c r="H2245">
        <v>45.203014099999997</v>
      </c>
      <c r="I2245">
        <v>-67.043350200000006</v>
      </c>
      <c r="J2245" s="1" t="str">
        <f t="shared" ref="J2245:J2255" si="167">HYPERLINK("http://geochem.nrcan.gc.ca/cdogs/content/kwd/kwd020045_e.htm", "Basal till")</f>
        <v>Basal till</v>
      </c>
      <c r="K2245" s="1" t="str">
        <f t="shared" si="164"/>
        <v>&lt;63 micron</v>
      </c>
      <c r="L2245">
        <v>17</v>
      </c>
      <c r="M2245">
        <v>2.64</v>
      </c>
      <c r="N2245">
        <v>12.5</v>
      </c>
      <c r="O2245">
        <v>0.8</v>
      </c>
      <c r="P2245">
        <v>1</v>
      </c>
      <c r="Q2245">
        <v>35.6</v>
      </c>
      <c r="R2245">
        <v>0.2</v>
      </c>
      <c r="S2245">
        <v>0.06</v>
      </c>
      <c r="T2245">
        <v>0.05</v>
      </c>
      <c r="U2245">
        <v>15</v>
      </c>
      <c r="V2245">
        <v>34.6</v>
      </c>
      <c r="W2245">
        <v>23.97</v>
      </c>
      <c r="X2245">
        <v>2.46</v>
      </c>
      <c r="Y2245">
        <v>4.5999999999999996</v>
      </c>
      <c r="Z2245">
        <v>72</v>
      </c>
      <c r="AA2245">
        <v>0.06</v>
      </c>
      <c r="AB2245">
        <v>18.399999999999999</v>
      </c>
      <c r="AC2245">
        <v>0.54</v>
      </c>
      <c r="AD2245">
        <v>302</v>
      </c>
      <c r="AE2245">
        <v>0.52</v>
      </c>
      <c r="AF2245">
        <v>6.0000000000000001E-3</v>
      </c>
      <c r="AG2245">
        <v>37.700000000000003</v>
      </c>
      <c r="AH2245">
        <v>4.9000000000000002E-2</v>
      </c>
      <c r="AI2245">
        <v>9.57</v>
      </c>
      <c r="AJ2245">
        <v>0.01</v>
      </c>
      <c r="AK2245">
        <v>0.31</v>
      </c>
      <c r="AL2245">
        <v>3.9</v>
      </c>
      <c r="AM2245">
        <v>0.7</v>
      </c>
      <c r="AN2245">
        <v>3.7</v>
      </c>
      <c r="AO2245">
        <v>0.02</v>
      </c>
      <c r="AP2245">
        <v>5.6</v>
      </c>
      <c r="AQ2245">
        <v>420</v>
      </c>
      <c r="AR2245">
        <v>0.09</v>
      </c>
      <c r="AS2245">
        <v>0.7</v>
      </c>
      <c r="AT2245">
        <v>32</v>
      </c>
      <c r="AU2245">
        <v>0.3</v>
      </c>
      <c r="AV2245">
        <v>34.200000000000003</v>
      </c>
      <c r="AW2245">
        <v>5</v>
      </c>
    </row>
    <row r="2246" spans="1:49" hidden="1" x14ac:dyDescent="0.3">
      <c r="A2246" t="s">
        <v>8701</v>
      </c>
      <c r="B2246" t="s">
        <v>8702</v>
      </c>
      <c r="C2246" s="1" t="str">
        <f t="shared" si="165"/>
        <v>13:0050</v>
      </c>
      <c r="D2246" s="1" t="str">
        <f t="shared" si="166"/>
        <v>13:0017</v>
      </c>
      <c r="E2246" t="s">
        <v>8703</v>
      </c>
      <c r="F2246" t="s">
        <v>8704</v>
      </c>
      <c r="H2246">
        <v>45.173419699999997</v>
      </c>
      <c r="I2246">
        <v>-67.039350299999995</v>
      </c>
      <c r="J2246" s="1" t="str">
        <f t="shared" si="167"/>
        <v>Basal till</v>
      </c>
      <c r="K2246" s="1" t="str">
        <f t="shared" si="164"/>
        <v>&lt;63 micron</v>
      </c>
      <c r="L2246">
        <v>9</v>
      </c>
      <c r="M2246">
        <v>3.32</v>
      </c>
      <c r="N2246">
        <v>15.2</v>
      </c>
      <c r="O2246">
        <v>0.1</v>
      </c>
      <c r="P2246">
        <v>1</v>
      </c>
      <c r="Q2246">
        <v>26.8</v>
      </c>
      <c r="R2246">
        <v>0.19</v>
      </c>
      <c r="S2246">
        <v>0.08</v>
      </c>
      <c r="T2246">
        <v>0.03</v>
      </c>
      <c r="U2246">
        <v>8.1999999999999993</v>
      </c>
      <c r="V2246">
        <v>28.8</v>
      </c>
      <c r="W2246">
        <v>11.43</v>
      </c>
      <c r="X2246">
        <v>2.2599999999999998</v>
      </c>
      <c r="Y2246">
        <v>4.9000000000000004</v>
      </c>
      <c r="Z2246">
        <v>114</v>
      </c>
      <c r="AA2246">
        <v>0.03</v>
      </c>
      <c r="AB2246">
        <v>18.7</v>
      </c>
      <c r="AC2246">
        <v>0.43</v>
      </c>
      <c r="AD2246">
        <v>168</v>
      </c>
      <c r="AE2246">
        <v>1.29</v>
      </c>
      <c r="AF2246">
        <v>4.0000000000000001E-3</v>
      </c>
      <c r="AG2246">
        <v>20.3</v>
      </c>
      <c r="AH2246">
        <v>4.9000000000000002E-2</v>
      </c>
      <c r="AI2246">
        <v>10.55</v>
      </c>
      <c r="AJ2246">
        <v>5.0000000000000001E-3</v>
      </c>
      <c r="AK2246">
        <v>0.18</v>
      </c>
      <c r="AL2246">
        <v>5.0999999999999996</v>
      </c>
      <c r="AM2246">
        <v>1.2</v>
      </c>
      <c r="AN2246">
        <v>3.7</v>
      </c>
      <c r="AO2246">
        <v>0.01</v>
      </c>
      <c r="AP2246">
        <v>5.5</v>
      </c>
      <c r="AQ2246">
        <v>340</v>
      </c>
      <c r="AR2246">
        <v>0.1</v>
      </c>
      <c r="AS2246">
        <v>0.9</v>
      </c>
      <c r="AT2246">
        <v>33</v>
      </c>
      <c r="AU2246">
        <v>0.3</v>
      </c>
      <c r="AV2246">
        <v>36.299999999999997</v>
      </c>
      <c r="AW2246">
        <v>1</v>
      </c>
    </row>
    <row r="2247" spans="1:49" hidden="1" x14ac:dyDescent="0.3">
      <c r="A2247" t="s">
        <v>8705</v>
      </c>
      <c r="B2247" t="s">
        <v>8706</v>
      </c>
      <c r="C2247" s="1" t="str">
        <f t="shared" si="165"/>
        <v>13:0050</v>
      </c>
      <c r="D2247" s="1" t="str">
        <f t="shared" si="166"/>
        <v>13:0017</v>
      </c>
      <c r="E2247" t="s">
        <v>8707</v>
      </c>
      <c r="F2247" t="s">
        <v>8708</v>
      </c>
      <c r="H2247">
        <v>45.1416854</v>
      </c>
      <c r="I2247">
        <v>-67.038658499999997</v>
      </c>
      <c r="J2247" s="1" t="str">
        <f t="shared" si="167"/>
        <v>Basal till</v>
      </c>
      <c r="K2247" s="1" t="str">
        <f t="shared" si="164"/>
        <v>&lt;63 micron</v>
      </c>
      <c r="L2247">
        <v>8</v>
      </c>
      <c r="M2247">
        <v>2.19</v>
      </c>
      <c r="N2247">
        <v>15.4</v>
      </c>
      <c r="O2247">
        <v>0.4</v>
      </c>
      <c r="P2247">
        <v>2</v>
      </c>
      <c r="Q2247">
        <v>75.5</v>
      </c>
      <c r="R2247">
        <v>0.26</v>
      </c>
      <c r="S2247">
        <v>0.1</v>
      </c>
      <c r="T2247">
        <v>0.04</v>
      </c>
      <c r="U2247">
        <v>13.2</v>
      </c>
      <c r="V2247">
        <v>40.700000000000003</v>
      </c>
      <c r="W2247">
        <v>23.78</v>
      </c>
      <c r="X2247">
        <v>3.24</v>
      </c>
      <c r="Y2247">
        <v>6.5</v>
      </c>
      <c r="Z2247">
        <v>14</v>
      </c>
      <c r="AA2247">
        <v>0.23</v>
      </c>
      <c r="AB2247">
        <v>35.200000000000003</v>
      </c>
      <c r="AC2247">
        <v>0.82</v>
      </c>
      <c r="AD2247">
        <v>766</v>
      </c>
      <c r="AE2247">
        <v>0.67</v>
      </c>
      <c r="AF2247">
        <v>2.4E-2</v>
      </c>
      <c r="AG2247">
        <v>36.5</v>
      </c>
      <c r="AH2247">
        <v>5.5E-2</v>
      </c>
      <c r="AI2247">
        <v>12.33</v>
      </c>
      <c r="AJ2247">
        <v>5.0000000000000001E-3</v>
      </c>
      <c r="AK2247">
        <v>0.56999999999999995</v>
      </c>
      <c r="AL2247">
        <v>6.6</v>
      </c>
      <c r="AM2247">
        <v>0.3</v>
      </c>
      <c r="AN2247">
        <v>11.6</v>
      </c>
      <c r="AO2247">
        <v>0.01</v>
      </c>
      <c r="AP2247">
        <v>8.9</v>
      </c>
      <c r="AQ2247">
        <v>1080</v>
      </c>
      <c r="AR2247">
        <v>0.15</v>
      </c>
      <c r="AS2247">
        <v>0.8</v>
      </c>
      <c r="AT2247">
        <v>46</v>
      </c>
      <c r="AU2247">
        <v>0.4</v>
      </c>
      <c r="AV2247">
        <v>58.7</v>
      </c>
      <c r="AW2247">
        <v>5</v>
      </c>
    </row>
    <row r="2248" spans="1:49" hidden="1" x14ac:dyDescent="0.3">
      <c r="A2248" t="s">
        <v>8709</v>
      </c>
      <c r="B2248" t="s">
        <v>8710</v>
      </c>
      <c r="C2248" s="1" t="str">
        <f t="shared" si="165"/>
        <v>13:0050</v>
      </c>
      <c r="D2248" s="1" t="str">
        <f t="shared" si="166"/>
        <v>13:0017</v>
      </c>
      <c r="E2248" t="s">
        <v>8711</v>
      </c>
      <c r="F2248" t="s">
        <v>8712</v>
      </c>
      <c r="H2248">
        <v>45.125824299999998</v>
      </c>
      <c r="I2248">
        <v>-67.035527700000003</v>
      </c>
      <c r="J2248" s="1" t="str">
        <f t="shared" si="167"/>
        <v>Basal till</v>
      </c>
      <c r="K2248" s="1" t="str">
        <f t="shared" si="164"/>
        <v>&lt;63 micron</v>
      </c>
      <c r="L2248">
        <v>7</v>
      </c>
      <c r="M2248">
        <v>1.7</v>
      </c>
      <c r="N2248">
        <v>13.9</v>
      </c>
      <c r="O2248">
        <v>0.1</v>
      </c>
      <c r="P2248">
        <v>1</v>
      </c>
      <c r="Q2248">
        <v>46</v>
      </c>
      <c r="R2248">
        <v>0.18</v>
      </c>
      <c r="S2248">
        <v>0.13</v>
      </c>
      <c r="T2248">
        <v>0.03</v>
      </c>
      <c r="U2248">
        <v>8.8000000000000007</v>
      </c>
      <c r="V2248">
        <v>29.5</v>
      </c>
      <c r="W2248">
        <v>19.62</v>
      </c>
      <c r="X2248">
        <v>2.2999999999999998</v>
      </c>
      <c r="Y2248">
        <v>4.2</v>
      </c>
      <c r="Z2248">
        <v>13</v>
      </c>
      <c r="AA2248">
        <v>0.11</v>
      </c>
      <c r="AB2248">
        <v>24.8</v>
      </c>
      <c r="AC2248">
        <v>0.56000000000000005</v>
      </c>
      <c r="AD2248">
        <v>498</v>
      </c>
      <c r="AE2248">
        <v>0.28000000000000003</v>
      </c>
      <c r="AF2248">
        <v>0.01</v>
      </c>
      <c r="AG2248">
        <v>22.5</v>
      </c>
      <c r="AH2248">
        <v>8.1000000000000003E-2</v>
      </c>
      <c r="AI2248">
        <v>8.31</v>
      </c>
      <c r="AJ2248">
        <v>5.0000000000000001E-3</v>
      </c>
      <c r="AK2248">
        <v>0.44</v>
      </c>
      <c r="AL2248">
        <v>4.5</v>
      </c>
      <c r="AM2248">
        <v>0.2</v>
      </c>
      <c r="AN2248">
        <v>6.1</v>
      </c>
      <c r="AO2248">
        <v>0.01</v>
      </c>
      <c r="AP2248">
        <v>7.4</v>
      </c>
      <c r="AQ2248">
        <v>960</v>
      </c>
      <c r="AR2248">
        <v>0.08</v>
      </c>
      <c r="AS2248">
        <v>0.9</v>
      </c>
      <c r="AT2248">
        <v>35</v>
      </c>
      <c r="AU2248">
        <v>0.6</v>
      </c>
      <c r="AV2248">
        <v>42.6</v>
      </c>
      <c r="AW2248">
        <v>5</v>
      </c>
    </row>
    <row r="2249" spans="1:49" hidden="1" x14ac:dyDescent="0.3">
      <c r="A2249" t="s">
        <v>8713</v>
      </c>
      <c r="B2249" t="s">
        <v>8714</v>
      </c>
      <c r="C2249" s="1" t="str">
        <f t="shared" si="165"/>
        <v>13:0050</v>
      </c>
      <c r="D2249" s="1" t="str">
        <f t="shared" si="166"/>
        <v>13:0017</v>
      </c>
      <c r="E2249" t="s">
        <v>8711</v>
      </c>
      <c r="F2249" t="s">
        <v>8715</v>
      </c>
      <c r="H2249">
        <v>45.125824299999998</v>
      </c>
      <c r="I2249">
        <v>-67.035527700000003</v>
      </c>
      <c r="J2249" s="1" t="str">
        <f t="shared" si="167"/>
        <v>Basal till</v>
      </c>
      <c r="K2249" s="1" t="str">
        <f t="shared" si="164"/>
        <v>&lt;63 micron</v>
      </c>
      <c r="L2249">
        <v>4</v>
      </c>
      <c r="M2249">
        <v>1.67</v>
      </c>
      <c r="N2249">
        <v>15.8</v>
      </c>
      <c r="O2249">
        <v>0.4</v>
      </c>
      <c r="P2249">
        <v>2</v>
      </c>
      <c r="Q2249">
        <v>48.5</v>
      </c>
      <c r="R2249">
        <v>0.17</v>
      </c>
      <c r="S2249">
        <v>0.14000000000000001</v>
      </c>
      <c r="T2249">
        <v>0.04</v>
      </c>
      <c r="U2249">
        <v>9.4</v>
      </c>
      <c r="V2249">
        <v>26.1</v>
      </c>
      <c r="W2249">
        <v>21.36</v>
      </c>
      <c r="X2249">
        <v>2.29</v>
      </c>
      <c r="Y2249">
        <v>4.5</v>
      </c>
      <c r="Z2249">
        <v>16</v>
      </c>
      <c r="AA2249">
        <v>0.11</v>
      </c>
      <c r="AB2249">
        <v>25.4</v>
      </c>
      <c r="AC2249">
        <v>0.56000000000000005</v>
      </c>
      <c r="AD2249">
        <v>495</v>
      </c>
      <c r="AE2249">
        <v>0.32</v>
      </c>
      <c r="AF2249">
        <v>1.2999999999999999E-2</v>
      </c>
      <c r="AG2249">
        <v>24.1</v>
      </c>
      <c r="AH2249">
        <v>8.2000000000000003E-2</v>
      </c>
      <c r="AI2249">
        <v>8.67</v>
      </c>
      <c r="AJ2249">
        <v>5.0000000000000001E-3</v>
      </c>
      <c r="AK2249">
        <v>0.45</v>
      </c>
      <c r="AL2249">
        <v>4.5999999999999996</v>
      </c>
      <c r="AM2249">
        <v>0.2</v>
      </c>
      <c r="AN2249">
        <v>6.5</v>
      </c>
      <c r="AO2249">
        <v>0.01</v>
      </c>
      <c r="AP2249">
        <v>7.4</v>
      </c>
      <c r="AQ2249">
        <v>930</v>
      </c>
      <c r="AR2249">
        <v>0.08</v>
      </c>
      <c r="AS2249">
        <v>1</v>
      </c>
      <c r="AT2249">
        <v>34</v>
      </c>
      <c r="AU2249">
        <v>0.6</v>
      </c>
      <c r="AV2249">
        <v>47.2</v>
      </c>
      <c r="AW2249">
        <v>5</v>
      </c>
    </row>
    <row r="2250" spans="1:49" hidden="1" x14ac:dyDescent="0.3">
      <c r="A2250" t="s">
        <v>8716</v>
      </c>
      <c r="B2250" t="s">
        <v>8717</v>
      </c>
      <c r="C2250" s="1" t="str">
        <f t="shared" si="165"/>
        <v>13:0050</v>
      </c>
      <c r="D2250" s="1" t="str">
        <f t="shared" si="166"/>
        <v>13:0017</v>
      </c>
      <c r="E2250" t="s">
        <v>8718</v>
      </c>
      <c r="F2250" t="s">
        <v>8719</v>
      </c>
      <c r="H2250">
        <v>45.111458599999999</v>
      </c>
      <c r="I2250">
        <v>-67.040317700000003</v>
      </c>
      <c r="J2250" s="1" t="str">
        <f t="shared" si="167"/>
        <v>Basal till</v>
      </c>
      <c r="K2250" s="1" t="str">
        <f t="shared" si="164"/>
        <v>&lt;63 micron</v>
      </c>
      <c r="L2250">
        <v>188</v>
      </c>
      <c r="M2250">
        <v>1.94</v>
      </c>
      <c r="N2250">
        <v>16.3</v>
      </c>
      <c r="O2250">
        <v>1.3</v>
      </c>
      <c r="P2250">
        <v>1</v>
      </c>
      <c r="Q2250">
        <v>46</v>
      </c>
      <c r="R2250">
        <v>0.32</v>
      </c>
      <c r="S2250">
        <v>0.02</v>
      </c>
      <c r="T2250">
        <v>0.09</v>
      </c>
      <c r="U2250">
        <v>5.7</v>
      </c>
      <c r="V2250">
        <v>24.2</v>
      </c>
      <c r="W2250">
        <v>3.51</v>
      </c>
      <c r="X2250">
        <v>2.7</v>
      </c>
      <c r="Y2250">
        <v>5.6</v>
      </c>
      <c r="Z2250">
        <v>60</v>
      </c>
      <c r="AA2250">
        <v>0.11</v>
      </c>
      <c r="AB2250">
        <v>10.9</v>
      </c>
      <c r="AC2250">
        <v>0.19</v>
      </c>
      <c r="AD2250">
        <v>278</v>
      </c>
      <c r="AE2250">
        <v>0.4</v>
      </c>
      <c r="AF2250">
        <v>3.0000000000000001E-3</v>
      </c>
      <c r="AG2250">
        <v>9.6999999999999993</v>
      </c>
      <c r="AH2250">
        <v>0.16700000000000001</v>
      </c>
      <c r="AI2250">
        <v>18.91</v>
      </c>
      <c r="AJ2250">
        <v>0.01</v>
      </c>
      <c r="AK2250">
        <v>1.76</v>
      </c>
      <c r="AL2250">
        <v>2</v>
      </c>
      <c r="AM2250">
        <v>1</v>
      </c>
      <c r="AN2250">
        <v>1.9</v>
      </c>
      <c r="AO2250">
        <v>0.02</v>
      </c>
      <c r="AP2250">
        <v>6.9</v>
      </c>
      <c r="AQ2250">
        <v>180</v>
      </c>
      <c r="AR2250">
        <v>0.3</v>
      </c>
      <c r="AS2250">
        <v>1.2</v>
      </c>
      <c r="AT2250">
        <v>29</v>
      </c>
      <c r="AU2250">
        <v>0.6</v>
      </c>
      <c r="AV2250">
        <v>63.5</v>
      </c>
      <c r="AW2250">
        <v>5</v>
      </c>
    </row>
    <row r="2251" spans="1:49" hidden="1" x14ac:dyDescent="0.3">
      <c r="A2251" t="s">
        <v>8720</v>
      </c>
      <c r="B2251" t="s">
        <v>8721</v>
      </c>
      <c r="C2251" s="1" t="str">
        <f t="shared" si="165"/>
        <v>13:0050</v>
      </c>
      <c r="D2251" s="1" t="str">
        <f t="shared" si="166"/>
        <v>13:0017</v>
      </c>
      <c r="E2251" t="s">
        <v>8722</v>
      </c>
      <c r="F2251" t="s">
        <v>8723</v>
      </c>
      <c r="H2251">
        <v>45.0976632</v>
      </c>
      <c r="I2251">
        <v>-67.033253400000007</v>
      </c>
      <c r="J2251" s="1" t="str">
        <f t="shared" si="167"/>
        <v>Basal till</v>
      </c>
      <c r="K2251" s="1" t="str">
        <f t="shared" si="164"/>
        <v>&lt;63 micron</v>
      </c>
      <c r="L2251">
        <v>50</v>
      </c>
      <c r="M2251">
        <v>1.81</v>
      </c>
      <c r="N2251">
        <v>19.5</v>
      </c>
      <c r="O2251">
        <v>0.6</v>
      </c>
      <c r="P2251">
        <v>2</v>
      </c>
      <c r="Q2251">
        <v>63</v>
      </c>
      <c r="R2251">
        <v>0.28000000000000003</v>
      </c>
      <c r="S2251">
        <v>0.34</v>
      </c>
      <c r="T2251">
        <v>0.11</v>
      </c>
      <c r="U2251">
        <v>15</v>
      </c>
      <c r="V2251">
        <v>36.799999999999997</v>
      </c>
      <c r="W2251">
        <v>24.67</v>
      </c>
      <c r="X2251">
        <v>3.21</v>
      </c>
      <c r="Y2251">
        <v>5.7</v>
      </c>
      <c r="Z2251">
        <v>20</v>
      </c>
      <c r="AA2251">
        <v>0.23</v>
      </c>
      <c r="AB2251">
        <v>27.1</v>
      </c>
      <c r="AC2251">
        <v>0.87</v>
      </c>
      <c r="AD2251">
        <v>673</v>
      </c>
      <c r="AE2251">
        <v>0.43</v>
      </c>
      <c r="AF2251">
        <v>2.3E-2</v>
      </c>
      <c r="AG2251">
        <v>36</v>
      </c>
      <c r="AH2251">
        <v>7.0000000000000007E-2</v>
      </c>
      <c r="AI2251">
        <v>12.45</v>
      </c>
      <c r="AJ2251">
        <v>5.0000000000000001E-3</v>
      </c>
      <c r="AK2251">
        <v>0.64</v>
      </c>
      <c r="AL2251">
        <v>4.9000000000000004</v>
      </c>
      <c r="AM2251">
        <v>0.3</v>
      </c>
      <c r="AN2251">
        <v>19.3</v>
      </c>
      <c r="AO2251">
        <v>0.02</v>
      </c>
      <c r="AP2251">
        <v>7.8</v>
      </c>
      <c r="AQ2251">
        <v>800</v>
      </c>
      <c r="AR2251">
        <v>0.12</v>
      </c>
      <c r="AS2251">
        <v>0.9</v>
      </c>
      <c r="AT2251">
        <v>42</v>
      </c>
      <c r="AU2251">
        <v>0.4</v>
      </c>
      <c r="AV2251">
        <v>63.9</v>
      </c>
      <c r="AW2251">
        <v>5</v>
      </c>
    </row>
    <row r="2252" spans="1:49" hidden="1" x14ac:dyDescent="0.3">
      <c r="A2252" t="s">
        <v>8724</v>
      </c>
      <c r="B2252" t="s">
        <v>8725</v>
      </c>
      <c r="C2252" s="1" t="str">
        <f t="shared" si="165"/>
        <v>13:0050</v>
      </c>
      <c r="D2252" s="1" t="str">
        <f t="shared" si="166"/>
        <v>13:0017</v>
      </c>
      <c r="E2252" t="s">
        <v>8726</v>
      </c>
      <c r="F2252" t="s">
        <v>8727</v>
      </c>
      <c r="H2252">
        <v>45.104531399999999</v>
      </c>
      <c r="I2252">
        <v>-67.045817200000002</v>
      </c>
      <c r="J2252" s="1" t="str">
        <f t="shared" si="167"/>
        <v>Basal till</v>
      </c>
      <c r="K2252" s="1" t="str">
        <f t="shared" si="164"/>
        <v>&lt;63 micron</v>
      </c>
      <c r="L2252">
        <v>11</v>
      </c>
      <c r="M2252">
        <v>2.23</v>
      </c>
      <c r="N2252">
        <v>14.7</v>
      </c>
      <c r="O2252">
        <v>2.6</v>
      </c>
      <c r="P2252">
        <v>1</v>
      </c>
      <c r="Q2252">
        <v>65.5</v>
      </c>
      <c r="R2252">
        <v>0.27</v>
      </c>
      <c r="S2252">
        <v>0.08</v>
      </c>
      <c r="T2252">
        <v>0.04</v>
      </c>
      <c r="U2252">
        <v>13.6</v>
      </c>
      <c r="V2252">
        <v>38.200000000000003</v>
      </c>
      <c r="W2252">
        <v>21.18</v>
      </c>
      <c r="X2252">
        <v>3.25</v>
      </c>
      <c r="Y2252">
        <v>5.9</v>
      </c>
      <c r="Z2252">
        <v>22</v>
      </c>
      <c r="AA2252">
        <v>0.15</v>
      </c>
      <c r="AB2252">
        <v>39.700000000000003</v>
      </c>
      <c r="AC2252">
        <v>0.88</v>
      </c>
      <c r="AD2252">
        <v>723</v>
      </c>
      <c r="AE2252">
        <v>0.54</v>
      </c>
      <c r="AF2252">
        <v>1.2E-2</v>
      </c>
      <c r="AG2252">
        <v>34.9</v>
      </c>
      <c r="AH2252">
        <v>3.5000000000000003E-2</v>
      </c>
      <c r="AI2252">
        <v>12.57</v>
      </c>
      <c r="AJ2252">
        <v>5.0000000000000001E-3</v>
      </c>
      <c r="AK2252">
        <v>0.63</v>
      </c>
      <c r="AL2252">
        <v>5.3</v>
      </c>
      <c r="AM2252">
        <v>0.4</v>
      </c>
      <c r="AN2252">
        <v>9.1</v>
      </c>
      <c r="AO2252">
        <v>0.03</v>
      </c>
      <c r="AP2252">
        <v>9.8000000000000007</v>
      </c>
      <c r="AQ2252">
        <v>950</v>
      </c>
      <c r="AR2252">
        <v>0.12</v>
      </c>
      <c r="AS2252">
        <v>0.9</v>
      </c>
      <c r="AT2252">
        <v>43</v>
      </c>
      <c r="AU2252">
        <v>0.3</v>
      </c>
      <c r="AV2252">
        <v>53.9</v>
      </c>
      <c r="AW2252">
        <v>5</v>
      </c>
    </row>
    <row r="2253" spans="1:49" hidden="1" x14ac:dyDescent="0.3">
      <c r="A2253" t="s">
        <v>8728</v>
      </c>
      <c r="B2253" t="s">
        <v>8729</v>
      </c>
      <c r="C2253" s="1" t="str">
        <f t="shared" si="165"/>
        <v>13:0050</v>
      </c>
      <c r="D2253" s="1" t="str">
        <f t="shared" si="166"/>
        <v>13:0017</v>
      </c>
      <c r="E2253" t="s">
        <v>8730</v>
      </c>
      <c r="F2253" t="s">
        <v>8731</v>
      </c>
      <c r="H2253">
        <v>45.239830400000002</v>
      </c>
      <c r="I2253">
        <v>-67.007405199999994</v>
      </c>
      <c r="J2253" s="1" t="str">
        <f t="shared" si="167"/>
        <v>Basal till</v>
      </c>
      <c r="K2253" s="1" t="str">
        <f t="shared" si="164"/>
        <v>&lt;63 micron</v>
      </c>
      <c r="L2253">
        <v>10</v>
      </c>
      <c r="M2253">
        <v>1.66</v>
      </c>
      <c r="N2253">
        <v>16.3</v>
      </c>
      <c r="O2253">
        <v>0.9</v>
      </c>
      <c r="P2253">
        <v>1</v>
      </c>
      <c r="Q2253">
        <v>41.4</v>
      </c>
      <c r="R2253">
        <v>0.25</v>
      </c>
      <c r="S2253">
        <v>0.13</v>
      </c>
      <c r="T2253">
        <v>0.05</v>
      </c>
      <c r="U2253">
        <v>9.5</v>
      </c>
      <c r="V2253">
        <v>26.7</v>
      </c>
      <c r="W2253">
        <v>12.68</v>
      </c>
      <c r="X2253">
        <v>2.19</v>
      </c>
      <c r="Y2253">
        <v>4.5</v>
      </c>
      <c r="Z2253">
        <v>27</v>
      </c>
      <c r="AA2253">
        <v>7.0000000000000007E-2</v>
      </c>
      <c r="AB2253">
        <v>31.6</v>
      </c>
      <c r="AC2253">
        <v>0.54</v>
      </c>
      <c r="AD2253">
        <v>441</v>
      </c>
      <c r="AE2253">
        <v>0.67</v>
      </c>
      <c r="AF2253">
        <v>6.0000000000000001E-3</v>
      </c>
      <c r="AG2253">
        <v>24.4</v>
      </c>
      <c r="AH2253">
        <v>0.06</v>
      </c>
      <c r="AI2253">
        <v>9.91</v>
      </c>
      <c r="AJ2253">
        <v>5.0000000000000001E-3</v>
      </c>
      <c r="AK2253">
        <v>0.31</v>
      </c>
      <c r="AL2253">
        <v>2.9</v>
      </c>
      <c r="AM2253">
        <v>0.2</v>
      </c>
      <c r="AN2253">
        <v>6.6</v>
      </c>
      <c r="AO2253">
        <v>0.02</v>
      </c>
      <c r="AP2253">
        <v>9.9</v>
      </c>
      <c r="AQ2253">
        <v>630</v>
      </c>
      <c r="AR2253">
        <v>7.0000000000000007E-2</v>
      </c>
      <c r="AS2253">
        <v>3.7</v>
      </c>
      <c r="AT2253">
        <v>30</v>
      </c>
      <c r="AU2253">
        <v>0.4</v>
      </c>
      <c r="AV2253">
        <v>39.9</v>
      </c>
      <c r="AW2253">
        <v>5</v>
      </c>
    </row>
    <row r="2254" spans="1:49" hidden="1" x14ac:dyDescent="0.3">
      <c r="A2254" t="s">
        <v>8732</v>
      </c>
      <c r="B2254" t="s">
        <v>8733</v>
      </c>
      <c r="C2254" s="1" t="str">
        <f t="shared" si="165"/>
        <v>13:0050</v>
      </c>
      <c r="D2254" s="1" t="str">
        <f t="shared" si="166"/>
        <v>13:0017</v>
      </c>
      <c r="E2254" t="s">
        <v>8734</v>
      </c>
      <c r="F2254" t="s">
        <v>8735</v>
      </c>
      <c r="H2254">
        <v>45.219405799999997</v>
      </c>
      <c r="I2254">
        <v>-67.017760600000003</v>
      </c>
      <c r="J2254" s="1" t="str">
        <f t="shared" si="167"/>
        <v>Basal till</v>
      </c>
      <c r="K2254" s="1" t="str">
        <f t="shared" si="164"/>
        <v>&lt;63 micron</v>
      </c>
      <c r="L2254">
        <v>19</v>
      </c>
      <c r="M2254">
        <v>2.2799999999999998</v>
      </c>
      <c r="N2254">
        <v>12.6</v>
      </c>
      <c r="O2254">
        <v>0.4</v>
      </c>
      <c r="P2254">
        <v>2</v>
      </c>
      <c r="Q2254">
        <v>82</v>
      </c>
      <c r="R2254">
        <v>0.28000000000000003</v>
      </c>
      <c r="S2254">
        <v>0.04</v>
      </c>
      <c r="T2254">
        <v>0.04</v>
      </c>
      <c r="U2254">
        <v>11.4</v>
      </c>
      <c r="V2254">
        <v>36.799999999999997</v>
      </c>
      <c r="W2254">
        <v>21.64</v>
      </c>
      <c r="X2254">
        <v>2.69</v>
      </c>
      <c r="Y2254">
        <v>5.9</v>
      </c>
      <c r="Z2254">
        <v>21</v>
      </c>
      <c r="AA2254">
        <v>0.12</v>
      </c>
      <c r="AB2254">
        <v>27.9</v>
      </c>
      <c r="AC2254">
        <v>0.69</v>
      </c>
      <c r="AD2254">
        <v>555</v>
      </c>
      <c r="AE2254">
        <v>0.39</v>
      </c>
      <c r="AF2254">
        <v>0.01</v>
      </c>
      <c r="AG2254">
        <v>32.5</v>
      </c>
      <c r="AH2254">
        <v>3.9E-2</v>
      </c>
      <c r="AI2254">
        <v>10.63</v>
      </c>
      <c r="AJ2254">
        <v>5.0000000000000001E-3</v>
      </c>
      <c r="AK2254">
        <v>0.41</v>
      </c>
      <c r="AL2254">
        <v>5.9</v>
      </c>
      <c r="AM2254">
        <v>0.3</v>
      </c>
      <c r="AN2254">
        <v>4.5</v>
      </c>
      <c r="AO2254">
        <v>0.02</v>
      </c>
      <c r="AP2254">
        <v>8.8000000000000007</v>
      </c>
      <c r="AQ2254">
        <v>900</v>
      </c>
      <c r="AR2254">
        <v>0.11</v>
      </c>
      <c r="AS2254">
        <v>1</v>
      </c>
      <c r="AT2254">
        <v>40</v>
      </c>
      <c r="AU2254">
        <v>0.3</v>
      </c>
      <c r="AV2254">
        <v>48.9</v>
      </c>
      <c r="AW2254">
        <v>5</v>
      </c>
    </row>
    <row r="2255" spans="1:49" hidden="1" x14ac:dyDescent="0.3">
      <c r="A2255" t="s">
        <v>8736</v>
      </c>
      <c r="B2255" t="s">
        <v>8737</v>
      </c>
      <c r="C2255" s="1" t="str">
        <f t="shared" si="165"/>
        <v>13:0050</v>
      </c>
      <c r="D2255" s="1" t="str">
        <f t="shared" si="166"/>
        <v>13:0017</v>
      </c>
      <c r="E2255" t="s">
        <v>8738</v>
      </c>
      <c r="F2255" t="s">
        <v>8739</v>
      </c>
      <c r="H2255">
        <v>45.2012079</v>
      </c>
      <c r="I2255">
        <v>-67.021601599999997</v>
      </c>
      <c r="J2255" s="1" t="str">
        <f t="shared" si="167"/>
        <v>Basal till</v>
      </c>
      <c r="K2255" s="1" t="str">
        <f t="shared" si="164"/>
        <v>&lt;63 micron</v>
      </c>
      <c r="L2255">
        <v>36</v>
      </c>
      <c r="M2255">
        <v>2.4</v>
      </c>
      <c r="N2255">
        <v>17.3</v>
      </c>
      <c r="O2255">
        <v>0.1</v>
      </c>
      <c r="P2255">
        <v>1</v>
      </c>
      <c r="Q2255">
        <v>42.2</v>
      </c>
      <c r="R2255">
        <v>0.28999999999999998</v>
      </c>
      <c r="S2255">
        <v>0.05</v>
      </c>
      <c r="T2255">
        <v>0.06</v>
      </c>
      <c r="U2255">
        <v>12.5</v>
      </c>
      <c r="V2255">
        <v>37</v>
      </c>
      <c r="W2255">
        <v>25.56</v>
      </c>
      <c r="X2255">
        <v>2.7</v>
      </c>
      <c r="Y2255">
        <v>5.9</v>
      </c>
      <c r="Z2255">
        <v>26</v>
      </c>
      <c r="AA2255">
        <v>7.0000000000000007E-2</v>
      </c>
      <c r="AB2255">
        <v>23.9</v>
      </c>
      <c r="AC2255">
        <v>0.77</v>
      </c>
      <c r="AD2255">
        <v>417</v>
      </c>
      <c r="AE2255">
        <v>0.41</v>
      </c>
      <c r="AF2255">
        <v>6.0000000000000001E-3</v>
      </c>
      <c r="AG2255">
        <v>36.1</v>
      </c>
      <c r="AH2255">
        <v>3.7999999999999999E-2</v>
      </c>
      <c r="AI2255">
        <v>11.89</v>
      </c>
      <c r="AJ2255">
        <v>5.0000000000000001E-3</v>
      </c>
      <c r="AK2255">
        <v>0.36</v>
      </c>
      <c r="AL2255">
        <v>4.0999999999999996</v>
      </c>
      <c r="AM2255">
        <v>0.3</v>
      </c>
      <c r="AN2255">
        <v>5.4</v>
      </c>
      <c r="AO2255">
        <v>0.03</v>
      </c>
      <c r="AP2255">
        <v>8.1999999999999993</v>
      </c>
      <c r="AQ2255">
        <v>660</v>
      </c>
      <c r="AR2255">
        <v>0.1</v>
      </c>
      <c r="AS2255">
        <v>1</v>
      </c>
      <c r="AT2255">
        <v>36</v>
      </c>
      <c r="AU2255">
        <v>0.4</v>
      </c>
      <c r="AV2255">
        <v>52.2</v>
      </c>
      <c r="AW2255">
        <v>5</v>
      </c>
    </row>
    <row r="2256" spans="1:49" hidden="1" x14ac:dyDescent="0.3">
      <c r="A2256" t="s">
        <v>8740</v>
      </c>
      <c r="B2256" t="s">
        <v>8741</v>
      </c>
      <c r="C2256" s="1" t="str">
        <f t="shared" si="165"/>
        <v>13:0050</v>
      </c>
      <c r="D2256" s="1" t="str">
        <f t="shared" si="166"/>
        <v>13:0017</v>
      </c>
      <c r="E2256" t="s">
        <v>8742</v>
      </c>
      <c r="F2256" t="s">
        <v>8743</v>
      </c>
      <c r="H2256">
        <v>45.180100400000001</v>
      </c>
      <c r="I2256">
        <v>-67.016503999999998</v>
      </c>
      <c r="J2256" s="1" t="str">
        <f>HYPERLINK("http://geochem.nrcan.gc.ca/cdogs/content/kwd/kwd020046_e.htm", "Ablation till")</f>
        <v>Ablation till</v>
      </c>
      <c r="K2256" s="1" t="str">
        <f t="shared" si="164"/>
        <v>&lt;63 micron</v>
      </c>
      <c r="L2256">
        <v>34</v>
      </c>
      <c r="M2256">
        <v>2.2200000000000002</v>
      </c>
      <c r="N2256">
        <v>14.6</v>
      </c>
      <c r="O2256">
        <v>1.6</v>
      </c>
      <c r="P2256">
        <v>1</v>
      </c>
      <c r="Q2256">
        <v>33.200000000000003</v>
      </c>
      <c r="R2256">
        <v>0.21</v>
      </c>
      <c r="S2256">
        <v>0.08</v>
      </c>
      <c r="T2256">
        <v>0.04</v>
      </c>
      <c r="U2256">
        <v>7.6</v>
      </c>
      <c r="V2256">
        <v>32.200000000000003</v>
      </c>
      <c r="W2256">
        <v>14.77</v>
      </c>
      <c r="X2256">
        <v>2.33</v>
      </c>
      <c r="Y2256">
        <v>4.9000000000000004</v>
      </c>
      <c r="Z2256">
        <v>72</v>
      </c>
      <c r="AA2256">
        <v>0.06</v>
      </c>
      <c r="AB2256">
        <v>24.5</v>
      </c>
      <c r="AC2256">
        <v>0.52</v>
      </c>
      <c r="AD2256">
        <v>317</v>
      </c>
      <c r="AE2256">
        <v>0.92</v>
      </c>
      <c r="AF2256">
        <v>6.0000000000000001E-3</v>
      </c>
      <c r="AG2256">
        <v>27.4</v>
      </c>
      <c r="AH2256">
        <v>5.5E-2</v>
      </c>
      <c r="AI2256">
        <v>9.1199999999999992</v>
      </c>
      <c r="AJ2256">
        <v>5.0000000000000001E-3</v>
      </c>
      <c r="AK2256">
        <v>0.31</v>
      </c>
      <c r="AL2256">
        <v>3.3</v>
      </c>
      <c r="AM2256">
        <v>0.4</v>
      </c>
      <c r="AN2256">
        <v>4.2</v>
      </c>
      <c r="AO2256">
        <v>0.01</v>
      </c>
      <c r="AP2256">
        <v>5.9</v>
      </c>
      <c r="AQ2256">
        <v>720</v>
      </c>
      <c r="AR2256">
        <v>0.09</v>
      </c>
      <c r="AS2256">
        <v>0.8</v>
      </c>
      <c r="AT2256">
        <v>33</v>
      </c>
      <c r="AU2256">
        <v>0.3</v>
      </c>
      <c r="AV2256">
        <v>50.5</v>
      </c>
      <c r="AW2256">
        <v>5</v>
      </c>
    </row>
    <row r="2257" spans="1:49" hidden="1" x14ac:dyDescent="0.3">
      <c r="A2257" t="s">
        <v>8744</v>
      </c>
      <c r="B2257" t="s">
        <v>8745</v>
      </c>
      <c r="C2257" s="1" t="str">
        <f t="shared" si="165"/>
        <v>13:0050</v>
      </c>
      <c r="D2257" s="1" t="str">
        <f t="shared" si="166"/>
        <v>13:0017</v>
      </c>
      <c r="E2257" t="s">
        <v>8746</v>
      </c>
      <c r="F2257" t="s">
        <v>8747</v>
      </c>
      <c r="H2257">
        <v>45.165156099999997</v>
      </c>
      <c r="I2257">
        <v>-67.014872600000004</v>
      </c>
      <c r="J2257" s="1" t="str">
        <f>HYPERLINK("http://geochem.nrcan.gc.ca/cdogs/content/kwd/kwd020045_e.htm", "Basal till")</f>
        <v>Basal till</v>
      </c>
      <c r="K2257" s="1" t="str">
        <f t="shared" si="164"/>
        <v>&lt;63 micron</v>
      </c>
      <c r="L2257">
        <v>25</v>
      </c>
      <c r="M2257">
        <v>1.91</v>
      </c>
      <c r="N2257">
        <v>16.399999999999999</v>
      </c>
      <c r="O2257">
        <v>1.7</v>
      </c>
      <c r="P2257">
        <v>1</v>
      </c>
      <c r="Q2257">
        <v>65.5</v>
      </c>
      <c r="R2257">
        <v>0.22</v>
      </c>
      <c r="S2257">
        <v>0.14000000000000001</v>
      </c>
      <c r="T2257">
        <v>0.03</v>
      </c>
      <c r="U2257">
        <v>11.3</v>
      </c>
      <c r="V2257">
        <v>36.299999999999997</v>
      </c>
      <c r="W2257">
        <v>25.92</v>
      </c>
      <c r="X2257">
        <v>2.48</v>
      </c>
      <c r="Y2257">
        <v>5.3</v>
      </c>
      <c r="Z2257">
        <v>22</v>
      </c>
      <c r="AA2257">
        <v>0.12</v>
      </c>
      <c r="AB2257">
        <v>26</v>
      </c>
      <c r="AC2257">
        <v>0.68</v>
      </c>
      <c r="AD2257">
        <v>639</v>
      </c>
      <c r="AE2257">
        <v>0.45</v>
      </c>
      <c r="AF2257">
        <v>1.4E-2</v>
      </c>
      <c r="AG2257">
        <v>33.5</v>
      </c>
      <c r="AH2257">
        <v>6.7000000000000004E-2</v>
      </c>
      <c r="AI2257">
        <v>9.6300000000000008</v>
      </c>
      <c r="AJ2257">
        <v>5.0000000000000001E-3</v>
      </c>
      <c r="AK2257">
        <v>0.43</v>
      </c>
      <c r="AL2257">
        <v>6.3</v>
      </c>
      <c r="AM2257">
        <v>0.2</v>
      </c>
      <c r="AN2257">
        <v>11.1</v>
      </c>
      <c r="AO2257">
        <v>0.02</v>
      </c>
      <c r="AP2257">
        <v>7.6</v>
      </c>
      <c r="AQ2257">
        <v>1030</v>
      </c>
      <c r="AR2257">
        <v>0.09</v>
      </c>
      <c r="AS2257">
        <v>0.9</v>
      </c>
      <c r="AT2257">
        <v>40</v>
      </c>
      <c r="AU2257">
        <v>0.3</v>
      </c>
      <c r="AV2257">
        <v>42.6</v>
      </c>
      <c r="AW2257">
        <v>5</v>
      </c>
    </row>
    <row r="2258" spans="1:49" hidden="1" x14ac:dyDescent="0.3">
      <c r="A2258" t="s">
        <v>8748</v>
      </c>
      <c r="B2258" t="s">
        <v>8749</v>
      </c>
      <c r="C2258" s="1" t="str">
        <f t="shared" ref="C2258:C2289" si="168">HYPERLINK("http://geochem.nrcan.gc.ca/cdogs/content/bdl/bdl130052_e.htm", "13:0052")</f>
        <v>13:0052</v>
      </c>
      <c r="D2258" s="1" t="str">
        <f t="shared" ref="D2258:D2289" si="169">HYPERLINK("http://geochem.nrcan.gc.ca/cdogs/content/svy/svy130018_e.htm", "13:0018")</f>
        <v>13:0018</v>
      </c>
      <c r="E2258" t="s">
        <v>8750</v>
      </c>
      <c r="F2258" t="s">
        <v>8751</v>
      </c>
      <c r="H2258">
        <v>45.732679300000001</v>
      </c>
      <c r="I2258">
        <v>-66.993676500000007</v>
      </c>
      <c r="J2258" s="1" t="str">
        <f>HYPERLINK("http://geochem.nrcan.gc.ca/cdogs/content/kwd/kwd020045_e.htm", "Basal till")</f>
        <v>Basal till</v>
      </c>
      <c r="K2258" s="1" t="str">
        <f t="shared" si="164"/>
        <v>&lt;63 micron</v>
      </c>
      <c r="L2258">
        <v>17</v>
      </c>
      <c r="M2258">
        <v>1.77</v>
      </c>
      <c r="N2258">
        <v>12.3</v>
      </c>
      <c r="O2258">
        <v>1.4</v>
      </c>
      <c r="P2258">
        <v>2</v>
      </c>
      <c r="Q2258">
        <v>92.7</v>
      </c>
      <c r="R2258">
        <v>0.46</v>
      </c>
      <c r="S2258">
        <v>0.18</v>
      </c>
      <c r="T2258">
        <v>0.06</v>
      </c>
      <c r="U2258">
        <v>14.4</v>
      </c>
      <c r="V2258">
        <v>35.6</v>
      </c>
      <c r="W2258">
        <v>23.56</v>
      </c>
      <c r="X2258">
        <v>2.93</v>
      </c>
      <c r="Y2258">
        <v>5.8</v>
      </c>
      <c r="Z2258">
        <v>19</v>
      </c>
      <c r="AA2258">
        <v>0.16</v>
      </c>
      <c r="AB2258">
        <v>33.700000000000003</v>
      </c>
      <c r="AC2258">
        <v>0.69</v>
      </c>
      <c r="AD2258">
        <v>817</v>
      </c>
      <c r="AE2258">
        <v>0.48</v>
      </c>
      <c r="AF2258">
        <v>1.0999999999999999E-2</v>
      </c>
      <c r="AG2258">
        <v>38.299999999999997</v>
      </c>
      <c r="AH2258">
        <v>5.8000000000000003E-2</v>
      </c>
      <c r="AI2258">
        <v>16.239999999999998</v>
      </c>
      <c r="AJ2258">
        <v>5.0000000000000001E-3</v>
      </c>
      <c r="AK2258">
        <v>1.4</v>
      </c>
      <c r="AL2258">
        <v>4.2</v>
      </c>
      <c r="AM2258">
        <v>0.3</v>
      </c>
      <c r="AN2258">
        <v>13.4</v>
      </c>
      <c r="AO2258">
        <v>0.03</v>
      </c>
      <c r="AP2258">
        <v>9.6999999999999993</v>
      </c>
      <c r="AQ2258">
        <v>710</v>
      </c>
      <c r="AR2258">
        <v>0.11</v>
      </c>
      <c r="AS2258">
        <v>1</v>
      </c>
      <c r="AT2258">
        <v>37</v>
      </c>
      <c r="AU2258">
        <v>0.4</v>
      </c>
      <c r="AV2258">
        <v>60.8</v>
      </c>
      <c r="AW2258">
        <v>5</v>
      </c>
    </row>
    <row r="2259" spans="1:49" hidden="1" x14ac:dyDescent="0.3">
      <c r="A2259" t="s">
        <v>8752</v>
      </c>
      <c r="B2259" t="s">
        <v>8753</v>
      </c>
      <c r="C2259" s="1" t="str">
        <f t="shared" si="168"/>
        <v>13:0052</v>
      </c>
      <c r="D2259" s="1" t="str">
        <f t="shared" si="169"/>
        <v>13:0018</v>
      </c>
      <c r="E2259" t="s">
        <v>8754</v>
      </c>
      <c r="F2259" t="s">
        <v>8755</v>
      </c>
      <c r="H2259">
        <v>45.712181100000002</v>
      </c>
      <c r="I2259">
        <v>-66.997082800000001</v>
      </c>
      <c r="J2259" s="1" t="str">
        <f>HYPERLINK("http://geochem.nrcan.gc.ca/cdogs/content/kwd/kwd020045_e.htm", "Basal till")</f>
        <v>Basal till</v>
      </c>
      <c r="K2259" s="1" t="str">
        <f t="shared" si="164"/>
        <v>&lt;63 micron</v>
      </c>
      <c r="L2259">
        <v>9</v>
      </c>
      <c r="M2259">
        <v>1.94</v>
      </c>
      <c r="N2259">
        <v>6.1</v>
      </c>
      <c r="O2259">
        <v>1.4</v>
      </c>
      <c r="P2259">
        <v>1</v>
      </c>
      <c r="Q2259">
        <v>58.1</v>
      </c>
      <c r="R2259">
        <v>0.28999999999999998</v>
      </c>
      <c r="S2259">
        <v>0.05</v>
      </c>
      <c r="T2259">
        <v>0.02</v>
      </c>
      <c r="U2259">
        <v>12.1</v>
      </c>
      <c r="V2259">
        <v>37.9</v>
      </c>
      <c r="W2259">
        <v>17.14</v>
      </c>
      <c r="X2259">
        <v>2.48</v>
      </c>
      <c r="Y2259">
        <v>5.8</v>
      </c>
      <c r="Z2259">
        <v>13</v>
      </c>
      <c r="AA2259">
        <v>0.13</v>
      </c>
      <c r="AB2259">
        <v>25.4</v>
      </c>
      <c r="AC2259">
        <v>0.71</v>
      </c>
      <c r="AD2259">
        <v>532</v>
      </c>
      <c r="AE2259">
        <v>0.26</v>
      </c>
      <c r="AF2259">
        <v>7.0000000000000001E-3</v>
      </c>
      <c r="AG2259">
        <v>32.700000000000003</v>
      </c>
      <c r="AH2259">
        <v>3.1E-2</v>
      </c>
      <c r="AI2259">
        <v>10.5</v>
      </c>
      <c r="AJ2259">
        <v>5.0000000000000001E-3</v>
      </c>
      <c r="AK2259">
        <v>0.57999999999999996</v>
      </c>
      <c r="AL2259">
        <v>4.0999999999999996</v>
      </c>
      <c r="AM2259">
        <v>0.1</v>
      </c>
      <c r="AN2259">
        <v>5</v>
      </c>
      <c r="AO2259">
        <v>0.01</v>
      </c>
      <c r="AP2259">
        <v>7.6</v>
      </c>
      <c r="AQ2259">
        <v>790</v>
      </c>
      <c r="AR2259">
        <v>0.09</v>
      </c>
      <c r="AS2259">
        <v>0.8</v>
      </c>
      <c r="AT2259">
        <v>34</v>
      </c>
      <c r="AU2259">
        <v>0.2</v>
      </c>
      <c r="AV2259">
        <v>44.5</v>
      </c>
      <c r="AW2259">
        <v>5</v>
      </c>
    </row>
    <row r="2260" spans="1:49" hidden="1" x14ac:dyDescent="0.3">
      <c r="A2260" t="s">
        <v>8756</v>
      </c>
      <c r="B2260" t="s">
        <v>8757</v>
      </c>
      <c r="C2260" s="1" t="str">
        <f t="shared" si="168"/>
        <v>13:0052</v>
      </c>
      <c r="D2260" s="1" t="str">
        <f t="shared" si="169"/>
        <v>13:0018</v>
      </c>
      <c r="E2260" t="s">
        <v>8758</v>
      </c>
      <c r="F2260" t="s">
        <v>8759</v>
      </c>
      <c r="H2260">
        <v>45.667284100000003</v>
      </c>
      <c r="I2260">
        <v>-66.999121900000006</v>
      </c>
      <c r="J2260" s="1" t="str">
        <f>HYPERLINK("http://geochem.nrcan.gc.ca/cdogs/content/kwd/kwd020046_e.htm", "Ablation till")</f>
        <v>Ablation till</v>
      </c>
      <c r="K2260" s="1" t="str">
        <f t="shared" si="164"/>
        <v>&lt;63 micron</v>
      </c>
      <c r="L2260">
        <v>104</v>
      </c>
      <c r="M2260">
        <v>1.47</v>
      </c>
      <c r="N2260">
        <v>4.0999999999999996</v>
      </c>
      <c r="O2260">
        <v>0.5</v>
      </c>
      <c r="P2260">
        <v>1</v>
      </c>
      <c r="Q2260">
        <v>28.8</v>
      </c>
      <c r="R2260">
        <v>0.17</v>
      </c>
      <c r="S2260">
        <v>0.02</v>
      </c>
      <c r="T2260">
        <v>0.04</v>
      </c>
      <c r="U2260">
        <v>5.7</v>
      </c>
      <c r="V2260">
        <v>21.1</v>
      </c>
      <c r="W2260">
        <v>9.5500000000000007</v>
      </c>
      <c r="X2260">
        <v>2</v>
      </c>
      <c r="Y2260">
        <v>4.4000000000000004</v>
      </c>
      <c r="Z2260">
        <v>59</v>
      </c>
      <c r="AA2260">
        <v>0.04</v>
      </c>
      <c r="AB2260">
        <v>19</v>
      </c>
      <c r="AC2260">
        <v>0.25</v>
      </c>
      <c r="AD2260">
        <v>158</v>
      </c>
      <c r="AE2260">
        <v>0.24</v>
      </c>
      <c r="AF2260">
        <v>2E-3</v>
      </c>
      <c r="AG2260">
        <v>14.4</v>
      </c>
      <c r="AH2260">
        <v>4.2000000000000003E-2</v>
      </c>
      <c r="AI2260">
        <v>6.32</v>
      </c>
      <c r="AJ2260">
        <v>5.0000000000000001E-3</v>
      </c>
      <c r="AK2260">
        <v>0.23</v>
      </c>
      <c r="AL2260">
        <v>1.6</v>
      </c>
      <c r="AM2260">
        <v>0.5</v>
      </c>
      <c r="AN2260">
        <v>2.5</v>
      </c>
      <c r="AO2260">
        <v>0.01</v>
      </c>
      <c r="AP2260">
        <v>3.7</v>
      </c>
      <c r="AQ2260">
        <v>170</v>
      </c>
      <c r="AR2260">
        <v>0.08</v>
      </c>
      <c r="AS2260">
        <v>0.6</v>
      </c>
      <c r="AT2260">
        <v>23</v>
      </c>
      <c r="AU2260">
        <v>0.1</v>
      </c>
      <c r="AV2260">
        <v>28.3</v>
      </c>
      <c r="AW2260">
        <v>5</v>
      </c>
    </row>
    <row r="2261" spans="1:49" hidden="1" x14ac:dyDescent="0.3">
      <c r="A2261" t="s">
        <v>8760</v>
      </c>
      <c r="B2261" t="s">
        <v>8761</v>
      </c>
      <c r="C2261" s="1" t="str">
        <f t="shared" si="168"/>
        <v>13:0052</v>
      </c>
      <c r="D2261" s="1" t="str">
        <f t="shared" si="169"/>
        <v>13:0018</v>
      </c>
      <c r="E2261" t="s">
        <v>8762</v>
      </c>
      <c r="F2261" t="s">
        <v>8763</v>
      </c>
      <c r="H2261">
        <v>45.7269802</v>
      </c>
      <c r="I2261">
        <v>-66.978780099999994</v>
      </c>
      <c r="J2261" s="1" t="str">
        <f>HYPERLINK("http://geochem.nrcan.gc.ca/cdogs/content/kwd/kwd020045_e.htm", "Basal till")</f>
        <v>Basal till</v>
      </c>
      <c r="K2261" s="1" t="str">
        <f t="shared" si="164"/>
        <v>&lt;63 micron</v>
      </c>
      <c r="L2261">
        <v>15</v>
      </c>
      <c r="M2261">
        <v>2.0099999999999998</v>
      </c>
      <c r="N2261">
        <v>10.4</v>
      </c>
      <c r="O2261">
        <v>0.9</v>
      </c>
      <c r="P2261">
        <v>0.5</v>
      </c>
      <c r="Q2261">
        <v>59</v>
      </c>
      <c r="R2261">
        <v>0.36</v>
      </c>
      <c r="S2261">
        <v>0.04</v>
      </c>
      <c r="T2261">
        <v>0.04</v>
      </c>
      <c r="U2261">
        <v>11.2</v>
      </c>
      <c r="V2261">
        <v>37.1</v>
      </c>
      <c r="W2261">
        <v>15.89</v>
      </c>
      <c r="X2261">
        <v>2.61</v>
      </c>
      <c r="Y2261">
        <v>6</v>
      </c>
      <c r="Z2261">
        <v>22</v>
      </c>
      <c r="AA2261">
        <v>0.12</v>
      </c>
      <c r="AB2261">
        <v>28.5</v>
      </c>
      <c r="AC2261">
        <v>0.69</v>
      </c>
      <c r="AD2261">
        <v>498</v>
      </c>
      <c r="AE2261">
        <v>0.35</v>
      </c>
      <c r="AF2261">
        <v>6.0000000000000001E-3</v>
      </c>
      <c r="AG2261">
        <v>28.8</v>
      </c>
      <c r="AH2261">
        <v>2.5999999999999999E-2</v>
      </c>
      <c r="AI2261">
        <v>11.8</v>
      </c>
      <c r="AJ2261">
        <v>5.0000000000000001E-3</v>
      </c>
      <c r="AK2261">
        <v>1.07</v>
      </c>
      <c r="AL2261">
        <v>4</v>
      </c>
      <c r="AM2261">
        <v>0.2</v>
      </c>
      <c r="AN2261">
        <v>4.7</v>
      </c>
      <c r="AO2261">
        <v>0.02</v>
      </c>
      <c r="AP2261">
        <v>6.9</v>
      </c>
      <c r="AQ2261">
        <v>670</v>
      </c>
      <c r="AR2261">
        <v>0.12</v>
      </c>
      <c r="AS2261">
        <v>1</v>
      </c>
      <c r="AT2261">
        <v>38</v>
      </c>
      <c r="AU2261">
        <v>0.4</v>
      </c>
      <c r="AV2261">
        <v>49</v>
      </c>
      <c r="AW2261">
        <v>5</v>
      </c>
    </row>
    <row r="2262" spans="1:49" hidden="1" x14ac:dyDescent="0.3">
      <c r="A2262" t="s">
        <v>8764</v>
      </c>
      <c r="B2262" t="s">
        <v>8765</v>
      </c>
      <c r="C2262" s="1" t="str">
        <f t="shared" si="168"/>
        <v>13:0052</v>
      </c>
      <c r="D2262" s="1" t="str">
        <f t="shared" si="169"/>
        <v>13:0018</v>
      </c>
      <c r="E2262" t="s">
        <v>8766</v>
      </c>
      <c r="F2262" t="s">
        <v>8767</v>
      </c>
      <c r="H2262">
        <v>45.685407499999997</v>
      </c>
      <c r="I2262">
        <v>-66.973331299999998</v>
      </c>
      <c r="J2262" s="1" t="str">
        <f>HYPERLINK("http://geochem.nrcan.gc.ca/cdogs/content/kwd/kwd020045_e.htm", "Basal till")</f>
        <v>Basal till</v>
      </c>
      <c r="K2262" s="1" t="str">
        <f t="shared" si="164"/>
        <v>&lt;63 micron</v>
      </c>
      <c r="L2262">
        <v>6</v>
      </c>
      <c r="M2262">
        <v>1.72</v>
      </c>
      <c r="N2262">
        <v>5.2</v>
      </c>
      <c r="O2262">
        <v>0.3</v>
      </c>
      <c r="P2262">
        <v>1</v>
      </c>
      <c r="Q2262">
        <v>46</v>
      </c>
      <c r="R2262">
        <v>0.21</v>
      </c>
      <c r="S2262">
        <v>0.04</v>
      </c>
      <c r="T2262">
        <v>0.01</v>
      </c>
      <c r="U2262">
        <v>10.1</v>
      </c>
      <c r="V2262">
        <v>30.6</v>
      </c>
      <c r="W2262">
        <v>11.42</v>
      </c>
      <c r="X2262">
        <v>2.34</v>
      </c>
      <c r="Y2262">
        <v>4.8</v>
      </c>
      <c r="Z2262">
        <v>11</v>
      </c>
      <c r="AA2262">
        <v>0.09</v>
      </c>
      <c r="AB2262">
        <v>25.4</v>
      </c>
      <c r="AC2262">
        <v>0.63</v>
      </c>
      <c r="AD2262">
        <v>381</v>
      </c>
      <c r="AE2262">
        <v>0.24</v>
      </c>
      <c r="AF2262">
        <v>7.0000000000000001E-3</v>
      </c>
      <c r="AG2262">
        <v>27.4</v>
      </c>
      <c r="AH2262">
        <v>1.7000000000000001E-2</v>
      </c>
      <c r="AI2262">
        <v>8.4600000000000009</v>
      </c>
      <c r="AJ2262">
        <v>5.0000000000000001E-3</v>
      </c>
      <c r="AK2262">
        <v>0.33</v>
      </c>
      <c r="AL2262">
        <v>3.6</v>
      </c>
      <c r="AM2262">
        <v>0.2</v>
      </c>
      <c r="AN2262">
        <v>5</v>
      </c>
      <c r="AO2262">
        <v>0.01</v>
      </c>
      <c r="AP2262">
        <v>7.1</v>
      </c>
      <c r="AQ2262">
        <v>590</v>
      </c>
      <c r="AR2262">
        <v>7.0000000000000007E-2</v>
      </c>
      <c r="AS2262">
        <v>0.9</v>
      </c>
      <c r="AT2262">
        <v>31</v>
      </c>
      <c r="AU2262">
        <v>0.2</v>
      </c>
      <c r="AV2262">
        <v>35.700000000000003</v>
      </c>
      <c r="AW2262">
        <v>5</v>
      </c>
    </row>
    <row r="2263" spans="1:49" hidden="1" x14ac:dyDescent="0.3">
      <c r="A2263" t="s">
        <v>8768</v>
      </c>
      <c r="B2263" t="s">
        <v>8769</v>
      </c>
      <c r="C2263" s="1" t="str">
        <f t="shared" si="168"/>
        <v>13:0052</v>
      </c>
      <c r="D2263" s="1" t="str">
        <f t="shared" si="169"/>
        <v>13:0018</v>
      </c>
      <c r="E2263" t="s">
        <v>8770</v>
      </c>
      <c r="F2263" t="s">
        <v>8771</v>
      </c>
      <c r="H2263">
        <v>45.653708700000003</v>
      </c>
      <c r="I2263">
        <v>-66.974989399999998</v>
      </c>
      <c r="J2263" s="1" t="str">
        <f>HYPERLINK("http://geochem.nrcan.gc.ca/cdogs/content/kwd/kwd020045_e.htm", "Basal till")</f>
        <v>Basal till</v>
      </c>
      <c r="K2263" s="1" t="str">
        <f t="shared" si="164"/>
        <v>&lt;63 micron</v>
      </c>
      <c r="L2263">
        <v>28</v>
      </c>
      <c r="M2263">
        <v>2.1</v>
      </c>
      <c r="N2263">
        <v>9.6</v>
      </c>
      <c r="O2263">
        <v>1.6</v>
      </c>
      <c r="P2263">
        <v>1</v>
      </c>
      <c r="Q2263">
        <v>92.8</v>
      </c>
      <c r="R2263">
        <v>0.34</v>
      </c>
      <c r="S2263">
        <v>0.11</v>
      </c>
      <c r="T2263">
        <v>0.02</v>
      </c>
      <c r="U2263">
        <v>15.4</v>
      </c>
      <c r="V2263">
        <v>37.6</v>
      </c>
      <c r="W2263">
        <v>21.49</v>
      </c>
      <c r="X2263">
        <v>3.03</v>
      </c>
      <c r="Y2263">
        <v>6.6</v>
      </c>
      <c r="Z2263">
        <v>23</v>
      </c>
      <c r="AA2263">
        <v>0.16</v>
      </c>
      <c r="AB2263">
        <v>31.1</v>
      </c>
      <c r="AC2263">
        <v>0.66</v>
      </c>
      <c r="AD2263">
        <v>783</v>
      </c>
      <c r="AE2263">
        <v>0.42</v>
      </c>
      <c r="AF2263">
        <v>6.0000000000000001E-3</v>
      </c>
      <c r="AG2263">
        <v>40</v>
      </c>
      <c r="AH2263">
        <v>3.3000000000000002E-2</v>
      </c>
      <c r="AI2263">
        <v>12.42</v>
      </c>
      <c r="AJ2263">
        <v>5.0000000000000001E-3</v>
      </c>
      <c r="AK2263">
        <v>0.76</v>
      </c>
      <c r="AL2263">
        <v>4.9000000000000004</v>
      </c>
      <c r="AM2263">
        <v>0.2</v>
      </c>
      <c r="AN2263">
        <v>9.4</v>
      </c>
      <c r="AO2263">
        <v>0.01</v>
      </c>
      <c r="AP2263">
        <v>9.1</v>
      </c>
      <c r="AQ2263">
        <v>600</v>
      </c>
      <c r="AR2263">
        <v>0.11</v>
      </c>
      <c r="AS2263">
        <v>1.6</v>
      </c>
      <c r="AT2263">
        <v>38</v>
      </c>
      <c r="AU2263">
        <v>0.2</v>
      </c>
      <c r="AV2263">
        <v>53.5</v>
      </c>
      <c r="AW2263">
        <v>5</v>
      </c>
    </row>
    <row r="2264" spans="1:49" hidden="1" x14ac:dyDescent="0.3">
      <c r="A2264" t="s">
        <v>8772</v>
      </c>
      <c r="B2264" t="s">
        <v>8773</v>
      </c>
      <c r="C2264" s="1" t="str">
        <f t="shared" si="168"/>
        <v>13:0052</v>
      </c>
      <c r="D2264" s="1" t="str">
        <f t="shared" si="169"/>
        <v>13:0018</v>
      </c>
      <c r="E2264" t="s">
        <v>8774</v>
      </c>
      <c r="F2264" t="s">
        <v>8775</v>
      </c>
      <c r="H2264">
        <v>45.575264099999998</v>
      </c>
      <c r="I2264">
        <v>-66.973353700000004</v>
      </c>
      <c r="J2264" s="1" t="str">
        <f>HYPERLINK("http://geochem.nrcan.gc.ca/cdogs/content/kwd/kwd020045_e.htm", "Basal till")</f>
        <v>Basal till</v>
      </c>
      <c r="K2264" s="1" t="str">
        <f t="shared" si="164"/>
        <v>&lt;63 micron</v>
      </c>
      <c r="L2264">
        <v>29</v>
      </c>
      <c r="M2264">
        <v>2.29</v>
      </c>
      <c r="N2264">
        <v>5.2</v>
      </c>
      <c r="O2264">
        <v>1.4</v>
      </c>
      <c r="P2264">
        <v>1</v>
      </c>
      <c r="Q2264">
        <v>51.4</v>
      </c>
      <c r="R2264">
        <v>0.23</v>
      </c>
      <c r="S2264">
        <v>0.06</v>
      </c>
      <c r="T2264">
        <v>0.03</v>
      </c>
      <c r="U2264">
        <v>10.6</v>
      </c>
      <c r="V2264">
        <v>37.200000000000003</v>
      </c>
      <c r="W2264">
        <v>15.91</v>
      </c>
      <c r="X2264">
        <v>2.73</v>
      </c>
      <c r="Y2264">
        <v>7</v>
      </c>
      <c r="Z2264">
        <v>56</v>
      </c>
      <c r="AA2264">
        <v>0.12</v>
      </c>
      <c r="AB2264">
        <v>27</v>
      </c>
      <c r="AC2264">
        <v>0.7</v>
      </c>
      <c r="AD2264">
        <v>378</v>
      </c>
      <c r="AE2264">
        <v>0.36</v>
      </c>
      <c r="AF2264">
        <v>4.0000000000000001E-3</v>
      </c>
      <c r="AG2264">
        <v>36.299999999999997</v>
      </c>
      <c r="AH2264">
        <v>3.4000000000000002E-2</v>
      </c>
      <c r="AI2264">
        <v>9.82</v>
      </c>
      <c r="AJ2264">
        <v>0.01</v>
      </c>
      <c r="AK2264">
        <v>0.27</v>
      </c>
      <c r="AL2264">
        <v>3</v>
      </c>
      <c r="AM2264">
        <v>0.4</v>
      </c>
      <c r="AN2264">
        <v>4.7</v>
      </c>
      <c r="AO2264">
        <v>0.02</v>
      </c>
      <c r="AP2264">
        <v>5.5</v>
      </c>
      <c r="AQ2264">
        <v>460</v>
      </c>
      <c r="AR2264">
        <v>0.09</v>
      </c>
      <c r="AS2264">
        <v>1</v>
      </c>
      <c r="AT2264">
        <v>33</v>
      </c>
      <c r="AU2264">
        <v>0.2</v>
      </c>
      <c r="AV2264">
        <v>61.6</v>
      </c>
      <c r="AW2264">
        <v>5</v>
      </c>
    </row>
    <row r="2265" spans="1:49" hidden="1" x14ac:dyDescent="0.3">
      <c r="A2265" t="s">
        <v>8776</v>
      </c>
      <c r="B2265" t="s">
        <v>8777</v>
      </c>
      <c r="C2265" s="1" t="str">
        <f t="shared" si="168"/>
        <v>13:0052</v>
      </c>
      <c r="D2265" s="1" t="str">
        <f t="shared" si="169"/>
        <v>13:0018</v>
      </c>
      <c r="E2265" t="s">
        <v>8778</v>
      </c>
      <c r="F2265" t="s">
        <v>8779</v>
      </c>
      <c r="H2265">
        <v>45.544827499999997</v>
      </c>
      <c r="I2265">
        <v>-66.973601299999999</v>
      </c>
      <c r="J2265" s="1" t="str">
        <f>HYPERLINK("http://geochem.nrcan.gc.ca/cdogs/content/kwd/kwd020045_e.htm", "Basal till")</f>
        <v>Basal till</v>
      </c>
      <c r="K2265" s="1" t="str">
        <f t="shared" si="164"/>
        <v>&lt;63 micron</v>
      </c>
      <c r="L2265">
        <v>6</v>
      </c>
      <c r="M2265">
        <v>1.73</v>
      </c>
      <c r="N2265">
        <v>3.9</v>
      </c>
      <c r="O2265">
        <v>0.6</v>
      </c>
      <c r="P2265">
        <v>0.5</v>
      </c>
      <c r="Q2265">
        <v>56.3</v>
      </c>
      <c r="R2265">
        <v>0.19</v>
      </c>
      <c r="S2265">
        <v>0.08</v>
      </c>
      <c r="T2265">
        <v>0.83</v>
      </c>
      <c r="U2265">
        <v>11.1</v>
      </c>
      <c r="V2265">
        <v>29.4</v>
      </c>
      <c r="W2265">
        <v>12.74</v>
      </c>
      <c r="X2265">
        <v>2.1</v>
      </c>
      <c r="Y2265">
        <v>4.5999999999999996</v>
      </c>
      <c r="Z2265">
        <v>12</v>
      </c>
      <c r="AA2265">
        <v>0.08</v>
      </c>
      <c r="AB2265">
        <v>40.799999999999997</v>
      </c>
      <c r="AC2265">
        <v>0.51</v>
      </c>
      <c r="AD2265">
        <v>349</v>
      </c>
      <c r="AE2265">
        <v>0.38</v>
      </c>
      <c r="AF2265">
        <v>7.0000000000000001E-3</v>
      </c>
      <c r="AG2265">
        <v>26.1</v>
      </c>
      <c r="AH2265">
        <v>1.2999999999999999E-2</v>
      </c>
      <c r="AI2265">
        <v>8.3000000000000007</v>
      </c>
      <c r="AJ2265">
        <v>5.0000000000000001E-3</v>
      </c>
      <c r="AK2265">
        <v>0.25</v>
      </c>
      <c r="AL2265">
        <v>5.2</v>
      </c>
      <c r="AM2265">
        <v>0.2</v>
      </c>
      <c r="AN2265">
        <v>7.4</v>
      </c>
      <c r="AO2265">
        <v>0.01</v>
      </c>
      <c r="AP2265">
        <v>8.1</v>
      </c>
      <c r="AQ2265">
        <v>740</v>
      </c>
      <c r="AR2265">
        <v>7.0000000000000007E-2</v>
      </c>
      <c r="AS2265">
        <v>0.9</v>
      </c>
      <c r="AT2265">
        <v>33</v>
      </c>
      <c r="AU2265">
        <v>0.2</v>
      </c>
      <c r="AV2265">
        <v>35.4</v>
      </c>
      <c r="AW2265">
        <v>5</v>
      </c>
    </row>
    <row r="2266" spans="1:49" hidden="1" x14ac:dyDescent="0.3">
      <c r="A2266" t="s">
        <v>8780</v>
      </c>
      <c r="B2266" t="s">
        <v>8781</v>
      </c>
      <c r="C2266" s="1" t="str">
        <f t="shared" si="168"/>
        <v>13:0052</v>
      </c>
      <c r="D2266" s="1" t="str">
        <f t="shared" si="169"/>
        <v>13:0018</v>
      </c>
      <c r="E2266" t="s">
        <v>8782</v>
      </c>
      <c r="F2266" t="s">
        <v>8783</v>
      </c>
      <c r="H2266">
        <v>45.523835900000002</v>
      </c>
      <c r="I2266">
        <v>-66.979105300000001</v>
      </c>
      <c r="J2266" s="1" t="str">
        <f>HYPERLINK("http://geochem.nrcan.gc.ca/cdogs/content/kwd/kwd020046_e.htm", "Ablation till")</f>
        <v>Ablation till</v>
      </c>
      <c r="K2266" s="1" t="str">
        <f t="shared" si="164"/>
        <v>&lt;63 micron</v>
      </c>
      <c r="L2266">
        <v>22</v>
      </c>
      <c r="M2266">
        <v>1.41</v>
      </c>
      <c r="N2266">
        <v>5.3</v>
      </c>
      <c r="O2266">
        <v>1.1000000000000001</v>
      </c>
      <c r="P2266">
        <v>0.5</v>
      </c>
      <c r="Q2266">
        <v>29.1</v>
      </c>
      <c r="R2266">
        <v>0.22</v>
      </c>
      <c r="S2266">
        <v>0.08</v>
      </c>
      <c r="T2266">
        <v>0.04</v>
      </c>
      <c r="U2266">
        <v>7.6</v>
      </c>
      <c r="V2266">
        <v>22.4</v>
      </c>
      <c r="W2266">
        <v>13.05</v>
      </c>
      <c r="X2266">
        <v>1.57</v>
      </c>
      <c r="Y2266">
        <v>3.6</v>
      </c>
      <c r="Z2266">
        <v>31</v>
      </c>
      <c r="AA2266">
        <v>0.05</v>
      </c>
      <c r="AB2266">
        <v>25.3</v>
      </c>
      <c r="AC2266">
        <v>0.36</v>
      </c>
      <c r="AD2266">
        <v>188</v>
      </c>
      <c r="AE2266">
        <v>0.25</v>
      </c>
      <c r="AF2266">
        <v>4.0000000000000001E-3</v>
      </c>
      <c r="AG2266">
        <v>19.3</v>
      </c>
      <c r="AH2266">
        <v>3.9E-2</v>
      </c>
      <c r="AI2266">
        <v>9.52</v>
      </c>
      <c r="AJ2266">
        <v>5.0000000000000001E-3</v>
      </c>
      <c r="AK2266">
        <v>0.28999999999999998</v>
      </c>
      <c r="AL2266">
        <v>2.7</v>
      </c>
      <c r="AM2266">
        <v>0.2</v>
      </c>
      <c r="AN2266">
        <v>3.8</v>
      </c>
      <c r="AO2266">
        <v>0.01</v>
      </c>
      <c r="AP2266">
        <v>9.4</v>
      </c>
      <c r="AQ2266">
        <v>830</v>
      </c>
      <c r="AR2266">
        <v>0.08</v>
      </c>
      <c r="AS2266">
        <v>1.2</v>
      </c>
      <c r="AT2266">
        <v>25</v>
      </c>
      <c r="AU2266">
        <v>0.4</v>
      </c>
      <c r="AV2266">
        <v>28.1</v>
      </c>
      <c r="AW2266">
        <v>5</v>
      </c>
    </row>
    <row r="2267" spans="1:49" hidden="1" x14ac:dyDescent="0.3">
      <c r="A2267" t="s">
        <v>8784</v>
      </c>
      <c r="B2267" t="s">
        <v>8785</v>
      </c>
      <c r="C2267" s="1" t="str">
        <f t="shared" si="168"/>
        <v>13:0052</v>
      </c>
      <c r="D2267" s="1" t="str">
        <f t="shared" si="169"/>
        <v>13:0018</v>
      </c>
      <c r="E2267" t="s">
        <v>8786</v>
      </c>
      <c r="F2267" t="s">
        <v>8787</v>
      </c>
      <c r="H2267">
        <v>45.509352800000002</v>
      </c>
      <c r="I2267">
        <v>-66.977549400000001</v>
      </c>
      <c r="J2267" s="1" t="str">
        <f t="shared" ref="J2267:J2274" si="170">HYPERLINK("http://geochem.nrcan.gc.ca/cdogs/content/kwd/kwd020045_e.htm", "Basal till")</f>
        <v>Basal till</v>
      </c>
      <c r="K2267" s="1" t="str">
        <f t="shared" si="164"/>
        <v>&lt;63 micron</v>
      </c>
      <c r="L2267">
        <v>15</v>
      </c>
      <c r="M2267">
        <v>2.16</v>
      </c>
      <c r="N2267">
        <v>8.8000000000000007</v>
      </c>
      <c r="O2267">
        <v>0.2</v>
      </c>
      <c r="P2267">
        <v>2</v>
      </c>
      <c r="Q2267">
        <v>57.7</v>
      </c>
      <c r="R2267">
        <v>0.28000000000000003</v>
      </c>
      <c r="S2267">
        <v>0.09</v>
      </c>
      <c r="T2267">
        <v>0.05</v>
      </c>
      <c r="U2267">
        <v>10.7</v>
      </c>
      <c r="V2267">
        <v>31.7</v>
      </c>
      <c r="W2267">
        <v>16.12</v>
      </c>
      <c r="X2267">
        <v>2.5499999999999998</v>
      </c>
      <c r="Y2267">
        <v>6</v>
      </c>
      <c r="Z2267">
        <v>29</v>
      </c>
      <c r="AA2267">
        <v>0.13</v>
      </c>
      <c r="AB2267">
        <v>29</v>
      </c>
      <c r="AC2267">
        <v>0.69</v>
      </c>
      <c r="AD2267">
        <v>542</v>
      </c>
      <c r="AE2267">
        <v>0.28999999999999998</v>
      </c>
      <c r="AF2267">
        <v>7.0000000000000001E-3</v>
      </c>
      <c r="AG2267">
        <v>31.4</v>
      </c>
      <c r="AH2267">
        <v>0.05</v>
      </c>
      <c r="AI2267">
        <v>10.55</v>
      </c>
      <c r="AJ2267">
        <v>5.0000000000000001E-3</v>
      </c>
      <c r="AK2267">
        <v>0.42</v>
      </c>
      <c r="AL2267">
        <v>4.0999999999999996</v>
      </c>
      <c r="AM2267">
        <v>0.3</v>
      </c>
      <c r="AN2267">
        <v>5</v>
      </c>
      <c r="AO2267">
        <v>0.01</v>
      </c>
      <c r="AP2267">
        <v>9.6</v>
      </c>
      <c r="AQ2267">
        <v>1080</v>
      </c>
      <c r="AR2267">
        <v>0.12</v>
      </c>
      <c r="AS2267">
        <v>1.1000000000000001</v>
      </c>
      <c r="AT2267">
        <v>36</v>
      </c>
      <c r="AU2267">
        <v>0.4</v>
      </c>
      <c r="AV2267">
        <v>52.3</v>
      </c>
      <c r="AW2267">
        <v>5</v>
      </c>
    </row>
    <row r="2268" spans="1:49" hidden="1" x14ac:dyDescent="0.3">
      <c r="A2268" t="s">
        <v>8788</v>
      </c>
      <c r="B2268" t="s">
        <v>8789</v>
      </c>
      <c r="C2268" s="1" t="str">
        <f t="shared" si="168"/>
        <v>13:0052</v>
      </c>
      <c r="D2268" s="1" t="str">
        <f t="shared" si="169"/>
        <v>13:0018</v>
      </c>
      <c r="E2268" t="s">
        <v>8790</v>
      </c>
      <c r="F2268" t="s">
        <v>8791</v>
      </c>
      <c r="H2268">
        <v>45.742769799999998</v>
      </c>
      <c r="I2268">
        <v>-66.9390918</v>
      </c>
      <c r="J2268" s="1" t="str">
        <f t="shared" si="170"/>
        <v>Basal till</v>
      </c>
      <c r="K2268" s="1" t="str">
        <f t="shared" si="164"/>
        <v>&lt;63 micron</v>
      </c>
      <c r="L2268">
        <v>14</v>
      </c>
      <c r="M2268">
        <v>2.23</v>
      </c>
      <c r="N2268">
        <v>17.7</v>
      </c>
      <c r="O2268">
        <v>1.2</v>
      </c>
      <c r="P2268">
        <v>1</v>
      </c>
      <c r="Q2268">
        <v>104.7</v>
      </c>
      <c r="R2268">
        <v>0.47</v>
      </c>
      <c r="S2268">
        <v>0.15</v>
      </c>
      <c r="T2268">
        <v>0.02</v>
      </c>
      <c r="U2268">
        <v>14.6</v>
      </c>
      <c r="V2268">
        <v>42.9</v>
      </c>
      <c r="W2268">
        <v>25.85</v>
      </c>
      <c r="X2268">
        <v>3.24</v>
      </c>
      <c r="Y2268">
        <v>7.3</v>
      </c>
      <c r="Z2268">
        <v>16</v>
      </c>
      <c r="AA2268">
        <v>0.21</v>
      </c>
      <c r="AB2268">
        <v>41.6</v>
      </c>
      <c r="AC2268">
        <v>0.87</v>
      </c>
      <c r="AD2268">
        <v>759</v>
      </c>
      <c r="AE2268">
        <v>0.68</v>
      </c>
      <c r="AF2268">
        <v>8.9999999999999993E-3</v>
      </c>
      <c r="AG2268">
        <v>43.7</v>
      </c>
      <c r="AH2268">
        <v>5.0999999999999997E-2</v>
      </c>
      <c r="AI2268">
        <v>16.760000000000002</v>
      </c>
      <c r="AJ2268">
        <v>5.0000000000000001E-3</v>
      </c>
      <c r="AK2268">
        <v>0.95</v>
      </c>
      <c r="AL2268">
        <v>5.7</v>
      </c>
      <c r="AM2268">
        <v>0.2</v>
      </c>
      <c r="AN2268">
        <v>11.6</v>
      </c>
      <c r="AO2268">
        <v>0.01</v>
      </c>
      <c r="AP2268">
        <v>10.1</v>
      </c>
      <c r="AQ2268">
        <v>940</v>
      </c>
      <c r="AR2268">
        <v>0.15</v>
      </c>
      <c r="AS2268">
        <v>1.2</v>
      </c>
      <c r="AT2268">
        <v>42</v>
      </c>
      <c r="AU2268">
        <v>0.3</v>
      </c>
      <c r="AV2268">
        <v>61.4</v>
      </c>
      <c r="AW2268">
        <v>5</v>
      </c>
    </row>
    <row r="2269" spans="1:49" hidden="1" x14ac:dyDescent="0.3">
      <c r="A2269" t="s">
        <v>8792</v>
      </c>
      <c r="B2269" t="s">
        <v>8793</v>
      </c>
      <c r="C2269" s="1" t="str">
        <f t="shared" si="168"/>
        <v>13:0052</v>
      </c>
      <c r="D2269" s="1" t="str">
        <f t="shared" si="169"/>
        <v>13:0018</v>
      </c>
      <c r="E2269" t="s">
        <v>8794</v>
      </c>
      <c r="F2269" t="s">
        <v>8795</v>
      </c>
      <c r="H2269">
        <v>45.663373300000003</v>
      </c>
      <c r="I2269">
        <v>-66.941611699999996</v>
      </c>
      <c r="J2269" s="1" t="str">
        <f t="shared" si="170"/>
        <v>Basal till</v>
      </c>
      <c r="K2269" s="1" t="str">
        <f t="shared" si="164"/>
        <v>&lt;63 micron</v>
      </c>
      <c r="L2269">
        <v>6</v>
      </c>
      <c r="M2269">
        <v>2.3199999999999998</v>
      </c>
      <c r="N2269">
        <v>9.3000000000000007</v>
      </c>
      <c r="O2269">
        <v>1.2</v>
      </c>
      <c r="P2269">
        <v>1</v>
      </c>
      <c r="Q2269">
        <v>69.400000000000006</v>
      </c>
      <c r="R2269">
        <v>0.43</v>
      </c>
      <c r="S2269">
        <v>0.04</v>
      </c>
      <c r="T2269">
        <v>0.01</v>
      </c>
      <c r="U2269">
        <v>10.7</v>
      </c>
      <c r="V2269">
        <v>41.6</v>
      </c>
      <c r="W2269">
        <v>15.28</v>
      </c>
      <c r="X2269">
        <v>2.6</v>
      </c>
      <c r="Y2269">
        <v>6.6</v>
      </c>
      <c r="Z2269">
        <v>19</v>
      </c>
      <c r="AA2269">
        <v>0.17</v>
      </c>
      <c r="AB2269">
        <v>27.5</v>
      </c>
      <c r="AC2269">
        <v>0.73</v>
      </c>
      <c r="AD2269">
        <v>356</v>
      </c>
      <c r="AE2269">
        <v>0.6</v>
      </c>
      <c r="AF2269">
        <v>7.0000000000000001E-3</v>
      </c>
      <c r="AG2269">
        <v>34.4</v>
      </c>
      <c r="AH2269">
        <v>1.7000000000000001E-2</v>
      </c>
      <c r="AI2269">
        <v>12.53</v>
      </c>
      <c r="AJ2269">
        <v>5.0000000000000001E-3</v>
      </c>
      <c r="AK2269">
        <v>1.1000000000000001</v>
      </c>
      <c r="AL2269">
        <v>4.5999999999999996</v>
      </c>
      <c r="AM2269">
        <v>0.3</v>
      </c>
      <c r="AN2269">
        <v>5.6</v>
      </c>
      <c r="AO2269">
        <v>0.01</v>
      </c>
      <c r="AP2269">
        <v>9.6</v>
      </c>
      <c r="AQ2269">
        <v>900</v>
      </c>
      <c r="AR2269">
        <v>0.13</v>
      </c>
      <c r="AS2269">
        <v>1.1000000000000001</v>
      </c>
      <c r="AT2269">
        <v>36</v>
      </c>
      <c r="AU2269">
        <v>0.4</v>
      </c>
      <c r="AV2269">
        <v>47.1</v>
      </c>
      <c r="AW2269">
        <v>5</v>
      </c>
    </row>
    <row r="2270" spans="1:49" hidden="1" x14ac:dyDescent="0.3">
      <c r="A2270" t="s">
        <v>8796</v>
      </c>
      <c r="B2270" t="s">
        <v>8797</v>
      </c>
      <c r="C2270" s="1" t="str">
        <f t="shared" si="168"/>
        <v>13:0052</v>
      </c>
      <c r="D2270" s="1" t="str">
        <f t="shared" si="169"/>
        <v>13:0018</v>
      </c>
      <c r="E2270" t="s">
        <v>8798</v>
      </c>
      <c r="F2270" t="s">
        <v>8799</v>
      </c>
      <c r="H2270">
        <v>45.621691300000002</v>
      </c>
      <c r="I2270">
        <v>-66.947166999999993</v>
      </c>
      <c r="J2270" s="1" t="str">
        <f t="shared" si="170"/>
        <v>Basal till</v>
      </c>
      <c r="K2270" s="1" t="str">
        <f t="shared" si="164"/>
        <v>&lt;63 micron</v>
      </c>
      <c r="L2270">
        <v>7</v>
      </c>
      <c r="M2270">
        <v>2.0699999999999998</v>
      </c>
      <c r="N2270">
        <v>7.7</v>
      </c>
      <c r="O2270">
        <v>1.1000000000000001</v>
      </c>
      <c r="P2270">
        <v>0.5</v>
      </c>
      <c r="Q2270">
        <v>67.5</v>
      </c>
      <c r="R2270">
        <v>0.3</v>
      </c>
      <c r="S2270">
        <v>0.04</v>
      </c>
      <c r="T2270">
        <v>0.02</v>
      </c>
      <c r="U2270">
        <v>10.7</v>
      </c>
      <c r="V2270">
        <v>35.5</v>
      </c>
      <c r="W2270">
        <v>16.600000000000001</v>
      </c>
      <c r="X2270">
        <v>2.59</v>
      </c>
      <c r="Y2270">
        <v>5.8</v>
      </c>
      <c r="Z2270">
        <v>19</v>
      </c>
      <c r="AA2270">
        <v>0.13</v>
      </c>
      <c r="AB2270">
        <v>27.1</v>
      </c>
      <c r="AC2270">
        <v>0.65</v>
      </c>
      <c r="AD2270">
        <v>441</v>
      </c>
      <c r="AE2270">
        <v>0.27</v>
      </c>
      <c r="AF2270">
        <v>7.0000000000000001E-3</v>
      </c>
      <c r="AG2270">
        <v>32.1</v>
      </c>
      <c r="AH2270">
        <v>1.9E-2</v>
      </c>
      <c r="AI2270">
        <v>11.27</v>
      </c>
      <c r="AJ2270">
        <v>5.0000000000000001E-3</v>
      </c>
      <c r="AK2270">
        <v>0.7</v>
      </c>
      <c r="AL2270">
        <v>4.3</v>
      </c>
      <c r="AM2270">
        <v>0.2</v>
      </c>
      <c r="AN2270">
        <v>5.7</v>
      </c>
      <c r="AO2270">
        <v>0.01</v>
      </c>
      <c r="AP2270">
        <v>8.4</v>
      </c>
      <c r="AQ2270">
        <v>740</v>
      </c>
      <c r="AR2270">
        <v>0.11</v>
      </c>
      <c r="AS2270">
        <v>0.9</v>
      </c>
      <c r="AT2270">
        <v>35</v>
      </c>
      <c r="AU2270">
        <v>0.2</v>
      </c>
      <c r="AV2270">
        <v>47.4</v>
      </c>
      <c r="AW2270">
        <v>5</v>
      </c>
    </row>
    <row r="2271" spans="1:49" hidden="1" x14ac:dyDescent="0.3">
      <c r="A2271" t="s">
        <v>8800</v>
      </c>
      <c r="B2271" t="s">
        <v>8801</v>
      </c>
      <c r="C2271" s="1" t="str">
        <f t="shared" si="168"/>
        <v>13:0052</v>
      </c>
      <c r="D2271" s="1" t="str">
        <f t="shared" si="169"/>
        <v>13:0018</v>
      </c>
      <c r="E2271" t="s">
        <v>8802</v>
      </c>
      <c r="F2271" t="s">
        <v>8803</v>
      </c>
      <c r="H2271">
        <v>45.593492500000004</v>
      </c>
      <c r="I2271">
        <v>-66.9462221</v>
      </c>
      <c r="J2271" s="1" t="str">
        <f t="shared" si="170"/>
        <v>Basal till</v>
      </c>
      <c r="K2271" s="1" t="str">
        <f t="shared" si="164"/>
        <v>&lt;63 micron</v>
      </c>
      <c r="L2271">
        <v>14</v>
      </c>
      <c r="M2271">
        <v>2.27</v>
      </c>
      <c r="N2271">
        <v>6.3</v>
      </c>
      <c r="O2271">
        <v>1</v>
      </c>
      <c r="P2271">
        <v>1</v>
      </c>
      <c r="Q2271">
        <v>74.900000000000006</v>
      </c>
      <c r="R2271">
        <v>0.28999999999999998</v>
      </c>
      <c r="S2271">
        <v>7.0000000000000007E-2</v>
      </c>
      <c r="T2271">
        <v>0.03</v>
      </c>
      <c r="U2271">
        <v>14</v>
      </c>
      <c r="V2271">
        <v>40.9</v>
      </c>
      <c r="W2271">
        <v>22.3</v>
      </c>
      <c r="X2271">
        <v>2.99</v>
      </c>
      <c r="Y2271">
        <v>6.7</v>
      </c>
      <c r="Z2271">
        <v>21</v>
      </c>
      <c r="AA2271">
        <v>0.15</v>
      </c>
      <c r="AB2271">
        <v>36.299999999999997</v>
      </c>
      <c r="AC2271">
        <v>0.81</v>
      </c>
      <c r="AD2271">
        <v>756</v>
      </c>
      <c r="AE2271">
        <v>0.31</v>
      </c>
      <c r="AF2271">
        <v>8.0000000000000002E-3</v>
      </c>
      <c r="AG2271">
        <v>41.6</v>
      </c>
      <c r="AH2271">
        <v>3.6999999999999998E-2</v>
      </c>
      <c r="AI2271">
        <v>12.35</v>
      </c>
      <c r="AJ2271">
        <v>5.0000000000000001E-3</v>
      </c>
      <c r="AK2271">
        <v>0.44</v>
      </c>
      <c r="AL2271">
        <v>6.1</v>
      </c>
      <c r="AM2271">
        <v>0.2</v>
      </c>
      <c r="AN2271">
        <v>7.5</v>
      </c>
      <c r="AO2271">
        <v>0.01</v>
      </c>
      <c r="AP2271">
        <v>9.6999999999999993</v>
      </c>
      <c r="AQ2271">
        <v>1050</v>
      </c>
      <c r="AR2271">
        <v>0.09</v>
      </c>
      <c r="AS2271">
        <v>0.9</v>
      </c>
      <c r="AT2271">
        <v>40</v>
      </c>
      <c r="AU2271">
        <v>0.2</v>
      </c>
      <c r="AV2271">
        <v>57.3</v>
      </c>
      <c r="AW2271">
        <v>5</v>
      </c>
    </row>
    <row r="2272" spans="1:49" hidden="1" x14ac:dyDescent="0.3">
      <c r="A2272" t="s">
        <v>8804</v>
      </c>
      <c r="B2272" t="s">
        <v>8805</v>
      </c>
      <c r="C2272" s="1" t="str">
        <f t="shared" si="168"/>
        <v>13:0052</v>
      </c>
      <c r="D2272" s="1" t="str">
        <f t="shared" si="169"/>
        <v>13:0018</v>
      </c>
      <c r="E2272" t="s">
        <v>8806</v>
      </c>
      <c r="F2272" t="s">
        <v>8807</v>
      </c>
      <c r="H2272">
        <v>45.5620519</v>
      </c>
      <c r="I2272">
        <v>-66.952711100000002</v>
      </c>
      <c r="J2272" s="1" t="str">
        <f t="shared" si="170"/>
        <v>Basal till</v>
      </c>
      <c r="K2272" s="1" t="str">
        <f t="shared" si="164"/>
        <v>&lt;63 micron</v>
      </c>
      <c r="L2272">
        <v>10</v>
      </c>
      <c r="M2272">
        <v>2.08</v>
      </c>
      <c r="N2272">
        <v>7.8</v>
      </c>
      <c r="O2272">
        <v>0.6</v>
      </c>
      <c r="P2272">
        <v>1</v>
      </c>
      <c r="Q2272">
        <v>57.6</v>
      </c>
      <c r="R2272">
        <v>0.28000000000000003</v>
      </c>
      <c r="S2272">
        <v>0.04</v>
      </c>
      <c r="T2272">
        <v>0.03</v>
      </c>
      <c r="U2272">
        <v>10</v>
      </c>
      <c r="V2272">
        <v>33.700000000000003</v>
      </c>
      <c r="W2272">
        <v>16.3</v>
      </c>
      <c r="X2272">
        <v>2.71</v>
      </c>
      <c r="Y2272">
        <v>6.3</v>
      </c>
      <c r="Z2272">
        <v>37</v>
      </c>
      <c r="AA2272">
        <v>0.09</v>
      </c>
      <c r="AB2272">
        <v>30.5</v>
      </c>
      <c r="AC2272">
        <v>0.61</v>
      </c>
      <c r="AD2272">
        <v>332</v>
      </c>
      <c r="AE2272">
        <v>0.66</v>
      </c>
      <c r="AF2272">
        <v>4.0000000000000001E-3</v>
      </c>
      <c r="AG2272">
        <v>33.799999999999997</v>
      </c>
      <c r="AH2272">
        <v>2.1999999999999999E-2</v>
      </c>
      <c r="AI2272">
        <v>11.69</v>
      </c>
      <c r="AJ2272">
        <v>5.0000000000000001E-3</v>
      </c>
      <c r="AK2272">
        <v>0.3</v>
      </c>
      <c r="AL2272">
        <v>4.0999999999999996</v>
      </c>
      <c r="AM2272">
        <v>0.5</v>
      </c>
      <c r="AN2272">
        <v>4.7</v>
      </c>
      <c r="AO2272">
        <v>0.01</v>
      </c>
      <c r="AP2272">
        <v>5.9</v>
      </c>
      <c r="AQ2272">
        <v>320</v>
      </c>
      <c r="AR2272">
        <v>0.1</v>
      </c>
      <c r="AS2272">
        <v>1</v>
      </c>
      <c r="AT2272">
        <v>36</v>
      </c>
      <c r="AU2272">
        <v>0.2</v>
      </c>
      <c r="AV2272">
        <v>54.9</v>
      </c>
      <c r="AW2272">
        <v>5</v>
      </c>
    </row>
    <row r="2273" spans="1:49" hidden="1" x14ac:dyDescent="0.3">
      <c r="A2273" t="s">
        <v>8808</v>
      </c>
      <c r="B2273" t="s">
        <v>8809</v>
      </c>
      <c r="C2273" s="1" t="str">
        <f t="shared" si="168"/>
        <v>13:0052</v>
      </c>
      <c r="D2273" s="1" t="str">
        <f t="shared" si="169"/>
        <v>13:0018</v>
      </c>
      <c r="E2273" t="s">
        <v>8810</v>
      </c>
      <c r="F2273" t="s">
        <v>8811</v>
      </c>
      <c r="H2273">
        <v>45.543958600000003</v>
      </c>
      <c r="I2273">
        <v>-66.948602100000002</v>
      </c>
      <c r="J2273" s="1" t="str">
        <f t="shared" si="170"/>
        <v>Basal till</v>
      </c>
      <c r="K2273" s="1" t="str">
        <f t="shared" si="164"/>
        <v>&lt;63 micron</v>
      </c>
      <c r="L2273">
        <v>14</v>
      </c>
      <c r="M2273">
        <v>2.31</v>
      </c>
      <c r="N2273">
        <v>10.7</v>
      </c>
      <c r="O2273">
        <v>1.1000000000000001</v>
      </c>
      <c r="P2273">
        <v>2</v>
      </c>
      <c r="Q2273">
        <v>121.5</v>
      </c>
      <c r="R2273">
        <v>0.32</v>
      </c>
      <c r="S2273">
        <v>0.31</v>
      </c>
      <c r="T2273">
        <v>0.02</v>
      </c>
      <c r="U2273">
        <v>13</v>
      </c>
      <c r="V2273">
        <v>42.1</v>
      </c>
      <c r="W2273">
        <v>27.73</v>
      </c>
      <c r="X2273">
        <v>3.55</v>
      </c>
      <c r="Y2273">
        <v>7.4</v>
      </c>
      <c r="Z2273">
        <v>31</v>
      </c>
      <c r="AA2273">
        <v>0.24</v>
      </c>
      <c r="AB2273">
        <v>37.9</v>
      </c>
      <c r="AC2273">
        <v>0.82</v>
      </c>
      <c r="AD2273">
        <v>686</v>
      </c>
      <c r="AE2273">
        <v>0.56999999999999995</v>
      </c>
      <c r="AF2273">
        <v>0.01</v>
      </c>
      <c r="AG2273">
        <v>44.6</v>
      </c>
      <c r="AH2273">
        <v>4.9000000000000002E-2</v>
      </c>
      <c r="AI2273">
        <v>12.22</v>
      </c>
      <c r="AJ2273">
        <v>5.0000000000000001E-3</v>
      </c>
      <c r="AK2273">
        <v>0.53</v>
      </c>
      <c r="AL2273">
        <v>7</v>
      </c>
      <c r="AM2273">
        <v>0.2</v>
      </c>
      <c r="AN2273">
        <v>22.9</v>
      </c>
      <c r="AO2273">
        <v>0.02</v>
      </c>
      <c r="AP2273">
        <v>10.6</v>
      </c>
      <c r="AQ2273">
        <v>890</v>
      </c>
      <c r="AR2273">
        <v>0.12</v>
      </c>
      <c r="AS2273">
        <v>2.1</v>
      </c>
      <c r="AT2273">
        <v>47</v>
      </c>
      <c r="AU2273">
        <v>0.2</v>
      </c>
      <c r="AV2273">
        <v>72.3</v>
      </c>
      <c r="AW2273">
        <v>5</v>
      </c>
    </row>
    <row r="2274" spans="1:49" hidden="1" x14ac:dyDescent="0.3">
      <c r="A2274" t="s">
        <v>8812</v>
      </c>
      <c r="B2274" t="s">
        <v>8813</v>
      </c>
      <c r="C2274" s="1" t="str">
        <f t="shared" si="168"/>
        <v>13:0052</v>
      </c>
      <c r="D2274" s="1" t="str">
        <f t="shared" si="169"/>
        <v>13:0018</v>
      </c>
      <c r="E2274" t="s">
        <v>8810</v>
      </c>
      <c r="F2274" t="s">
        <v>8814</v>
      </c>
      <c r="H2274">
        <v>45.543958600000003</v>
      </c>
      <c r="I2274">
        <v>-66.948602100000002</v>
      </c>
      <c r="J2274" s="1" t="str">
        <f t="shared" si="170"/>
        <v>Basal till</v>
      </c>
      <c r="K2274" s="1" t="str">
        <f t="shared" si="164"/>
        <v>&lt;63 micron</v>
      </c>
      <c r="L2274">
        <v>14</v>
      </c>
      <c r="M2274">
        <v>2.2799999999999998</v>
      </c>
      <c r="N2274">
        <v>9.6</v>
      </c>
      <c r="O2274">
        <v>1.1000000000000001</v>
      </c>
      <c r="P2274">
        <v>2</v>
      </c>
      <c r="Q2274">
        <v>120.4</v>
      </c>
      <c r="R2274">
        <v>0.36</v>
      </c>
      <c r="S2274">
        <v>0.27</v>
      </c>
      <c r="T2274">
        <v>0.02</v>
      </c>
      <c r="U2274">
        <v>13.2</v>
      </c>
      <c r="V2274">
        <v>42.5</v>
      </c>
      <c r="W2274">
        <v>28.82</v>
      </c>
      <c r="X2274">
        <v>3.45</v>
      </c>
      <c r="Y2274">
        <v>7.4</v>
      </c>
      <c r="Z2274">
        <v>26</v>
      </c>
      <c r="AA2274">
        <v>0.22</v>
      </c>
      <c r="AB2274">
        <v>38.5</v>
      </c>
      <c r="AC2274">
        <v>0.82</v>
      </c>
      <c r="AD2274">
        <v>655</v>
      </c>
      <c r="AE2274">
        <v>0.52</v>
      </c>
      <c r="AF2274">
        <v>0.01</v>
      </c>
      <c r="AG2274">
        <v>45.8</v>
      </c>
      <c r="AH2274">
        <v>4.3999999999999997E-2</v>
      </c>
      <c r="AI2274">
        <v>11.46</v>
      </c>
      <c r="AJ2274">
        <v>0.02</v>
      </c>
      <c r="AK2274">
        <v>0.49</v>
      </c>
      <c r="AL2274">
        <v>6.9</v>
      </c>
      <c r="AM2274">
        <v>0.1</v>
      </c>
      <c r="AN2274">
        <v>20</v>
      </c>
      <c r="AO2274">
        <v>0.01</v>
      </c>
      <c r="AP2274">
        <v>10</v>
      </c>
      <c r="AQ2274">
        <v>970</v>
      </c>
      <c r="AR2274">
        <v>0.11</v>
      </c>
      <c r="AS2274">
        <v>1.7</v>
      </c>
      <c r="AT2274">
        <v>47</v>
      </c>
      <c r="AU2274">
        <v>0.2</v>
      </c>
      <c r="AV2274">
        <v>69.900000000000006</v>
      </c>
      <c r="AW2274">
        <v>5</v>
      </c>
    </row>
    <row r="2275" spans="1:49" hidden="1" x14ac:dyDescent="0.3">
      <c r="A2275" t="s">
        <v>8815</v>
      </c>
      <c r="B2275" t="s">
        <v>8816</v>
      </c>
      <c r="C2275" s="1" t="str">
        <f t="shared" si="168"/>
        <v>13:0052</v>
      </c>
      <c r="D2275" s="1" t="str">
        <f t="shared" si="169"/>
        <v>13:0018</v>
      </c>
      <c r="E2275" t="s">
        <v>8817</v>
      </c>
      <c r="F2275" t="s">
        <v>8818</v>
      </c>
      <c r="H2275">
        <v>45.521629300000001</v>
      </c>
      <c r="I2275">
        <v>-66.955239199999994</v>
      </c>
      <c r="J2275" s="1" t="str">
        <f>HYPERLINK("http://geochem.nrcan.gc.ca/cdogs/content/kwd/kwd020046_e.htm", "Ablation till")</f>
        <v>Ablation till</v>
      </c>
      <c r="K2275" s="1" t="str">
        <f t="shared" si="164"/>
        <v>&lt;63 micron</v>
      </c>
      <c r="L2275">
        <v>16</v>
      </c>
      <c r="M2275">
        <v>1.92</v>
      </c>
      <c r="N2275">
        <v>5.3</v>
      </c>
      <c r="O2275">
        <v>0.8</v>
      </c>
      <c r="P2275">
        <v>1</v>
      </c>
      <c r="Q2275">
        <v>33.700000000000003</v>
      </c>
      <c r="R2275">
        <v>0.26</v>
      </c>
      <c r="S2275">
        <v>0.1</v>
      </c>
      <c r="T2275">
        <v>0.02</v>
      </c>
      <c r="U2275">
        <v>9.5</v>
      </c>
      <c r="V2275">
        <v>28.5</v>
      </c>
      <c r="W2275">
        <v>9.6999999999999993</v>
      </c>
      <c r="X2275">
        <v>1.9</v>
      </c>
      <c r="Y2275">
        <v>4.9000000000000004</v>
      </c>
      <c r="Z2275">
        <v>21</v>
      </c>
      <c r="AA2275">
        <v>0.06</v>
      </c>
      <c r="AB2275">
        <v>26.4</v>
      </c>
      <c r="AC2275">
        <v>0.53</v>
      </c>
      <c r="AD2275">
        <v>216</v>
      </c>
      <c r="AE2275">
        <v>0.24</v>
      </c>
      <c r="AF2275">
        <v>5.0000000000000001E-3</v>
      </c>
      <c r="AG2275">
        <v>27.1</v>
      </c>
      <c r="AH2275">
        <v>3.7999999999999999E-2</v>
      </c>
      <c r="AI2275">
        <v>8.8000000000000007</v>
      </c>
      <c r="AJ2275">
        <v>5.0000000000000001E-3</v>
      </c>
      <c r="AK2275">
        <v>0.26</v>
      </c>
      <c r="AL2275">
        <v>3.2</v>
      </c>
      <c r="AM2275">
        <v>0.3</v>
      </c>
      <c r="AN2275">
        <v>4.4000000000000004</v>
      </c>
      <c r="AO2275">
        <v>0.01</v>
      </c>
      <c r="AP2275">
        <v>8.3000000000000007</v>
      </c>
      <c r="AQ2275">
        <v>740</v>
      </c>
      <c r="AR2275">
        <v>0.08</v>
      </c>
      <c r="AS2275">
        <v>1</v>
      </c>
      <c r="AT2275">
        <v>29</v>
      </c>
      <c r="AU2275">
        <v>0.3</v>
      </c>
      <c r="AV2275">
        <v>38.799999999999997</v>
      </c>
      <c r="AW2275">
        <v>5</v>
      </c>
    </row>
    <row r="2276" spans="1:49" hidden="1" x14ac:dyDescent="0.3">
      <c r="A2276" t="s">
        <v>8819</v>
      </c>
      <c r="B2276" t="s">
        <v>8820</v>
      </c>
      <c r="C2276" s="1" t="str">
        <f t="shared" si="168"/>
        <v>13:0052</v>
      </c>
      <c r="D2276" s="1" t="str">
        <f t="shared" si="169"/>
        <v>13:0018</v>
      </c>
      <c r="E2276" t="s">
        <v>8821</v>
      </c>
      <c r="F2276" t="s">
        <v>8822</v>
      </c>
      <c r="H2276">
        <v>45.504873699999997</v>
      </c>
      <c r="I2276">
        <v>-66.944926100000004</v>
      </c>
      <c r="J2276" s="1" t="str">
        <f t="shared" ref="J2276:J2294" si="171">HYPERLINK("http://geochem.nrcan.gc.ca/cdogs/content/kwd/kwd020045_e.htm", "Basal till")</f>
        <v>Basal till</v>
      </c>
      <c r="K2276" s="1" t="str">
        <f t="shared" si="164"/>
        <v>&lt;63 micron</v>
      </c>
      <c r="L2276">
        <v>15</v>
      </c>
      <c r="M2276">
        <v>2.48</v>
      </c>
      <c r="N2276">
        <v>9.4</v>
      </c>
      <c r="O2276">
        <v>0.5</v>
      </c>
      <c r="P2276">
        <v>1</v>
      </c>
      <c r="Q2276">
        <v>101.9</v>
      </c>
      <c r="R2276">
        <v>0.27</v>
      </c>
      <c r="S2276">
        <v>0.18</v>
      </c>
      <c r="T2276">
        <v>0.04</v>
      </c>
      <c r="U2276">
        <v>14.2</v>
      </c>
      <c r="V2276">
        <v>41.3</v>
      </c>
      <c r="W2276">
        <v>21.98</v>
      </c>
      <c r="X2276">
        <v>2.92</v>
      </c>
      <c r="Y2276">
        <v>6.7</v>
      </c>
      <c r="Z2276">
        <v>27</v>
      </c>
      <c r="AA2276">
        <v>0.18</v>
      </c>
      <c r="AB2276">
        <v>35.6</v>
      </c>
      <c r="AC2276">
        <v>0.83</v>
      </c>
      <c r="AD2276">
        <v>762</v>
      </c>
      <c r="AE2276">
        <v>0.55000000000000004</v>
      </c>
      <c r="AF2276">
        <v>1.0999999999999999E-2</v>
      </c>
      <c r="AG2276">
        <v>45.5</v>
      </c>
      <c r="AH2276">
        <v>6.3E-2</v>
      </c>
      <c r="AI2276">
        <v>11.94</v>
      </c>
      <c r="AJ2276">
        <v>0.01</v>
      </c>
      <c r="AK2276">
        <v>0.47</v>
      </c>
      <c r="AL2276">
        <v>5.8</v>
      </c>
      <c r="AM2276">
        <v>0.3</v>
      </c>
      <c r="AN2276">
        <v>10.8</v>
      </c>
      <c r="AO2276">
        <v>0.01</v>
      </c>
      <c r="AP2276">
        <v>11.5</v>
      </c>
      <c r="AQ2276">
        <v>1280</v>
      </c>
      <c r="AR2276">
        <v>0.15</v>
      </c>
      <c r="AS2276">
        <v>2.4</v>
      </c>
      <c r="AT2276">
        <v>46</v>
      </c>
      <c r="AU2276">
        <v>0.5</v>
      </c>
      <c r="AV2276">
        <v>60</v>
      </c>
      <c r="AW2276">
        <v>5</v>
      </c>
    </row>
    <row r="2277" spans="1:49" hidden="1" x14ac:dyDescent="0.3">
      <c r="A2277" t="s">
        <v>8823</v>
      </c>
      <c r="B2277" t="s">
        <v>8824</v>
      </c>
      <c r="C2277" s="1" t="str">
        <f t="shared" si="168"/>
        <v>13:0052</v>
      </c>
      <c r="D2277" s="1" t="str">
        <f t="shared" si="169"/>
        <v>13:0018</v>
      </c>
      <c r="E2277" t="s">
        <v>8825</v>
      </c>
      <c r="F2277" t="s">
        <v>8826</v>
      </c>
      <c r="H2277">
        <v>45.714096599999998</v>
      </c>
      <c r="I2277">
        <v>-66.928840300000005</v>
      </c>
      <c r="J2277" s="1" t="str">
        <f t="shared" si="171"/>
        <v>Basal till</v>
      </c>
      <c r="K2277" s="1" t="str">
        <f t="shared" si="164"/>
        <v>&lt;63 micron</v>
      </c>
      <c r="L2277">
        <v>34</v>
      </c>
      <c r="M2277">
        <v>2.1800000000000002</v>
      </c>
      <c r="N2277">
        <v>11.9</v>
      </c>
      <c r="O2277">
        <v>0.2</v>
      </c>
      <c r="P2277">
        <v>0.5</v>
      </c>
      <c r="Q2277">
        <v>62.7</v>
      </c>
      <c r="R2277">
        <v>0.32</v>
      </c>
      <c r="S2277">
        <v>0.04</v>
      </c>
      <c r="T2277">
        <v>0.09</v>
      </c>
      <c r="U2277">
        <v>12.9</v>
      </c>
      <c r="V2277">
        <v>36</v>
      </c>
      <c r="W2277">
        <v>15.39</v>
      </c>
      <c r="X2277">
        <v>2.59</v>
      </c>
      <c r="Y2277">
        <v>6</v>
      </c>
      <c r="Z2277">
        <v>50</v>
      </c>
      <c r="AA2277">
        <v>0.09</v>
      </c>
      <c r="AB2277">
        <v>24.9</v>
      </c>
      <c r="AC2277">
        <v>0.66</v>
      </c>
      <c r="AD2277">
        <v>397</v>
      </c>
      <c r="AE2277">
        <v>0.44</v>
      </c>
      <c r="AF2277">
        <v>3.0000000000000001E-3</v>
      </c>
      <c r="AG2277">
        <v>34.200000000000003</v>
      </c>
      <c r="AH2277">
        <v>0.04</v>
      </c>
      <c r="AI2277">
        <v>14.7</v>
      </c>
      <c r="AJ2277">
        <v>5.0000000000000001E-3</v>
      </c>
      <c r="AK2277">
        <v>0.6</v>
      </c>
      <c r="AL2277">
        <v>3.1</v>
      </c>
      <c r="AM2277">
        <v>0.6</v>
      </c>
      <c r="AN2277">
        <v>3.7</v>
      </c>
      <c r="AO2277">
        <v>0.02</v>
      </c>
      <c r="AP2277">
        <v>6.3</v>
      </c>
      <c r="AQ2277">
        <v>350</v>
      </c>
      <c r="AR2277">
        <v>0.11</v>
      </c>
      <c r="AS2277">
        <v>1</v>
      </c>
      <c r="AT2277">
        <v>34</v>
      </c>
      <c r="AU2277">
        <v>0.3</v>
      </c>
      <c r="AV2277">
        <v>52.2</v>
      </c>
      <c r="AW2277">
        <v>1</v>
      </c>
    </row>
    <row r="2278" spans="1:49" hidden="1" x14ac:dyDescent="0.3">
      <c r="A2278" t="s">
        <v>8827</v>
      </c>
      <c r="B2278" t="s">
        <v>8828</v>
      </c>
      <c r="C2278" s="1" t="str">
        <f t="shared" si="168"/>
        <v>13:0052</v>
      </c>
      <c r="D2278" s="1" t="str">
        <f t="shared" si="169"/>
        <v>13:0018</v>
      </c>
      <c r="E2278" t="s">
        <v>8829</v>
      </c>
      <c r="F2278" t="s">
        <v>8830</v>
      </c>
      <c r="H2278">
        <v>45.6842015</v>
      </c>
      <c r="I2278">
        <v>-66.921726300000003</v>
      </c>
      <c r="J2278" s="1" t="str">
        <f t="shared" si="171"/>
        <v>Basal till</v>
      </c>
      <c r="K2278" s="1" t="str">
        <f t="shared" si="164"/>
        <v>&lt;63 micron</v>
      </c>
      <c r="L2278">
        <v>15</v>
      </c>
      <c r="M2278">
        <v>2.52</v>
      </c>
      <c r="N2278">
        <v>7.4</v>
      </c>
      <c r="O2278">
        <v>0.6</v>
      </c>
      <c r="P2278">
        <v>2</v>
      </c>
      <c r="Q2278">
        <v>52.6</v>
      </c>
      <c r="R2278">
        <v>0.26</v>
      </c>
      <c r="S2278">
        <v>0.03</v>
      </c>
      <c r="T2278">
        <v>0.02</v>
      </c>
      <c r="U2278">
        <v>9.9</v>
      </c>
      <c r="V2278">
        <v>34.4</v>
      </c>
      <c r="W2278">
        <v>13.16</v>
      </c>
      <c r="X2278">
        <v>2.48</v>
      </c>
      <c r="Y2278">
        <v>6.4</v>
      </c>
      <c r="Z2278">
        <v>53</v>
      </c>
      <c r="AA2278">
        <v>0.09</v>
      </c>
      <c r="AB2278">
        <v>26.6</v>
      </c>
      <c r="AC2278">
        <v>0.53</v>
      </c>
      <c r="AD2278">
        <v>268</v>
      </c>
      <c r="AE2278">
        <v>0.41</v>
      </c>
      <c r="AF2278">
        <v>8.0000000000000002E-3</v>
      </c>
      <c r="AG2278">
        <v>30.7</v>
      </c>
      <c r="AH2278">
        <v>2.8000000000000001E-2</v>
      </c>
      <c r="AI2278">
        <v>10.69</v>
      </c>
      <c r="AJ2278">
        <v>5.0000000000000001E-3</v>
      </c>
      <c r="AK2278">
        <v>0.45</v>
      </c>
      <c r="AL2278">
        <v>3.4</v>
      </c>
      <c r="AM2278">
        <v>0.5</v>
      </c>
      <c r="AN2278">
        <v>4.3</v>
      </c>
      <c r="AO2278">
        <v>0.01</v>
      </c>
      <c r="AP2278">
        <v>7.6</v>
      </c>
      <c r="AQ2278">
        <v>300</v>
      </c>
      <c r="AR2278">
        <v>0.12</v>
      </c>
      <c r="AS2278">
        <v>0.9</v>
      </c>
      <c r="AT2278">
        <v>32</v>
      </c>
      <c r="AU2278">
        <v>0.2</v>
      </c>
      <c r="AV2278">
        <v>56.1</v>
      </c>
      <c r="AW2278">
        <v>5</v>
      </c>
    </row>
    <row r="2279" spans="1:49" hidden="1" x14ac:dyDescent="0.3">
      <c r="A2279" t="s">
        <v>8831</v>
      </c>
      <c r="B2279" t="s">
        <v>8832</v>
      </c>
      <c r="C2279" s="1" t="str">
        <f t="shared" si="168"/>
        <v>13:0052</v>
      </c>
      <c r="D2279" s="1" t="str">
        <f t="shared" si="169"/>
        <v>13:0018</v>
      </c>
      <c r="E2279" t="s">
        <v>8833</v>
      </c>
      <c r="F2279" t="s">
        <v>8834</v>
      </c>
      <c r="H2279">
        <v>45.650729699999999</v>
      </c>
      <c r="I2279">
        <v>-66.917909199999997</v>
      </c>
      <c r="J2279" s="1" t="str">
        <f t="shared" si="171"/>
        <v>Basal till</v>
      </c>
      <c r="K2279" s="1" t="str">
        <f t="shared" si="164"/>
        <v>&lt;63 micron</v>
      </c>
      <c r="L2279">
        <v>12</v>
      </c>
      <c r="M2279">
        <v>2.2999999999999998</v>
      </c>
      <c r="N2279">
        <v>15.7</v>
      </c>
      <c r="O2279">
        <v>1.2</v>
      </c>
      <c r="P2279">
        <v>1</v>
      </c>
      <c r="Q2279">
        <v>93.8</v>
      </c>
      <c r="R2279">
        <v>0.42</v>
      </c>
      <c r="S2279">
        <v>0.04</v>
      </c>
      <c r="T2279">
        <v>7.0000000000000007E-2</v>
      </c>
      <c r="U2279">
        <v>15.4</v>
      </c>
      <c r="V2279">
        <v>41.3</v>
      </c>
      <c r="W2279">
        <v>20.65</v>
      </c>
      <c r="X2279">
        <v>3.11</v>
      </c>
      <c r="Y2279">
        <v>6.7</v>
      </c>
      <c r="Z2279">
        <v>22</v>
      </c>
      <c r="AA2279">
        <v>0.17</v>
      </c>
      <c r="AB2279">
        <v>36.9</v>
      </c>
      <c r="AC2279">
        <v>0.72</v>
      </c>
      <c r="AD2279">
        <v>667</v>
      </c>
      <c r="AE2279">
        <v>0.85</v>
      </c>
      <c r="AF2279">
        <v>8.0000000000000002E-3</v>
      </c>
      <c r="AG2279">
        <v>38.9</v>
      </c>
      <c r="AH2279">
        <v>3.1E-2</v>
      </c>
      <c r="AI2279">
        <v>17.61</v>
      </c>
      <c r="AJ2279">
        <v>0.02</v>
      </c>
      <c r="AK2279">
        <v>0.82</v>
      </c>
      <c r="AL2279">
        <v>5.4</v>
      </c>
      <c r="AM2279">
        <v>0.3</v>
      </c>
      <c r="AN2279">
        <v>7</v>
      </c>
      <c r="AO2279">
        <v>0.01</v>
      </c>
      <c r="AP2279">
        <v>9.6</v>
      </c>
      <c r="AQ2279">
        <v>870</v>
      </c>
      <c r="AR2279">
        <v>0.14000000000000001</v>
      </c>
      <c r="AS2279">
        <v>1.6</v>
      </c>
      <c r="AT2279">
        <v>39</v>
      </c>
      <c r="AU2279">
        <v>0.3</v>
      </c>
      <c r="AV2279">
        <v>53.9</v>
      </c>
      <c r="AW2279">
        <v>5</v>
      </c>
    </row>
    <row r="2280" spans="1:49" hidden="1" x14ac:dyDescent="0.3">
      <c r="A2280" t="s">
        <v>8835</v>
      </c>
      <c r="B2280" t="s">
        <v>8836</v>
      </c>
      <c r="C2280" s="1" t="str">
        <f t="shared" si="168"/>
        <v>13:0052</v>
      </c>
      <c r="D2280" s="1" t="str">
        <f t="shared" si="169"/>
        <v>13:0018</v>
      </c>
      <c r="E2280" t="s">
        <v>8837</v>
      </c>
      <c r="F2280" t="s">
        <v>8838</v>
      </c>
      <c r="H2280">
        <v>45.572771500000002</v>
      </c>
      <c r="I2280">
        <v>-66.923254600000007</v>
      </c>
      <c r="J2280" s="1" t="str">
        <f t="shared" si="171"/>
        <v>Basal till</v>
      </c>
      <c r="K2280" s="1" t="str">
        <f t="shared" si="164"/>
        <v>&lt;63 micron</v>
      </c>
      <c r="L2280">
        <v>37</v>
      </c>
      <c r="M2280">
        <v>1.9</v>
      </c>
      <c r="N2280">
        <v>3.4</v>
      </c>
      <c r="O2280">
        <v>1.1000000000000001</v>
      </c>
      <c r="P2280">
        <v>1</v>
      </c>
      <c r="Q2280">
        <v>47.3</v>
      </c>
      <c r="R2280">
        <v>0.22</v>
      </c>
      <c r="S2280">
        <v>0.08</v>
      </c>
      <c r="T2280">
        <v>0.06</v>
      </c>
      <c r="U2280">
        <v>8.1999999999999993</v>
      </c>
      <c r="V2280">
        <v>30.1</v>
      </c>
      <c r="W2280">
        <v>9.09</v>
      </c>
      <c r="X2280">
        <v>2.2999999999999998</v>
      </c>
      <c r="Y2280">
        <v>5.9</v>
      </c>
      <c r="Z2280">
        <v>56</v>
      </c>
      <c r="AA2280">
        <v>0.11</v>
      </c>
      <c r="AB2280">
        <v>27.7</v>
      </c>
      <c r="AC2280">
        <v>0.64</v>
      </c>
      <c r="AD2280">
        <v>258</v>
      </c>
      <c r="AE2280">
        <v>0.3</v>
      </c>
      <c r="AF2280">
        <v>3.0000000000000001E-3</v>
      </c>
      <c r="AG2280">
        <v>33.6</v>
      </c>
      <c r="AH2280">
        <v>3.4000000000000002E-2</v>
      </c>
      <c r="AI2280">
        <v>8.15</v>
      </c>
      <c r="AJ2280">
        <v>0.01</v>
      </c>
      <c r="AK2280">
        <v>0.2</v>
      </c>
      <c r="AL2280">
        <v>2.7</v>
      </c>
      <c r="AM2280">
        <v>0.4</v>
      </c>
      <c r="AN2280">
        <v>6.2</v>
      </c>
      <c r="AO2280">
        <v>0.01</v>
      </c>
      <c r="AP2280">
        <v>4.2</v>
      </c>
      <c r="AQ2280">
        <v>480</v>
      </c>
      <c r="AR2280">
        <v>7.0000000000000007E-2</v>
      </c>
      <c r="AS2280">
        <v>1</v>
      </c>
      <c r="AT2280">
        <v>27</v>
      </c>
      <c r="AU2280">
        <v>0.2</v>
      </c>
      <c r="AV2280">
        <v>53.9</v>
      </c>
      <c r="AW2280">
        <v>5</v>
      </c>
    </row>
    <row r="2281" spans="1:49" hidden="1" x14ac:dyDescent="0.3">
      <c r="A2281" t="s">
        <v>8839</v>
      </c>
      <c r="B2281" t="s">
        <v>8840</v>
      </c>
      <c r="C2281" s="1" t="str">
        <f t="shared" si="168"/>
        <v>13:0052</v>
      </c>
      <c r="D2281" s="1" t="str">
        <f t="shared" si="169"/>
        <v>13:0018</v>
      </c>
      <c r="E2281" t="s">
        <v>8841</v>
      </c>
      <c r="F2281" t="s">
        <v>8842</v>
      </c>
      <c r="H2281">
        <v>45.558816700000001</v>
      </c>
      <c r="I2281">
        <v>-66.922563800000006</v>
      </c>
      <c r="J2281" s="1" t="str">
        <f t="shared" si="171"/>
        <v>Basal till</v>
      </c>
      <c r="K2281" s="1" t="str">
        <f t="shared" si="164"/>
        <v>&lt;63 micron</v>
      </c>
      <c r="L2281">
        <v>10</v>
      </c>
      <c r="M2281">
        <v>2.0499999999999998</v>
      </c>
      <c r="N2281">
        <v>7.7</v>
      </c>
      <c r="O2281">
        <v>0.9</v>
      </c>
      <c r="P2281">
        <v>0.5</v>
      </c>
      <c r="Q2281">
        <v>64.099999999999994</v>
      </c>
      <c r="R2281">
        <v>0.26</v>
      </c>
      <c r="S2281">
        <v>0.04</v>
      </c>
      <c r="T2281">
        <v>0.05</v>
      </c>
      <c r="U2281">
        <v>11.7</v>
      </c>
      <c r="V2281">
        <v>34.200000000000003</v>
      </c>
      <c r="W2281">
        <v>17.75</v>
      </c>
      <c r="X2281">
        <v>2.6</v>
      </c>
      <c r="Y2281">
        <v>5.8</v>
      </c>
      <c r="Z2281">
        <v>26</v>
      </c>
      <c r="AA2281">
        <v>0.11</v>
      </c>
      <c r="AB2281">
        <v>26.6</v>
      </c>
      <c r="AC2281">
        <v>0.59</v>
      </c>
      <c r="AD2281">
        <v>475</v>
      </c>
      <c r="AE2281">
        <v>0.3</v>
      </c>
      <c r="AF2281">
        <v>5.0000000000000001E-3</v>
      </c>
      <c r="AG2281">
        <v>31.4</v>
      </c>
      <c r="AH2281">
        <v>0.02</v>
      </c>
      <c r="AI2281">
        <v>11.61</v>
      </c>
      <c r="AJ2281">
        <v>0.01</v>
      </c>
      <c r="AK2281">
        <v>0.53</v>
      </c>
      <c r="AL2281">
        <v>4.4000000000000004</v>
      </c>
      <c r="AM2281">
        <v>0.3</v>
      </c>
      <c r="AN2281">
        <v>5.3</v>
      </c>
      <c r="AO2281">
        <v>0.01</v>
      </c>
      <c r="AP2281">
        <v>7.8</v>
      </c>
      <c r="AQ2281">
        <v>490</v>
      </c>
      <c r="AR2281">
        <v>0.1</v>
      </c>
      <c r="AS2281">
        <v>0.9</v>
      </c>
      <c r="AT2281">
        <v>34</v>
      </c>
      <c r="AU2281">
        <v>0.2</v>
      </c>
      <c r="AV2281">
        <v>49.2</v>
      </c>
      <c r="AW2281">
        <v>5</v>
      </c>
    </row>
    <row r="2282" spans="1:49" hidden="1" x14ac:dyDescent="0.3">
      <c r="A2282" t="s">
        <v>8843</v>
      </c>
      <c r="B2282" t="s">
        <v>8844</v>
      </c>
      <c r="C2282" s="1" t="str">
        <f t="shared" si="168"/>
        <v>13:0052</v>
      </c>
      <c r="D2282" s="1" t="str">
        <f t="shared" si="169"/>
        <v>13:0018</v>
      </c>
      <c r="E2282" t="s">
        <v>8845</v>
      </c>
      <c r="F2282" t="s">
        <v>8846</v>
      </c>
      <c r="H2282">
        <v>45.542983300000003</v>
      </c>
      <c r="I2282">
        <v>-66.924991000000006</v>
      </c>
      <c r="J2282" s="1" t="str">
        <f t="shared" si="171"/>
        <v>Basal till</v>
      </c>
      <c r="K2282" s="1" t="str">
        <f t="shared" si="164"/>
        <v>&lt;63 micron</v>
      </c>
      <c r="L2282">
        <v>9</v>
      </c>
      <c r="M2282">
        <v>2.39</v>
      </c>
      <c r="N2282">
        <v>7</v>
      </c>
      <c r="O2282">
        <v>0.5</v>
      </c>
      <c r="P2282">
        <v>1</v>
      </c>
      <c r="Q2282">
        <v>67.8</v>
      </c>
      <c r="R2282">
        <v>0.3</v>
      </c>
      <c r="S2282">
        <v>0.05</v>
      </c>
      <c r="T2282">
        <v>5.0000000000000001E-3</v>
      </c>
      <c r="U2282">
        <v>12.1</v>
      </c>
      <c r="V2282">
        <v>38.200000000000003</v>
      </c>
      <c r="W2282">
        <v>18.420000000000002</v>
      </c>
      <c r="X2282">
        <v>2.93</v>
      </c>
      <c r="Y2282">
        <v>7.1</v>
      </c>
      <c r="Z2282">
        <v>21</v>
      </c>
      <c r="AA2282">
        <v>0.12</v>
      </c>
      <c r="AB2282">
        <v>25.4</v>
      </c>
      <c r="AC2282">
        <v>0.67</v>
      </c>
      <c r="AD2282">
        <v>424</v>
      </c>
      <c r="AE2282">
        <v>0.36</v>
      </c>
      <c r="AF2282">
        <v>5.0000000000000001E-3</v>
      </c>
      <c r="AG2282">
        <v>36.4</v>
      </c>
      <c r="AH2282">
        <v>1.6E-2</v>
      </c>
      <c r="AI2282">
        <v>11.41</v>
      </c>
      <c r="AJ2282">
        <v>5.0000000000000001E-3</v>
      </c>
      <c r="AK2282">
        <v>0.51</v>
      </c>
      <c r="AL2282">
        <v>4.4000000000000004</v>
      </c>
      <c r="AM2282">
        <v>0.3</v>
      </c>
      <c r="AN2282">
        <v>5.7</v>
      </c>
      <c r="AO2282">
        <v>0.01</v>
      </c>
      <c r="AP2282">
        <v>7.9</v>
      </c>
      <c r="AQ2282">
        <v>360</v>
      </c>
      <c r="AR2282">
        <v>0.11</v>
      </c>
      <c r="AS2282">
        <v>0.9</v>
      </c>
      <c r="AT2282">
        <v>38</v>
      </c>
      <c r="AU2282">
        <v>0.2</v>
      </c>
      <c r="AV2282">
        <v>52.2</v>
      </c>
      <c r="AW2282">
        <v>5</v>
      </c>
    </row>
    <row r="2283" spans="1:49" hidden="1" x14ac:dyDescent="0.3">
      <c r="A2283" t="s">
        <v>8847</v>
      </c>
      <c r="B2283" t="s">
        <v>8848</v>
      </c>
      <c r="C2283" s="1" t="str">
        <f t="shared" si="168"/>
        <v>13:0052</v>
      </c>
      <c r="D2283" s="1" t="str">
        <f t="shared" si="169"/>
        <v>13:0018</v>
      </c>
      <c r="E2283" t="s">
        <v>8849</v>
      </c>
      <c r="F2283" t="s">
        <v>8850</v>
      </c>
      <c r="H2283">
        <v>45.513243500000002</v>
      </c>
      <c r="I2283">
        <v>-66.926428700000002</v>
      </c>
      <c r="J2283" s="1" t="str">
        <f t="shared" si="171"/>
        <v>Basal till</v>
      </c>
      <c r="K2283" s="1" t="str">
        <f t="shared" si="164"/>
        <v>&lt;63 micron</v>
      </c>
      <c r="L2283">
        <v>125</v>
      </c>
      <c r="M2283">
        <v>1.86</v>
      </c>
      <c r="N2283">
        <v>6.3</v>
      </c>
      <c r="O2283">
        <v>1.5</v>
      </c>
      <c r="P2283">
        <v>0.5</v>
      </c>
      <c r="Q2283">
        <v>48.1</v>
      </c>
      <c r="R2283">
        <v>0.31</v>
      </c>
      <c r="S2283">
        <v>0.05</v>
      </c>
      <c r="T2283">
        <v>0.11</v>
      </c>
      <c r="U2283">
        <v>9.1</v>
      </c>
      <c r="V2283">
        <v>35.4</v>
      </c>
      <c r="W2283">
        <v>20.85</v>
      </c>
      <c r="X2283">
        <v>2.46</v>
      </c>
      <c r="Y2283">
        <v>4.5</v>
      </c>
      <c r="Z2283">
        <v>107</v>
      </c>
      <c r="AA2283">
        <v>0.06</v>
      </c>
      <c r="AB2283">
        <v>23.7</v>
      </c>
      <c r="AC2283">
        <v>0.51</v>
      </c>
      <c r="AD2283">
        <v>267</v>
      </c>
      <c r="AE2283">
        <v>0.28999999999999998</v>
      </c>
      <c r="AF2283">
        <v>6.0000000000000001E-3</v>
      </c>
      <c r="AG2283">
        <v>36</v>
      </c>
      <c r="AH2283">
        <v>4.1000000000000002E-2</v>
      </c>
      <c r="AI2283">
        <v>15.12</v>
      </c>
      <c r="AJ2283">
        <v>0.01</v>
      </c>
      <c r="AK2283">
        <v>0.54</v>
      </c>
      <c r="AL2283">
        <v>3.2</v>
      </c>
      <c r="AM2283">
        <v>0.4</v>
      </c>
      <c r="AN2283">
        <v>3.5</v>
      </c>
      <c r="AO2283">
        <v>0.02</v>
      </c>
      <c r="AP2283">
        <v>8.5</v>
      </c>
      <c r="AQ2283">
        <v>250</v>
      </c>
      <c r="AR2283">
        <v>0.08</v>
      </c>
      <c r="AS2283">
        <v>1</v>
      </c>
      <c r="AT2283">
        <v>27</v>
      </c>
      <c r="AU2283">
        <v>0.4</v>
      </c>
      <c r="AV2283">
        <v>44.4</v>
      </c>
      <c r="AW2283">
        <v>5</v>
      </c>
    </row>
    <row r="2284" spans="1:49" hidden="1" x14ac:dyDescent="0.3">
      <c r="A2284" t="s">
        <v>8851</v>
      </c>
      <c r="B2284" t="s">
        <v>8852</v>
      </c>
      <c r="C2284" s="1" t="str">
        <f t="shared" si="168"/>
        <v>13:0052</v>
      </c>
      <c r="D2284" s="1" t="str">
        <f t="shared" si="169"/>
        <v>13:0018</v>
      </c>
      <c r="E2284" t="s">
        <v>8853</v>
      </c>
      <c r="F2284" t="s">
        <v>8854</v>
      </c>
      <c r="H2284">
        <v>45.604667800000001</v>
      </c>
      <c r="I2284">
        <v>-66.911741899999996</v>
      </c>
      <c r="J2284" s="1" t="str">
        <f t="shared" si="171"/>
        <v>Basal till</v>
      </c>
      <c r="K2284" s="1" t="str">
        <f t="shared" si="164"/>
        <v>&lt;63 micron</v>
      </c>
      <c r="L2284">
        <v>8</v>
      </c>
      <c r="M2284">
        <v>1.8</v>
      </c>
      <c r="N2284">
        <v>6.6</v>
      </c>
      <c r="O2284">
        <v>0.4</v>
      </c>
      <c r="P2284">
        <v>0.5</v>
      </c>
      <c r="Q2284">
        <v>69.3</v>
      </c>
      <c r="R2284">
        <v>0.28999999999999998</v>
      </c>
      <c r="S2284">
        <v>7.0000000000000007E-2</v>
      </c>
      <c r="T2284">
        <v>0.03</v>
      </c>
      <c r="U2284">
        <v>11.3</v>
      </c>
      <c r="V2284">
        <v>31.3</v>
      </c>
      <c r="W2284">
        <v>20.170000000000002</v>
      </c>
      <c r="X2284">
        <v>2.7</v>
      </c>
      <c r="Y2284">
        <v>5.5</v>
      </c>
      <c r="Z2284">
        <v>15</v>
      </c>
      <c r="AA2284">
        <v>0.09</v>
      </c>
      <c r="AB2284">
        <v>27.8</v>
      </c>
      <c r="AC2284">
        <v>0.62</v>
      </c>
      <c r="AD2284">
        <v>393</v>
      </c>
      <c r="AE2284">
        <v>0.22</v>
      </c>
      <c r="AF2284">
        <v>5.0000000000000001E-3</v>
      </c>
      <c r="AG2284">
        <v>30.5</v>
      </c>
      <c r="AH2284">
        <v>1.2E-2</v>
      </c>
      <c r="AI2284">
        <v>13.59</v>
      </c>
      <c r="AJ2284">
        <v>0.02</v>
      </c>
      <c r="AK2284">
        <v>0.59</v>
      </c>
      <c r="AL2284">
        <v>3.8</v>
      </c>
      <c r="AM2284">
        <v>0.1</v>
      </c>
      <c r="AN2284">
        <v>7</v>
      </c>
      <c r="AO2284">
        <v>0.01</v>
      </c>
      <c r="AP2284">
        <v>7.3</v>
      </c>
      <c r="AQ2284">
        <v>510</v>
      </c>
      <c r="AR2284">
        <v>0.09</v>
      </c>
      <c r="AS2284">
        <v>0.9</v>
      </c>
      <c r="AT2284">
        <v>34</v>
      </c>
      <c r="AU2284">
        <v>0.2</v>
      </c>
      <c r="AV2284">
        <v>59.4</v>
      </c>
      <c r="AW2284">
        <v>5</v>
      </c>
    </row>
    <row r="2285" spans="1:49" hidden="1" x14ac:dyDescent="0.3">
      <c r="A2285" t="s">
        <v>8855</v>
      </c>
      <c r="B2285" t="s">
        <v>8856</v>
      </c>
      <c r="C2285" s="1" t="str">
        <f t="shared" si="168"/>
        <v>13:0052</v>
      </c>
      <c r="D2285" s="1" t="str">
        <f t="shared" si="169"/>
        <v>13:0018</v>
      </c>
      <c r="E2285" t="s">
        <v>8857</v>
      </c>
      <c r="F2285" t="s">
        <v>8858</v>
      </c>
      <c r="H2285">
        <v>45.7356239</v>
      </c>
      <c r="I2285">
        <v>-66.899111000000005</v>
      </c>
      <c r="J2285" s="1" t="str">
        <f t="shared" si="171"/>
        <v>Basal till</v>
      </c>
      <c r="K2285" s="1" t="str">
        <f t="shared" si="164"/>
        <v>&lt;63 micron</v>
      </c>
      <c r="L2285">
        <v>8</v>
      </c>
      <c r="M2285">
        <v>1.94</v>
      </c>
      <c r="N2285">
        <v>13.3</v>
      </c>
      <c r="O2285">
        <v>1.6</v>
      </c>
      <c r="P2285">
        <v>1</v>
      </c>
      <c r="Q2285">
        <v>79.8</v>
      </c>
      <c r="R2285">
        <v>0.33</v>
      </c>
      <c r="S2285">
        <v>0.08</v>
      </c>
      <c r="T2285">
        <v>0.03</v>
      </c>
      <c r="U2285">
        <v>14.3</v>
      </c>
      <c r="V2285">
        <v>36.6</v>
      </c>
      <c r="W2285">
        <v>20.55</v>
      </c>
      <c r="X2285">
        <v>2.95</v>
      </c>
      <c r="Y2285">
        <v>6.6</v>
      </c>
      <c r="Z2285">
        <v>12</v>
      </c>
      <c r="AA2285">
        <v>0.15</v>
      </c>
      <c r="AB2285">
        <v>39.4</v>
      </c>
      <c r="AC2285">
        <v>0.79</v>
      </c>
      <c r="AD2285">
        <v>608</v>
      </c>
      <c r="AE2285">
        <v>0.38</v>
      </c>
      <c r="AF2285">
        <v>1.2E-2</v>
      </c>
      <c r="AG2285">
        <v>43.5</v>
      </c>
      <c r="AH2285">
        <v>4.1000000000000002E-2</v>
      </c>
      <c r="AI2285">
        <v>16.21</v>
      </c>
      <c r="AJ2285">
        <v>5.0000000000000001E-3</v>
      </c>
      <c r="AK2285">
        <v>0.89</v>
      </c>
      <c r="AL2285">
        <v>5.0999999999999996</v>
      </c>
      <c r="AM2285">
        <v>0.1</v>
      </c>
      <c r="AN2285">
        <v>9.1</v>
      </c>
      <c r="AO2285">
        <v>0.02</v>
      </c>
      <c r="AP2285">
        <v>9.4</v>
      </c>
      <c r="AQ2285">
        <v>540</v>
      </c>
      <c r="AR2285">
        <v>0.1</v>
      </c>
      <c r="AS2285">
        <v>1.1000000000000001</v>
      </c>
      <c r="AT2285">
        <v>36</v>
      </c>
      <c r="AU2285">
        <v>0.2</v>
      </c>
      <c r="AV2285">
        <v>62</v>
      </c>
      <c r="AW2285">
        <v>5</v>
      </c>
    </row>
    <row r="2286" spans="1:49" hidden="1" x14ac:dyDescent="0.3">
      <c r="A2286" t="s">
        <v>8859</v>
      </c>
      <c r="B2286" t="s">
        <v>8860</v>
      </c>
      <c r="C2286" s="1" t="str">
        <f t="shared" si="168"/>
        <v>13:0052</v>
      </c>
      <c r="D2286" s="1" t="str">
        <f t="shared" si="169"/>
        <v>13:0018</v>
      </c>
      <c r="E2286" t="s">
        <v>8861</v>
      </c>
      <c r="F2286" t="s">
        <v>8862</v>
      </c>
      <c r="H2286">
        <v>45.702830400000003</v>
      </c>
      <c r="I2286">
        <v>-66.886724599999994</v>
      </c>
      <c r="J2286" s="1" t="str">
        <f t="shared" si="171"/>
        <v>Basal till</v>
      </c>
      <c r="K2286" s="1" t="str">
        <f t="shared" ref="K2286:K2349" si="172">HYPERLINK("http://geochem.nrcan.gc.ca/cdogs/content/kwd/kwd080004_e.htm", "&lt;63 micron")</f>
        <v>&lt;63 micron</v>
      </c>
      <c r="L2286">
        <v>16</v>
      </c>
      <c r="M2286">
        <v>2.23</v>
      </c>
      <c r="N2286">
        <v>6</v>
      </c>
      <c r="O2286">
        <v>0.9</v>
      </c>
      <c r="P2286">
        <v>1</v>
      </c>
      <c r="Q2286">
        <v>98.6</v>
      </c>
      <c r="R2286">
        <v>0.56000000000000005</v>
      </c>
      <c r="S2286">
        <v>0.08</v>
      </c>
      <c r="T2286">
        <v>0.17</v>
      </c>
      <c r="U2286">
        <v>23.3</v>
      </c>
      <c r="V2286">
        <v>42.5</v>
      </c>
      <c r="W2286">
        <v>38.93</v>
      </c>
      <c r="X2286">
        <v>3.54</v>
      </c>
      <c r="Y2286">
        <v>7.6</v>
      </c>
      <c r="Z2286">
        <v>36</v>
      </c>
      <c r="AA2286">
        <v>0.15</v>
      </c>
      <c r="AB2286">
        <v>27.2</v>
      </c>
      <c r="AC2286">
        <v>0.89</v>
      </c>
      <c r="AD2286">
        <v>868</v>
      </c>
      <c r="AE2286">
        <v>0.43</v>
      </c>
      <c r="AF2286">
        <v>3.0000000000000001E-3</v>
      </c>
      <c r="AG2286">
        <v>51.5</v>
      </c>
      <c r="AH2286">
        <v>3.1E-2</v>
      </c>
      <c r="AI2286">
        <v>25.78</v>
      </c>
      <c r="AJ2286">
        <v>5.0000000000000001E-3</v>
      </c>
      <c r="AK2286">
        <v>0.52</v>
      </c>
      <c r="AL2286">
        <v>4.8</v>
      </c>
      <c r="AM2286">
        <v>0.3</v>
      </c>
      <c r="AN2286">
        <v>9.1999999999999993</v>
      </c>
      <c r="AO2286">
        <v>0.02</v>
      </c>
      <c r="AP2286">
        <v>5.8</v>
      </c>
      <c r="AQ2286">
        <v>280</v>
      </c>
      <c r="AR2286">
        <v>0.14000000000000001</v>
      </c>
      <c r="AS2286">
        <v>1.1000000000000001</v>
      </c>
      <c r="AT2286">
        <v>40</v>
      </c>
      <c r="AU2286">
        <v>0.1</v>
      </c>
      <c r="AV2286">
        <v>99.1</v>
      </c>
      <c r="AW2286">
        <v>5</v>
      </c>
    </row>
    <row r="2287" spans="1:49" hidden="1" x14ac:dyDescent="0.3">
      <c r="A2287" t="s">
        <v>8863</v>
      </c>
      <c r="B2287" t="s">
        <v>8864</v>
      </c>
      <c r="C2287" s="1" t="str">
        <f t="shared" si="168"/>
        <v>13:0052</v>
      </c>
      <c r="D2287" s="1" t="str">
        <f t="shared" si="169"/>
        <v>13:0018</v>
      </c>
      <c r="E2287" t="s">
        <v>8865</v>
      </c>
      <c r="F2287" t="s">
        <v>8866</v>
      </c>
      <c r="H2287">
        <v>45.669470500000003</v>
      </c>
      <c r="I2287">
        <v>-66.889021700000001</v>
      </c>
      <c r="J2287" s="1" t="str">
        <f t="shared" si="171"/>
        <v>Basal till</v>
      </c>
      <c r="K2287" s="1" t="str">
        <f t="shared" si="172"/>
        <v>&lt;63 micron</v>
      </c>
      <c r="L2287">
        <v>6</v>
      </c>
      <c r="M2287">
        <v>1.56</v>
      </c>
      <c r="N2287">
        <v>4.0999999999999996</v>
      </c>
      <c r="O2287">
        <v>0.9</v>
      </c>
      <c r="P2287">
        <v>0.5</v>
      </c>
      <c r="Q2287">
        <v>79.599999999999994</v>
      </c>
      <c r="R2287">
        <v>0.23</v>
      </c>
      <c r="S2287">
        <v>0.11</v>
      </c>
      <c r="T2287">
        <v>0.04</v>
      </c>
      <c r="U2287">
        <v>13.4</v>
      </c>
      <c r="V2287">
        <v>27.9</v>
      </c>
      <c r="W2287">
        <v>12.72</v>
      </c>
      <c r="X2287">
        <v>3.03</v>
      </c>
      <c r="Y2287">
        <v>5.4</v>
      </c>
      <c r="Z2287">
        <v>11</v>
      </c>
      <c r="AA2287">
        <v>0.1</v>
      </c>
      <c r="AB2287">
        <v>21.5</v>
      </c>
      <c r="AC2287">
        <v>0.63</v>
      </c>
      <c r="AD2287">
        <v>413</v>
      </c>
      <c r="AE2287">
        <v>0.19</v>
      </c>
      <c r="AF2287">
        <v>3.0000000000000001E-3</v>
      </c>
      <c r="AG2287">
        <v>29.5</v>
      </c>
      <c r="AH2287">
        <v>1.9E-2</v>
      </c>
      <c r="AI2287">
        <v>13.02</v>
      </c>
      <c r="AJ2287">
        <v>0.01</v>
      </c>
      <c r="AK2287">
        <v>0.6</v>
      </c>
      <c r="AL2287">
        <v>4</v>
      </c>
      <c r="AM2287">
        <v>0.1</v>
      </c>
      <c r="AN2287">
        <v>10.6</v>
      </c>
      <c r="AO2287">
        <v>0.01</v>
      </c>
      <c r="AP2287">
        <v>6.7</v>
      </c>
      <c r="AQ2287">
        <v>290</v>
      </c>
      <c r="AR2287">
        <v>0.09</v>
      </c>
      <c r="AS2287">
        <v>0.9</v>
      </c>
      <c r="AT2287">
        <v>38</v>
      </c>
      <c r="AU2287">
        <v>0.2</v>
      </c>
      <c r="AV2287">
        <v>60.7</v>
      </c>
      <c r="AW2287">
        <v>5</v>
      </c>
    </row>
    <row r="2288" spans="1:49" hidden="1" x14ac:dyDescent="0.3">
      <c r="A2288" t="s">
        <v>8867</v>
      </c>
      <c r="B2288" t="s">
        <v>8868</v>
      </c>
      <c r="C2288" s="1" t="str">
        <f t="shared" si="168"/>
        <v>13:0052</v>
      </c>
      <c r="D2288" s="1" t="str">
        <f t="shared" si="169"/>
        <v>13:0018</v>
      </c>
      <c r="E2288" t="s">
        <v>8865</v>
      </c>
      <c r="F2288" t="s">
        <v>8869</v>
      </c>
      <c r="H2288">
        <v>45.669470500000003</v>
      </c>
      <c r="I2288">
        <v>-66.889021700000001</v>
      </c>
      <c r="J2288" s="1" t="str">
        <f t="shared" si="171"/>
        <v>Basal till</v>
      </c>
      <c r="K2288" s="1" t="str">
        <f t="shared" si="172"/>
        <v>&lt;63 micron</v>
      </c>
      <c r="L2288">
        <v>6</v>
      </c>
      <c r="M2288">
        <v>1.73</v>
      </c>
      <c r="N2288">
        <v>3.9</v>
      </c>
      <c r="O2288">
        <v>1</v>
      </c>
      <c r="P2288">
        <v>1</v>
      </c>
      <c r="Q2288">
        <v>88.2</v>
      </c>
      <c r="R2288">
        <v>0.22</v>
      </c>
      <c r="S2288">
        <v>0.12</v>
      </c>
      <c r="T2288">
        <v>0.03</v>
      </c>
      <c r="U2288">
        <v>14.1</v>
      </c>
      <c r="V2288">
        <v>26.7</v>
      </c>
      <c r="W2288">
        <v>13.34</v>
      </c>
      <c r="X2288">
        <v>3.02</v>
      </c>
      <c r="Y2288">
        <v>5.5</v>
      </c>
      <c r="Z2288">
        <v>7</v>
      </c>
      <c r="AA2288">
        <v>0.09</v>
      </c>
      <c r="AB2288">
        <v>21.6</v>
      </c>
      <c r="AC2288">
        <v>0.66</v>
      </c>
      <c r="AD2288">
        <v>409</v>
      </c>
      <c r="AE2288">
        <v>0.19</v>
      </c>
      <c r="AF2288">
        <v>4.0000000000000001E-3</v>
      </c>
      <c r="AG2288">
        <v>29.2</v>
      </c>
      <c r="AH2288">
        <v>1.6E-2</v>
      </c>
      <c r="AI2288">
        <v>11.98</v>
      </c>
      <c r="AJ2288">
        <v>0.02</v>
      </c>
      <c r="AK2288">
        <v>0.5</v>
      </c>
      <c r="AL2288">
        <v>3.7</v>
      </c>
      <c r="AM2288">
        <v>0.1</v>
      </c>
      <c r="AN2288">
        <v>11.4</v>
      </c>
      <c r="AO2288">
        <v>0.01</v>
      </c>
      <c r="AP2288">
        <v>6.6</v>
      </c>
      <c r="AQ2288">
        <v>360</v>
      </c>
      <c r="AR2288">
        <v>0.1</v>
      </c>
      <c r="AS2288">
        <v>0.8</v>
      </c>
      <c r="AT2288">
        <v>39</v>
      </c>
      <c r="AU2288">
        <v>0.1</v>
      </c>
      <c r="AV2288">
        <v>61.1</v>
      </c>
      <c r="AW2288">
        <v>5</v>
      </c>
    </row>
    <row r="2289" spans="1:49" hidden="1" x14ac:dyDescent="0.3">
      <c r="A2289" t="s">
        <v>8870</v>
      </c>
      <c r="B2289" t="s">
        <v>8871</v>
      </c>
      <c r="C2289" s="1" t="str">
        <f t="shared" si="168"/>
        <v>13:0052</v>
      </c>
      <c r="D2289" s="1" t="str">
        <f t="shared" si="169"/>
        <v>13:0018</v>
      </c>
      <c r="E2289" t="s">
        <v>8872</v>
      </c>
      <c r="F2289" t="s">
        <v>8873</v>
      </c>
      <c r="H2289">
        <v>45.633278699999998</v>
      </c>
      <c r="I2289">
        <v>-66.896373299999993</v>
      </c>
      <c r="J2289" s="1" t="str">
        <f t="shared" si="171"/>
        <v>Basal till</v>
      </c>
      <c r="K2289" s="1" t="str">
        <f t="shared" si="172"/>
        <v>&lt;63 micron</v>
      </c>
      <c r="L2289">
        <v>10</v>
      </c>
      <c r="M2289">
        <v>1.41</v>
      </c>
      <c r="N2289">
        <v>3.8</v>
      </c>
      <c r="O2289">
        <v>5.3</v>
      </c>
      <c r="P2289">
        <v>0.5</v>
      </c>
      <c r="Q2289">
        <v>52.2</v>
      </c>
      <c r="R2289">
        <v>0.25</v>
      </c>
      <c r="S2289">
        <v>0.05</v>
      </c>
      <c r="T2289">
        <v>0.03</v>
      </c>
      <c r="U2289">
        <v>15.3</v>
      </c>
      <c r="V2289">
        <v>21.4</v>
      </c>
      <c r="W2289">
        <v>26.68</v>
      </c>
      <c r="X2289">
        <v>2.65</v>
      </c>
      <c r="Y2289">
        <v>4.5</v>
      </c>
      <c r="Z2289">
        <v>5</v>
      </c>
      <c r="AA2289">
        <v>0.09</v>
      </c>
      <c r="AB2289">
        <v>20.100000000000001</v>
      </c>
      <c r="AC2289">
        <v>0.6</v>
      </c>
      <c r="AD2289">
        <v>386</v>
      </c>
      <c r="AE2289">
        <v>0.15</v>
      </c>
      <c r="AF2289">
        <v>4.0000000000000001E-3</v>
      </c>
      <c r="AG2289">
        <v>30.8</v>
      </c>
      <c r="AH2289">
        <v>5.0000000000000001E-3</v>
      </c>
      <c r="AI2289">
        <v>17.170000000000002</v>
      </c>
      <c r="AJ2289">
        <v>0.01</v>
      </c>
      <c r="AK2289">
        <v>0.78</v>
      </c>
      <c r="AL2289">
        <v>3</v>
      </c>
      <c r="AM2289">
        <v>0.1</v>
      </c>
      <c r="AN2289">
        <v>7.9</v>
      </c>
      <c r="AO2289">
        <v>0.01</v>
      </c>
      <c r="AP2289">
        <v>7.5</v>
      </c>
      <c r="AQ2289">
        <v>140</v>
      </c>
      <c r="AR2289">
        <v>0.11</v>
      </c>
      <c r="AS2289">
        <v>0.9</v>
      </c>
      <c r="AT2289">
        <v>38</v>
      </c>
      <c r="AU2289">
        <v>0.05</v>
      </c>
      <c r="AV2289">
        <v>59.6</v>
      </c>
      <c r="AW2289">
        <v>5</v>
      </c>
    </row>
    <row r="2290" spans="1:49" hidden="1" x14ac:dyDescent="0.3">
      <c r="A2290" t="s">
        <v>8874</v>
      </c>
      <c r="B2290" t="s">
        <v>8875</v>
      </c>
      <c r="C2290" s="1" t="str">
        <f t="shared" ref="C2290:C2321" si="173">HYPERLINK("http://geochem.nrcan.gc.ca/cdogs/content/bdl/bdl130052_e.htm", "13:0052")</f>
        <v>13:0052</v>
      </c>
      <c r="D2290" s="1" t="str">
        <f t="shared" ref="D2290:D2321" si="174">HYPERLINK("http://geochem.nrcan.gc.ca/cdogs/content/svy/svy130018_e.htm", "13:0018")</f>
        <v>13:0018</v>
      </c>
      <c r="E2290" t="s">
        <v>8876</v>
      </c>
      <c r="F2290" t="s">
        <v>8877</v>
      </c>
      <c r="H2290">
        <v>45.560730499999998</v>
      </c>
      <c r="I2290">
        <v>-66.900710200000006</v>
      </c>
      <c r="J2290" s="1" t="str">
        <f t="shared" si="171"/>
        <v>Basal till</v>
      </c>
      <c r="K2290" s="1" t="str">
        <f t="shared" si="172"/>
        <v>&lt;63 micron</v>
      </c>
      <c r="L2290">
        <v>13</v>
      </c>
      <c r="M2290">
        <v>2.34</v>
      </c>
      <c r="N2290">
        <v>9.6</v>
      </c>
      <c r="O2290">
        <v>1.7</v>
      </c>
      <c r="P2290">
        <v>1</v>
      </c>
      <c r="Q2290">
        <v>88.9</v>
      </c>
      <c r="R2290">
        <v>0.36</v>
      </c>
      <c r="S2290">
        <v>7.0000000000000007E-2</v>
      </c>
      <c r="T2290">
        <v>0.04</v>
      </c>
      <c r="U2290">
        <v>14</v>
      </c>
      <c r="V2290">
        <v>34.299999999999997</v>
      </c>
      <c r="W2290">
        <v>27.67</v>
      </c>
      <c r="X2290">
        <v>3.32</v>
      </c>
      <c r="Y2290">
        <v>7.1</v>
      </c>
      <c r="Z2290">
        <v>26</v>
      </c>
      <c r="AA2290">
        <v>0.14000000000000001</v>
      </c>
      <c r="AB2290">
        <v>29</v>
      </c>
      <c r="AC2290">
        <v>0.78</v>
      </c>
      <c r="AD2290">
        <v>701</v>
      </c>
      <c r="AE2290">
        <v>0.35</v>
      </c>
      <c r="AF2290">
        <v>6.0000000000000001E-3</v>
      </c>
      <c r="AG2290">
        <v>41.2</v>
      </c>
      <c r="AH2290">
        <v>4.7E-2</v>
      </c>
      <c r="AI2290">
        <v>15.31</v>
      </c>
      <c r="AJ2290">
        <v>0.01</v>
      </c>
      <c r="AK2290">
        <v>0.63</v>
      </c>
      <c r="AL2290">
        <v>5.7</v>
      </c>
      <c r="AM2290">
        <v>0.2</v>
      </c>
      <c r="AN2290">
        <v>8.5</v>
      </c>
      <c r="AO2290">
        <v>0.02</v>
      </c>
      <c r="AP2290">
        <v>10.199999999999999</v>
      </c>
      <c r="AQ2290">
        <v>500</v>
      </c>
      <c r="AR2290">
        <v>0.12</v>
      </c>
      <c r="AS2290">
        <v>0.9</v>
      </c>
      <c r="AT2290">
        <v>42</v>
      </c>
      <c r="AU2290">
        <v>0.2</v>
      </c>
      <c r="AV2290">
        <v>64.400000000000006</v>
      </c>
      <c r="AW2290">
        <v>5</v>
      </c>
    </row>
    <row r="2291" spans="1:49" hidden="1" x14ac:dyDescent="0.3">
      <c r="A2291" t="s">
        <v>8878</v>
      </c>
      <c r="B2291" t="s">
        <v>8879</v>
      </c>
      <c r="C2291" s="1" t="str">
        <f t="shared" si="173"/>
        <v>13:0052</v>
      </c>
      <c r="D2291" s="1" t="str">
        <f t="shared" si="174"/>
        <v>13:0018</v>
      </c>
      <c r="E2291" t="s">
        <v>8880</v>
      </c>
      <c r="F2291" t="s">
        <v>8881</v>
      </c>
      <c r="H2291">
        <v>45.542417</v>
      </c>
      <c r="I2291">
        <v>-66.891105199999998</v>
      </c>
      <c r="J2291" s="1" t="str">
        <f t="shared" si="171"/>
        <v>Basal till</v>
      </c>
      <c r="K2291" s="1" t="str">
        <f t="shared" si="172"/>
        <v>&lt;63 micron</v>
      </c>
      <c r="L2291">
        <v>8</v>
      </c>
      <c r="M2291">
        <v>2.02</v>
      </c>
      <c r="N2291">
        <v>8</v>
      </c>
      <c r="O2291">
        <v>1.5</v>
      </c>
      <c r="P2291">
        <v>1</v>
      </c>
      <c r="Q2291">
        <v>64.400000000000006</v>
      </c>
      <c r="R2291">
        <v>0.32</v>
      </c>
      <c r="S2291">
        <v>0.08</v>
      </c>
      <c r="T2291">
        <v>5.0000000000000001E-3</v>
      </c>
      <c r="U2291">
        <v>12</v>
      </c>
      <c r="V2291">
        <v>34.299999999999997</v>
      </c>
      <c r="W2291">
        <v>19.07</v>
      </c>
      <c r="X2291">
        <v>2.62</v>
      </c>
      <c r="Y2291">
        <v>5.9</v>
      </c>
      <c r="Z2291">
        <v>21</v>
      </c>
      <c r="AA2291">
        <v>0.1</v>
      </c>
      <c r="AB2291">
        <v>28</v>
      </c>
      <c r="AC2291">
        <v>0.64</v>
      </c>
      <c r="AD2291">
        <v>541</v>
      </c>
      <c r="AE2291">
        <v>0.44</v>
      </c>
      <c r="AF2291">
        <v>6.0000000000000001E-3</v>
      </c>
      <c r="AG2291">
        <v>34.6</v>
      </c>
      <c r="AH2291">
        <v>2.9000000000000001E-2</v>
      </c>
      <c r="AI2291">
        <v>10.89</v>
      </c>
      <c r="AJ2291">
        <v>5.0000000000000001E-3</v>
      </c>
      <c r="AK2291">
        <v>0.65</v>
      </c>
      <c r="AL2291">
        <v>4.8</v>
      </c>
      <c r="AM2291">
        <v>0.3</v>
      </c>
      <c r="AN2291">
        <v>7.1</v>
      </c>
      <c r="AO2291">
        <v>0.01</v>
      </c>
      <c r="AP2291">
        <v>10.4</v>
      </c>
      <c r="AQ2291">
        <v>700</v>
      </c>
      <c r="AR2291">
        <v>0.1</v>
      </c>
      <c r="AS2291">
        <v>1.2</v>
      </c>
      <c r="AT2291">
        <v>36</v>
      </c>
      <c r="AU2291">
        <v>0.3</v>
      </c>
      <c r="AV2291">
        <v>44.1</v>
      </c>
      <c r="AW2291">
        <v>5</v>
      </c>
    </row>
    <row r="2292" spans="1:49" hidden="1" x14ac:dyDescent="0.3">
      <c r="A2292" t="s">
        <v>8882</v>
      </c>
      <c r="B2292" t="s">
        <v>8883</v>
      </c>
      <c r="C2292" s="1" t="str">
        <f t="shared" si="173"/>
        <v>13:0052</v>
      </c>
      <c r="D2292" s="1" t="str">
        <f t="shared" si="174"/>
        <v>13:0018</v>
      </c>
      <c r="E2292" t="s">
        <v>8884</v>
      </c>
      <c r="F2292" t="s">
        <v>8885</v>
      </c>
      <c r="H2292">
        <v>45.522014800000001</v>
      </c>
      <c r="I2292">
        <v>-66.900049100000004</v>
      </c>
      <c r="J2292" s="1" t="str">
        <f t="shared" si="171"/>
        <v>Basal till</v>
      </c>
      <c r="K2292" s="1" t="str">
        <f t="shared" si="172"/>
        <v>&lt;63 micron</v>
      </c>
      <c r="L2292">
        <v>8</v>
      </c>
      <c r="M2292">
        <v>2.23</v>
      </c>
      <c r="N2292">
        <v>8.3000000000000007</v>
      </c>
      <c r="O2292">
        <v>0.5</v>
      </c>
      <c r="P2292">
        <v>1</v>
      </c>
      <c r="Q2292">
        <v>65.3</v>
      </c>
      <c r="R2292">
        <v>0.37</v>
      </c>
      <c r="S2292">
        <v>0.06</v>
      </c>
      <c r="T2292">
        <v>0.03</v>
      </c>
      <c r="U2292">
        <v>11.7</v>
      </c>
      <c r="V2292">
        <v>33.9</v>
      </c>
      <c r="W2292">
        <v>22.86</v>
      </c>
      <c r="X2292">
        <v>3.08</v>
      </c>
      <c r="Y2292">
        <v>6.8</v>
      </c>
      <c r="Z2292">
        <v>20</v>
      </c>
      <c r="AA2292">
        <v>0.15</v>
      </c>
      <c r="AB2292">
        <v>27.7</v>
      </c>
      <c r="AC2292">
        <v>0.75</v>
      </c>
      <c r="AD2292">
        <v>630</v>
      </c>
      <c r="AE2292">
        <v>0.34</v>
      </c>
      <c r="AF2292">
        <v>7.0000000000000001E-3</v>
      </c>
      <c r="AG2292">
        <v>35.4</v>
      </c>
      <c r="AH2292">
        <v>3.3000000000000002E-2</v>
      </c>
      <c r="AI2292">
        <v>13.06</v>
      </c>
      <c r="AJ2292">
        <v>5.0000000000000001E-3</v>
      </c>
      <c r="AK2292">
        <v>0.43</v>
      </c>
      <c r="AL2292">
        <v>5.3</v>
      </c>
      <c r="AM2292">
        <v>0.1</v>
      </c>
      <c r="AN2292">
        <v>7</v>
      </c>
      <c r="AO2292">
        <v>0.01</v>
      </c>
      <c r="AP2292">
        <v>10.199999999999999</v>
      </c>
      <c r="AQ2292">
        <v>690</v>
      </c>
      <c r="AR2292">
        <v>0.11</v>
      </c>
      <c r="AS2292">
        <v>1</v>
      </c>
      <c r="AT2292">
        <v>42</v>
      </c>
      <c r="AU2292">
        <v>0.2</v>
      </c>
      <c r="AV2292">
        <v>55.4</v>
      </c>
      <c r="AW2292">
        <v>5</v>
      </c>
    </row>
    <row r="2293" spans="1:49" hidden="1" x14ac:dyDescent="0.3">
      <c r="A2293" t="s">
        <v>8886</v>
      </c>
      <c r="B2293" t="s">
        <v>8887</v>
      </c>
      <c r="C2293" s="1" t="str">
        <f t="shared" si="173"/>
        <v>13:0052</v>
      </c>
      <c r="D2293" s="1" t="str">
        <f t="shared" si="174"/>
        <v>13:0018</v>
      </c>
      <c r="E2293" t="s">
        <v>8888</v>
      </c>
      <c r="F2293" t="s">
        <v>8889</v>
      </c>
      <c r="H2293">
        <v>45.509577200000003</v>
      </c>
      <c r="I2293">
        <v>-66.902098600000002</v>
      </c>
      <c r="J2293" s="1" t="str">
        <f t="shared" si="171"/>
        <v>Basal till</v>
      </c>
      <c r="K2293" s="1" t="str">
        <f t="shared" si="172"/>
        <v>&lt;63 micron</v>
      </c>
      <c r="L2293">
        <v>46</v>
      </c>
      <c r="M2293">
        <v>1.84</v>
      </c>
      <c r="N2293">
        <v>15.9</v>
      </c>
      <c r="O2293">
        <v>1.1000000000000001</v>
      </c>
      <c r="P2293">
        <v>1</v>
      </c>
      <c r="Q2293">
        <v>63.6</v>
      </c>
      <c r="R2293">
        <v>0.27</v>
      </c>
      <c r="S2293">
        <v>0.08</v>
      </c>
      <c r="T2293">
        <v>0.12</v>
      </c>
      <c r="U2293">
        <v>12.7</v>
      </c>
      <c r="V2293">
        <v>32</v>
      </c>
      <c r="W2293">
        <v>18.93</v>
      </c>
      <c r="X2293">
        <v>2.54</v>
      </c>
      <c r="Y2293">
        <v>5.7</v>
      </c>
      <c r="Z2293">
        <v>48</v>
      </c>
      <c r="AA2293">
        <v>0.11</v>
      </c>
      <c r="AB2293">
        <v>30.5</v>
      </c>
      <c r="AC2293">
        <v>0.64</v>
      </c>
      <c r="AD2293">
        <v>529</v>
      </c>
      <c r="AE2293">
        <v>0.42</v>
      </c>
      <c r="AF2293">
        <v>6.0000000000000001E-3</v>
      </c>
      <c r="AG2293">
        <v>33.799999999999997</v>
      </c>
      <c r="AH2293">
        <v>2.9000000000000001E-2</v>
      </c>
      <c r="AI2293">
        <v>14.83</v>
      </c>
      <c r="AJ2293">
        <v>0.02</v>
      </c>
      <c r="AK2293">
        <v>0.44</v>
      </c>
      <c r="AL2293">
        <v>4.0999999999999996</v>
      </c>
      <c r="AM2293">
        <v>0.4</v>
      </c>
      <c r="AN2293">
        <v>6.8</v>
      </c>
      <c r="AO2293">
        <v>0.01</v>
      </c>
      <c r="AP2293">
        <v>9</v>
      </c>
      <c r="AQ2293">
        <v>690</v>
      </c>
      <c r="AR2293">
        <v>0.1</v>
      </c>
      <c r="AS2293">
        <v>0.9</v>
      </c>
      <c r="AT2293">
        <v>33</v>
      </c>
      <c r="AU2293">
        <v>0.3</v>
      </c>
      <c r="AV2293">
        <v>49.9</v>
      </c>
      <c r="AW2293">
        <v>5</v>
      </c>
    </row>
    <row r="2294" spans="1:49" hidden="1" x14ac:dyDescent="0.3">
      <c r="A2294" t="s">
        <v>8890</v>
      </c>
      <c r="B2294" t="s">
        <v>8891</v>
      </c>
      <c r="C2294" s="1" t="str">
        <f t="shared" si="173"/>
        <v>13:0052</v>
      </c>
      <c r="D2294" s="1" t="str">
        <f t="shared" si="174"/>
        <v>13:0018</v>
      </c>
      <c r="E2294" t="s">
        <v>8892</v>
      </c>
      <c r="F2294" t="s">
        <v>8893</v>
      </c>
      <c r="H2294">
        <v>45.561081100000003</v>
      </c>
      <c r="I2294">
        <v>-66.872942699999996</v>
      </c>
      <c r="J2294" s="1" t="str">
        <f t="shared" si="171"/>
        <v>Basal till</v>
      </c>
      <c r="K2294" s="1" t="str">
        <f t="shared" si="172"/>
        <v>&lt;63 micron</v>
      </c>
      <c r="L2294">
        <v>17</v>
      </c>
      <c r="M2294">
        <v>1.36</v>
      </c>
      <c r="N2294">
        <v>4.8</v>
      </c>
      <c r="O2294">
        <v>0.2</v>
      </c>
      <c r="P2294">
        <v>0.5</v>
      </c>
      <c r="Q2294">
        <v>37.5</v>
      </c>
      <c r="R2294">
        <v>0.19</v>
      </c>
      <c r="S2294">
        <v>0.05</v>
      </c>
      <c r="T2294">
        <v>0.03</v>
      </c>
      <c r="U2294">
        <v>6.2</v>
      </c>
      <c r="V2294">
        <v>22.9</v>
      </c>
      <c r="W2294">
        <v>5.88</v>
      </c>
      <c r="X2294">
        <v>1.98</v>
      </c>
      <c r="Y2294">
        <v>5.4</v>
      </c>
      <c r="Z2294">
        <v>28</v>
      </c>
      <c r="AA2294">
        <v>7.0000000000000007E-2</v>
      </c>
      <c r="AB2294">
        <v>23.9</v>
      </c>
      <c r="AC2294">
        <v>0.41</v>
      </c>
      <c r="AD2294">
        <v>202</v>
      </c>
      <c r="AE2294">
        <v>0.27</v>
      </c>
      <c r="AF2294">
        <v>3.0000000000000001E-3</v>
      </c>
      <c r="AG2294">
        <v>19.100000000000001</v>
      </c>
      <c r="AH2294">
        <v>1.7999999999999999E-2</v>
      </c>
      <c r="AI2294">
        <v>9.68</v>
      </c>
      <c r="AJ2294">
        <v>5.0000000000000001E-3</v>
      </c>
      <c r="AK2294">
        <v>0.23</v>
      </c>
      <c r="AL2294">
        <v>1.8</v>
      </c>
      <c r="AM2294">
        <v>0.2</v>
      </c>
      <c r="AN2294">
        <v>5.8</v>
      </c>
      <c r="AO2294">
        <v>0.01</v>
      </c>
      <c r="AP2294">
        <v>4.8</v>
      </c>
      <c r="AQ2294">
        <v>310</v>
      </c>
      <c r="AR2294">
        <v>7.0000000000000007E-2</v>
      </c>
      <c r="AS2294">
        <v>0.6</v>
      </c>
      <c r="AT2294">
        <v>27</v>
      </c>
      <c r="AU2294">
        <v>0.05</v>
      </c>
      <c r="AV2294">
        <v>41</v>
      </c>
      <c r="AW2294">
        <v>5</v>
      </c>
    </row>
    <row r="2295" spans="1:49" hidden="1" x14ac:dyDescent="0.3">
      <c r="A2295" t="s">
        <v>8894</v>
      </c>
      <c r="B2295" t="s">
        <v>8895</v>
      </c>
      <c r="C2295" s="1" t="str">
        <f t="shared" si="173"/>
        <v>13:0052</v>
      </c>
      <c r="D2295" s="1" t="str">
        <f t="shared" si="174"/>
        <v>13:0018</v>
      </c>
      <c r="E2295" t="s">
        <v>8896</v>
      </c>
      <c r="F2295" t="s">
        <v>8897</v>
      </c>
      <c r="H2295">
        <v>45.536270600000002</v>
      </c>
      <c r="I2295">
        <v>-66.864514700000001</v>
      </c>
      <c r="J2295" s="1" t="str">
        <f>HYPERLINK("http://geochem.nrcan.gc.ca/cdogs/content/kwd/kwd020046_e.htm", "Ablation till")</f>
        <v>Ablation till</v>
      </c>
      <c r="K2295" s="1" t="str">
        <f t="shared" si="172"/>
        <v>&lt;63 micron</v>
      </c>
      <c r="L2295">
        <v>17</v>
      </c>
      <c r="M2295">
        <v>1.7</v>
      </c>
      <c r="N2295">
        <v>7.5</v>
      </c>
      <c r="O2295">
        <v>0.4</v>
      </c>
      <c r="P2295">
        <v>0.5</v>
      </c>
      <c r="Q2295">
        <v>34.799999999999997</v>
      </c>
      <c r="R2295">
        <v>0.31</v>
      </c>
      <c r="S2295">
        <v>7.0000000000000007E-2</v>
      </c>
      <c r="T2295">
        <v>0.04</v>
      </c>
      <c r="U2295">
        <v>6.5</v>
      </c>
      <c r="V2295">
        <v>24.8</v>
      </c>
      <c r="W2295">
        <v>5.75</v>
      </c>
      <c r="X2295">
        <v>1.73</v>
      </c>
      <c r="Y2295">
        <v>6.3</v>
      </c>
      <c r="Z2295">
        <v>35</v>
      </c>
      <c r="AA2295">
        <v>0.1</v>
      </c>
      <c r="AB2295">
        <v>25.7</v>
      </c>
      <c r="AC2295">
        <v>0.44</v>
      </c>
      <c r="AD2295">
        <v>209</v>
      </c>
      <c r="AE2295">
        <v>0.27</v>
      </c>
      <c r="AF2295">
        <v>4.0000000000000001E-3</v>
      </c>
      <c r="AG2295">
        <v>20.5</v>
      </c>
      <c r="AH2295">
        <v>2.7E-2</v>
      </c>
      <c r="AI2295">
        <v>16.3</v>
      </c>
      <c r="AJ2295">
        <v>0.01</v>
      </c>
      <c r="AK2295">
        <v>0.36</v>
      </c>
      <c r="AL2295">
        <v>2.1</v>
      </c>
      <c r="AM2295">
        <v>0.3</v>
      </c>
      <c r="AN2295">
        <v>8</v>
      </c>
      <c r="AO2295">
        <v>0.01</v>
      </c>
      <c r="AP2295">
        <v>4.9000000000000004</v>
      </c>
      <c r="AQ2295">
        <v>430</v>
      </c>
      <c r="AR2295">
        <v>0.14000000000000001</v>
      </c>
      <c r="AS2295">
        <v>1.1000000000000001</v>
      </c>
      <c r="AT2295">
        <v>24</v>
      </c>
      <c r="AU2295">
        <v>0.7</v>
      </c>
      <c r="AV2295">
        <v>43.1</v>
      </c>
      <c r="AW2295">
        <v>5</v>
      </c>
    </row>
    <row r="2296" spans="1:49" hidden="1" x14ac:dyDescent="0.3">
      <c r="A2296" t="s">
        <v>8898</v>
      </c>
      <c r="B2296" t="s">
        <v>8899</v>
      </c>
      <c r="C2296" s="1" t="str">
        <f t="shared" si="173"/>
        <v>13:0052</v>
      </c>
      <c r="D2296" s="1" t="str">
        <f t="shared" si="174"/>
        <v>13:0018</v>
      </c>
      <c r="E2296" t="s">
        <v>8900</v>
      </c>
      <c r="F2296" t="s">
        <v>8901</v>
      </c>
      <c r="H2296">
        <v>45.522935699999998</v>
      </c>
      <c r="I2296">
        <v>-66.871984699999999</v>
      </c>
      <c r="J2296" s="1" t="str">
        <f t="shared" ref="J2296:J2322" si="175">HYPERLINK("http://geochem.nrcan.gc.ca/cdogs/content/kwd/kwd020045_e.htm", "Basal till")</f>
        <v>Basal till</v>
      </c>
      <c r="K2296" s="1" t="str">
        <f t="shared" si="172"/>
        <v>&lt;63 micron</v>
      </c>
      <c r="L2296">
        <v>13</v>
      </c>
      <c r="M2296">
        <v>1.96</v>
      </c>
      <c r="N2296">
        <v>11.5</v>
      </c>
      <c r="O2296">
        <v>0.9</v>
      </c>
      <c r="P2296">
        <v>1</v>
      </c>
      <c r="Q2296">
        <v>101.7</v>
      </c>
      <c r="R2296">
        <v>0.37</v>
      </c>
      <c r="S2296">
        <v>0.18</v>
      </c>
      <c r="T2296">
        <v>0.03</v>
      </c>
      <c r="U2296">
        <v>13.9</v>
      </c>
      <c r="V2296">
        <v>38.4</v>
      </c>
      <c r="W2296">
        <v>23.95</v>
      </c>
      <c r="X2296">
        <v>3.09</v>
      </c>
      <c r="Y2296">
        <v>6.3</v>
      </c>
      <c r="Z2296">
        <v>18</v>
      </c>
      <c r="AA2296">
        <v>0.15</v>
      </c>
      <c r="AB2296">
        <v>33.1</v>
      </c>
      <c r="AC2296">
        <v>0.74</v>
      </c>
      <c r="AD2296">
        <v>715</v>
      </c>
      <c r="AE2296">
        <v>0.33</v>
      </c>
      <c r="AF2296">
        <v>8.0000000000000002E-3</v>
      </c>
      <c r="AG2296">
        <v>38</v>
      </c>
      <c r="AH2296">
        <v>4.4999999999999998E-2</v>
      </c>
      <c r="AI2296">
        <v>15.66</v>
      </c>
      <c r="AJ2296">
        <v>5.0000000000000001E-3</v>
      </c>
      <c r="AK2296">
        <v>0.8</v>
      </c>
      <c r="AL2296">
        <v>5.4</v>
      </c>
      <c r="AM2296">
        <v>0.05</v>
      </c>
      <c r="AN2296">
        <v>16.8</v>
      </c>
      <c r="AO2296">
        <v>0.01</v>
      </c>
      <c r="AP2296">
        <v>9.5</v>
      </c>
      <c r="AQ2296">
        <v>630</v>
      </c>
      <c r="AR2296">
        <v>0.12</v>
      </c>
      <c r="AS2296">
        <v>0.8</v>
      </c>
      <c r="AT2296">
        <v>40</v>
      </c>
      <c r="AU2296">
        <v>0.4</v>
      </c>
      <c r="AV2296">
        <v>57.7</v>
      </c>
      <c r="AW2296">
        <v>5</v>
      </c>
    </row>
    <row r="2297" spans="1:49" hidden="1" x14ac:dyDescent="0.3">
      <c r="A2297" t="s">
        <v>8902</v>
      </c>
      <c r="B2297" t="s">
        <v>8903</v>
      </c>
      <c r="C2297" s="1" t="str">
        <f t="shared" si="173"/>
        <v>13:0052</v>
      </c>
      <c r="D2297" s="1" t="str">
        <f t="shared" si="174"/>
        <v>13:0018</v>
      </c>
      <c r="E2297" t="s">
        <v>8900</v>
      </c>
      <c r="F2297" t="s">
        <v>8904</v>
      </c>
      <c r="H2297">
        <v>45.522935699999998</v>
      </c>
      <c r="I2297">
        <v>-66.871984699999999</v>
      </c>
      <c r="J2297" s="1" t="str">
        <f t="shared" si="175"/>
        <v>Basal till</v>
      </c>
      <c r="K2297" s="1" t="str">
        <f t="shared" si="172"/>
        <v>&lt;63 micron</v>
      </c>
      <c r="L2297">
        <v>307</v>
      </c>
      <c r="M2297">
        <v>1.05</v>
      </c>
      <c r="N2297">
        <v>11.5</v>
      </c>
      <c r="O2297">
        <v>3.1</v>
      </c>
      <c r="P2297">
        <v>3</v>
      </c>
      <c r="Q2297">
        <v>948.1</v>
      </c>
      <c r="R2297">
        <v>0.2</v>
      </c>
      <c r="S2297">
        <v>1</v>
      </c>
      <c r="T2297">
        <v>0.31</v>
      </c>
      <c r="U2297">
        <v>10</v>
      </c>
      <c r="V2297">
        <v>31.1</v>
      </c>
      <c r="W2297">
        <v>60.51</v>
      </c>
      <c r="X2297">
        <v>2.44</v>
      </c>
      <c r="Y2297">
        <v>3.7</v>
      </c>
      <c r="Z2297">
        <v>790</v>
      </c>
      <c r="AA2297">
        <v>0.09</v>
      </c>
      <c r="AB2297">
        <v>13.3</v>
      </c>
      <c r="AC2297">
        <v>0.63</v>
      </c>
      <c r="AD2297">
        <v>1117</v>
      </c>
      <c r="AE2297">
        <v>1.25</v>
      </c>
      <c r="AF2297">
        <v>3.5000000000000003E-2</v>
      </c>
      <c r="AG2297">
        <v>23</v>
      </c>
      <c r="AH2297">
        <v>8.4000000000000005E-2</v>
      </c>
      <c r="AI2297">
        <v>11.66</v>
      </c>
      <c r="AJ2297">
        <v>0.09</v>
      </c>
      <c r="AK2297">
        <v>5.15</v>
      </c>
      <c r="AL2297">
        <v>3.3</v>
      </c>
      <c r="AM2297">
        <v>0.8</v>
      </c>
      <c r="AN2297">
        <v>59</v>
      </c>
      <c r="AO2297">
        <v>0.02</v>
      </c>
      <c r="AP2297">
        <v>1.4</v>
      </c>
      <c r="AQ2297">
        <v>720</v>
      </c>
      <c r="AR2297">
        <v>0.1</v>
      </c>
      <c r="AS2297">
        <v>2</v>
      </c>
      <c r="AT2297">
        <v>50</v>
      </c>
      <c r="AU2297">
        <v>0.3</v>
      </c>
      <c r="AV2297">
        <v>72.2</v>
      </c>
      <c r="AW2297">
        <v>5</v>
      </c>
    </row>
    <row r="2298" spans="1:49" hidden="1" x14ac:dyDescent="0.3">
      <c r="A2298" t="s">
        <v>8905</v>
      </c>
      <c r="B2298" t="s">
        <v>8906</v>
      </c>
      <c r="C2298" s="1" t="str">
        <f t="shared" si="173"/>
        <v>13:0052</v>
      </c>
      <c r="D2298" s="1" t="str">
        <f t="shared" si="174"/>
        <v>13:0018</v>
      </c>
      <c r="E2298" t="s">
        <v>8900</v>
      </c>
      <c r="F2298" t="s">
        <v>8907</v>
      </c>
      <c r="H2298">
        <v>45.522935699999998</v>
      </c>
      <c r="I2298">
        <v>-66.871984699999999</v>
      </c>
      <c r="J2298" s="1" t="str">
        <f t="shared" si="175"/>
        <v>Basal till</v>
      </c>
      <c r="K2298" s="1" t="str">
        <f t="shared" si="172"/>
        <v>&lt;63 micron</v>
      </c>
      <c r="L2298">
        <v>11</v>
      </c>
      <c r="M2298">
        <v>1.91</v>
      </c>
      <c r="N2298">
        <v>6.4</v>
      </c>
      <c r="O2298">
        <v>2</v>
      </c>
      <c r="P2298">
        <v>1</v>
      </c>
      <c r="Q2298">
        <v>51.4</v>
      </c>
      <c r="R2298">
        <v>0.25</v>
      </c>
      <c r="S2298">
        <v>0.05</v>
      </c>
      <c r="T2298">
        <v>0.02</v>
      </c>
      <c r="U2298">
        <v>12.5</v>
      </c>
      <c r="V2298">
        <v>30.5</v>
      </c>
      <c r="W2298">
        <v>14.04</v>
      </c>
      <c r="X2298">
        <v>2.56</v>
      </c>
      <c r="Y2298">
        <v>5.2</v>
      </c>
      <c r="Z2298">
        <v>21</v>
      </c>
      <c r="AA2298">
        <v>0.1</v>
      </c>
      <c r="AB2298">
        <v>25.9</v>
      </c>
      <c r="AC2298">
        <v>0.6</v>
      </c>
      <c r="AD2298">
        <v>451</v>
      </c>
      <c r="AE2298">
        <v>0.3</v>
      </c>
      <c r="AF2298">
        <v>5.0000000000000001E-3</v>
      </c>
      <c r="AG2298">
        <v>29.3</v>
      </c>
      <c r="AH2298">
        <v>2.5000000000000001E-2</v>
      </c>
      <c r="AI2298">
        <v>9.68</v>
      </c>
      <c r="AJ2298">
        <v>5.0000000000000001E-3</v>
      </c>
      <c r="AK2298">
        <v>0.38</v>
      </c>
      <c r="AL2298">
        <v>3.7</v>
      </c>
      <c r="AM2298">
        <v>0.3</v>
      </c>
      <c r="AN2298">
        <v>6</v>
      </c>
      <c r="AO2298">
        <v>0.01</v>
      </c>
      <c r="AP2298">
        <v>8.4</v>
      </c>
      <c r="AQ2298">
        <v>650</v>
      </c>
      <c r="AR2298">
        <v>0.08</v>
      </c>
      <c r="AS2298">
        <v>0.9</v>
      </c>
      <c r="AT2298">
        <v>34</v>
      </c>
      <c r="AU2298">
        <v>0.2</v>
      </c>
      <c r="AV2298">
        <v>41</v>
      </c>
      <c r="AW2298">
        <v>5</v>
      </c>
    </row>
    <row r="2299" spans="1:49" hidden="1" x14ac:dyDescent="0.3">
      <c r="A2299" t="s">
        <v>8908</v>
      </c>
      <c r="B2299" t="s">
        <v>8909</v>
      </c>
      <c r="C2299" s="1" t="str">
        <f t="shared" si="173"/>
        <v>13:0052</v>
      </c>
      <c r="D2299" s="1" t="str">
        <f t="shared" si="174"/>
        <v>13:0018</v>
      </c>
      <c r="E2299" t="s">
        <v>8910</v>
      </c>
      <c r="F2299" t="s">
        <v>8911</v>
      </c>
      <c r="H2299">
        <v>45.504038799999996</v>
      </c>
      <c r="I2299">
        <v>-66.874667400000007</v>
      </c>
      <c r="J2299" s="1" t="str">
        <f t="shared" si="175"/>
        <v>Basal till</v>
      </c>
      <c r="K2299" s="1" t="str">
        <f t="shared" si="172"/>
        <v>&lt;63 micron</v>
      </c>
      <c r="L2299">
        <v>33</v>
      </c>
      <c r="M2299">
        <v>2.2799999999999998</v>
      </c>
      <c r="N2299">
        <v>8.8000000000000007</v>
      </c>
      <c r="O2299">
        <v>0.9</v>
      </c>
      <c r="P2299">
        <v>1</v>
      </c>
      <c r="Q2299">
        <v>45.4</v>
      </c>
      <c r="R2299">
        <v>0.26</v>
      </c>
      <c r="S2299">
        <v>0.09</v>
      </c>
      <c r="T2299">
        <v>7.0000000000000007E-2</v>
      </c>
      <c r="U2299">
        <v>10.3</v>
      </c>
      <c r="V2299">
        <v>36.299999999999997</v>
      </c>
      <c r="W2299">
        <v>18.079999999999998</v>
      </c>
      <c r="X2299">
        <v>2.56</v>
      </c>
      <c r="Y2299">
        <v>5.3</v>
      </c>
      <c r="Z2299">
        <v>71</v>
      </c>
      <c r="AA2299">
        <v>0.08</v>
      </c>
      <c r="AB2299">
        <v>26.8</v>
      </c>
      <c r="AC2299">
        <v>0.55000000000000004</v>
      </c>
      <c r="AD2299">
        <v>373</v>
      </c>
      <c r="AE2299">
        <v>0.48</v>
      </c>
      <c r="AF2299">
        <v>4.0000000000000001E-3</v>
      </c>
      <c r="AG2299">
        <v>33.1</v>
      </c>
      <c r="AH2299">
        <v>6.4000000000000001E-2</v>
      </c>
      <c r="AI2299">
        <v>9.24</v>
      </c>
      <c r="AJ2299">
        <v>0.02</v>
      </c>
      <c r="AK2299">
        <v>0.4</v>
      </c>
      <c r="AL2299">
        <v>3.6</v>
      </c>
      <c r="AM2299">
        <v>0.7</v>
      </c>
      <c r="AN2299">
        <v>6</v>
      </c>
      <c r="AO2299">
        <v>0.01</v>
      </c>
      <c r="AP2299">
        <v>5.9</v>
      </c>
      <c r="AQ2299">
        <v>500</v>
      </c>
      <c r="AR2299">
        <v>0.09</v>
      </c>
      <c r="AS2299">
        <v>1.1000000000000001</v>
      </c>
      <c r="AT2299">
        <v>32</v>
      </c>
      <c r="AU2299">
        <v>0.4</v>
      </c>
      <c r="AV2299">
        <v>53.2</v>
      </c>
      <c r="AW2299">
        <v>5</v>
      </c>
    </row>
    <row r="2300" spans="1:49" hidden="1" x14ac:dyDescent="0.3">
      <c r="A2300" t="s">
        <v>8912</v>
      </c>
      <c r="B2300" t="s">
        <v>8913</v>
      </c>
      <c r="C2300" s="1" t="str">
        <f t="shared" si="173"/>
        <v>13:0052</v>
      </c>
      <c r="D2300" s="1" t="str">
        <f t="shared" si="174"/>
        <v>13:0018</v>
      </c>
      <c r="E2300" t="s">
        <v>8914</v>
      </c>
      <c r="F2300" t="s">
        <v>8915</v>
      </c>
      <c r="H2300">
        <v>45.748452100000002</v>
      </c>
      <c r="I2300">
        <v>-66.841766100000001</v>
      </c>
      <c r="J2300" s="1" t="str">
        <f t="shared" si="175"/>
        <v>Basal till</v>
      </c>
      <c r="K2300" s="1" t="str">
        <f t="shared" si="172"/>
        <v>&lt;63 micron</v>
      </c>
      <c r="L2300">
        <v>25</v>
      </c>
      <c r="M2300">
        <v>1.83</v>
      </c>
      <c r="N2300">
        <v>9.6</v>
      </c>
      <c r="O2300">
        <v>1.2</v>
      </c>
      <c r="P2300">
        <v>1</v>
      </c>
      <c r="Q2300">
        <v>60.1</v>
      </c>
      <c r="R2300">
        <v>0.32</v>
      </c>
      <c r="S2300">
        <v>0.04</v>
      </c>
      <c r="T2300">
        <v>0.04</v>
      </c>
      <c r="U2300">
        <v>12</v>
      </c>
      <c r="V2300">
        <v>35.4</v>
      </c>
      <c r="W2300">
        <v>17.78</v>
      </c>
      <c r="X2300">
        <v>2.6</v>
      </c>
      <c r="Y2300">
        <v>5.9</v>
      </c>
      <c r="Z2300">
        <v>18</v>
      </c>
      <c r="AA2300">
        <v>0.12</v>
      </c>
      <c r="AB2300">
        <v>28.6</v>
      </c>
      <c r="AC2300">
        <v>0.7</v>
      </c>
      <c r="AD2300">
        <v>452</v>
      </c>
      <c r="AE2300">
        <v>0.43</v>
      </c>
      <c r="AF2300">
        <v>5.0000000000000001E-3</v>
      </c>
      <c r="AG2300">
        <v>35.1</v>
      </c>
      <c r="AH2300">
        <v>2.8000000000000001E-2</v>
      </c>
      <c r="AI2300">
        <v>15.13</v>
      </c>
      <c r="AJ2300">
        <v>5.0000000000000001E-3</v>
      </c>
      <c r="AK2300">
        <v>0.83</v>
      </c>
      <c r="AL2300">
        <v>4.4000000000000004</v>
      </c>
      <c r="AM2300">
        <v>0.2</v>
      </c>
      <c r="AN2300">
        <v>6.1</v>
      </c>
      <c r="AO2300">
        <v>0.02</v>
      </c>
      <c r="AP2300">
        <v>9.6</v>
      </c>
      <c r="AQ2300">
        <v>500</v>
      </c>
      <c r="AR2300">
        <v>0.11</v>
      </c>
      <c r="AS2300">
        <v>1</v>
      </c>
      <c r="AT2300">
        <v>31</v>
      </c>
      <c r="AU2300">
        <v>0.3</v>
      </c>
      <c r="AV2300">
        <v>47</v>
      </c>
      <c r="AW2300">
        <v>5</v>
      </c>
    </row>
    <row r="2301" spans="1:49" hidden="1" x14ac:dyDescent="0.3">
      <c r="A2301" t="s">
        <v>8916</v>
      </c>
      <c r="B2301" t="s">
        <v>8917</v>
      </c>
      <c r="C2301" s="1" t="str">
        <f t="shared" si="173"/>
        <v>13:0052</v>
      </c>
      <c r="D2301" s="1" t="str">
        <f t="shared" si="174"/>
        <v>13:0018</v>
      </c>
      <c r="E2301" t="s">
        <v>8918</v>
      </c>
      <c r="F2301" t="s">
        <v>8919</v>
      </c>
      <c r="H2301">
        <v>45.688806800000002</v>
      </c>
      <c r="I2301">
        <v>-66.837167899999997</v>
      </c>
      <c r="J2301" s="1" t="str">
        <f t="shared" si="175"/>
        <v>Basal till</v>
      </c>
      <c r="K2301" s="1" t="str">
        <f t="shared" si="172"/>
        <v>&lt;63 micron</v>
      </c>
      <c r="L2301">
        <v>11</v>
      </c>
      <c r="M2301">
        <v>2.38</v>
      </c>
      <c r="N2301">
        <v>13.4</v>
      </c>
      <c r="O2301">
        <v>0.9</v>
      </c>
      <c r="P2301">
        <v>2</v>
      </c>
      <c r="Q2301">
        <v>118.9</v>
      </c>
      <c r="R2301">
        <v>0.4</v>
      </c>
      <c r="S2301">
        <v>0.12</v>
      </c>
      <c r="T2301">
        <v>0.04</v>
      </c>
      <c r="U2301">
        <v>16.5</v>
      </c>
      <c r="V2301">
        <v>47.1</v>
      </c>
      <c r="W2301">
        <v>28.27</v>
      </c>
      <c r="X2301">
        <v>3.58</v>
      </c>
      <c r="Y2301">
        <v>7.1</v>
      </c>
      <c r="Z2301">
        <v>21</v>
      </c>
      <c r="AA2301">
        <v>0.23</v>
      </c>
      <c r="AB2301">
        <v>41.4</v>
      </c>
      <c r="AC2301">
        <v>0.91</v>
      </c>
      <c r="AD2301">
        <v>798</v>
      </c>
      <c r="AE2301">
        <v>0.48</v>
      </c>
      <c r="AF2301">
        <v>7.0000000000000001E-3</v>
      </c>
      <c r="AG2301">
        <v>48.1</v>
      </c>
      <c r="AH2301">
        <v>5.1999999999999998E-2</v>
      </c>
      <c r="AI2301">
        <v>16.55</v>
      </c>
      <c r="AJ2301">
        <v>5.0000000000000001E-3</v>
      </c>
      <c r="AK2301">
        <v>0.98</v>
      </c>
      <c r="AL2301">
        <v>6.4</v>
      </c>
      <c r="AM2301">
        <v>0.3</v>
      </c>
      <c r="AN2301">
        <v>12.3</v>
      </c>
      <c r="AO2301">
        <v>0.01</v>
      </c>
      <c r="AP2301">
        <v>10.199999999999999</v>
      </c>
      <c r="AQ2301">
        <v>640</v>
      </c>
      <c r="AR2301">
        <v>0.14000000000000001</v>
      </c>
      <c r="AS2301">
        <v>1.1000000000000001</v>
      </c>
      <c r="AT2301">
        <v>42</v>
      </c>
      <c r="AU2301">
        <v>0.3</v>
      </c>
      <c r="AV2301">
        <v>66.099999999999994</v>
      </c>
      <c r="AW2301">
        <v>5</v>
      </c>
    </row>
    <row r="2302" spans="1:49" hidden="1" x14ac:dyDescent="0.3">
      <c r="A2302" t="s">
        <v>8920</v>
      </c>
      <c r="B2302" t="s">
        <v>8921</v>
      </c>
      <c r="C2302" s="1" t="str">
        <f t="shared" si="173"/>
        <v>13:0052</v>
      </c>
      <c r="D2302" s="1" t="str">
        <f t="shared" si="174"/>
        <v>13:0018</v>
      </c>
      <c r="E2302" t="s">
        <v>8922</v>
      </c>
      <c r="F2302" t="s">
        <v>8923</v>
      </c>
      <c r="H2302">
        <v>45.629090400000003</v>
      </c>
      <c r="I2302">
        <v>-66.841198899999995</v>
      </c>
      <c r="J2302" s="1" t="str">
        <f t="shared" si="175"/>
        <v>Basal till</v>
      </c>
      <c r="K2302" s="1" t="str">
        <f t="shared" si="172"/>
        <v>&lt;63 micron</v>
      </c>
      <c r="L2302">
        <v>14</v>
      </c>
      <c r="M2302">
        <v>1.91</v>
      </c>
      <c r="N2302">
        <v>11.5</v>
      </c>
      <c r="O2302">
        <v>1</v>
      </c>
      <c r="P2302">
        <v>1</v>
      </c>
      <c r="Q2302">
        <v>123.3</v>
      </c>
      <c r="R2302">
        <v>0.28000000000000003</v>
      </c>
      <c r="S2302">
        <v>0.28000000000000003</v>
      </c>
      <c r="T2302">
        <v>0.04</v>
      </c>
      <c r="U2302">
        <v>14.9</v>
      </c>
      <c r="V2302">
        <v>31.6</v>
      </c>
      <c r="W2302">
        <v>23.03</v>
      </c>
      <c r="X2302">
        <v>3.48</v>
      </c>
      <c r="Y2302">
        <v>6.1</v>
      </c>
      <c r="Z2302">
        <v>16</v>
      </c>
      <c r="AA2302">
        <v>0.17</v>
      </c>
      <c r="AB2302">
        <v>28.3</v>
      </c>
      <c r="AC2302">
        <v>0.65</v>
      </c>
      <c r="AD2302">
        <v>682</v>
      </c>
      <c r="AE2302">
        <v>0.71</v>
      </c>
      <c r="AF2302">
        <v>7.0000000000000001E-3</v>
      </c>
      <c r="AG2302">
        <v>38.5</v>
      </c>
      <c r="AH2302">
        <v>4.7E-2</v>
      </c>
      <c r="AI2302">
        <v>12.94</v>
      </c>
      <c r="AJ2302">
        <v>0.01</v>
      </c>
      <c r="AK2302">
        <v>0.7</v>
      </c>
      <c r="AL2302">
        <v>5.0999999999999996</v>
      </c>
      <c r="AM2302">
        <v>0.2</v>
      </c>
      <c r="AN2302">
        <v>24.5</v>
      </c>
      <c r="AO2302">
        <v>0.01</v>
      </c>
      <c r="AP2302">
        <v>8</v>
      </c>
      <c r="AQ2302">
        <v>400</v>
      </c>
      <c r="AR2302">
        <v>0.1</v>
      </c>
      <c r="AS2302">
        <v>1.4</v>
      </c>
      <c r="AT2302">
        <v>40</v>
      </c>
      <c r="AU2302">
        <v>0.05</v>
      </c>
      <c r="AV2302">
        <v>64.3</v>
      </c>
      <c r="AW2302">
        <v>5</v>
      </c>
    </row>
    <row r="2303" spans="1:49" hidden="1" x14ac:dyDescent="0.3">
      <c r="A2303" t="s">
        <v>8924</v>
      </c>
      <c r="B2303" t="s">
        <v>8925</v>
      </c>
      <c r="C2303" s="1" t="str">
        <f t="shared" si="173"/>
        <v>13:0052</v>
      </c>
      <c r="D2303" s="1" t="str">
        <f t="shared" si="174"/>
        <v>13:0018</v>
      </c>
      <c r="E2303" t="s">
        <v>8926</v>
      </c>
      <c r="F2303" t="s">
        <v>8927</v>
      </c>
      <c r="H2303">
        <v>45.572139700000001</v>
      </c>
      <c r="I2303">
        <v>-66.843945500000004</v>
      </c>
      <c r="J2303" s="1" t="str">
        <f t="shared" si="175"/>
        <v>Basal till</v>
      </c>
      <c r="K2303" s="1" t="str">
        <f t="shared" si="172"/>
        <v>&lt;63 micron</v>
      </c>
      <c r="L2303">
        <v>54</v>
      </c>
      <c r="M2303">
        <v>1.69</v>
      </c>
      <c r="N2303">
        <v>8.3000000000000007</v>
      </c>
      <c r="O2303">
        <v>0.7</v>
      </c>
      <c r="P2303">
        <v>0.5</v>
      </c>
      <c r="Q2303">
        <v>47.2</v>
      </c>
      <c r="R2303">
        <v>0.32</v>
      </c>
      <c r="S2303">
        <v>0.04</v>
      </c>
      <c r="T2303">
        <v>0.25</v>
      </c>
      <c r="U2303">
        <v>17.2</v>
      </c>
      <c r="V2303">
        <v>28</v>
      </c>
      <c r="W2303">
        <v>24.81</v>
      </c>
      <c r="X2303">
        <v>3.22</v>
      </c>
      <c r="Y2303">
        <v>5.5</v>
      </c>
      <c r="Z2303">
        <v>27</v>
      </c>
      <c r="AA2303">
        <v>0.12</v>
      </c>
      <c r="AB2303">
        <v>26.7</v>
      </c>
      <c r="AC2303">
        <v>0.59</v>
      </c>
      <c r="AD2303">
        <v>639</v>
      </c>
      <c r="AE2303">
        <v>0.41</v>
      </c>
      <c r="AF2303">
        <v>3.0000000000000001E-3</v>
      </c>
      <c r="AG2303">
        <v>32.200000000000003</v>
      </c>
      <c r="AH2303">
        <v>2.9000000000000001E-2</v>
      </c>
      <c r="AI2303">
        <v>19.170000000000002</v>
      </c>
      <c r="AJ2303">
        <v>5.0000000000000001E-3</v>
      </c>
      <c r="AK2303">
        <v>0.8</v>
      </c>
      <c r="AL2303">
        <v>3.1</v>
      </c>
      <c r="AM2303">
        <v>0.5</v>
      </c>
      <c r="AN2303">
        <v>10.8</v>
      </c>
      <c r="AO2303">
        <v>0.01</v>
      </c>
      <c r="AP2303">
        <v>7.8</v>
      </c>
      <c r="AQ2303">
        <v>450</v>
      </c>
      <c r="AR2303">
        <v>0.1</v>
      </c>
      <c r="AS2303">
        <v>1.1000000000000001</v>
      </c>
      <c r="AT2303">
        <v>29</v>
      </c>
      <c r="AU2303">
        <v>0.05</v>
      </c>
      <c r="AV2303">
        <v>73.2</v>
      </c>
      <c r="AW2303">
        <v>5</v>
      </c>
    </row>
    <row r="2304" spans="1:49" hidden="1" x14ac:dyDescent="0.3">
      <c r="A2304" t="s">
        <v>8928</v>
      </c>
      <c r="B2304" t="s">
        <v>8929</v>
      </c>
      <c r="C2304" s="1" t="str">
        <f t="shared" si="173"/>
        <v>13:0052</v>
      </c>
      <c r="D2304" s="1" t="str">
        <f t="shared" si="174"/>
        <v>13:0018</v>
      </c>
      <c r="E2304" t="s">
        <v>8930</v>
      </c>
      <c r="F2304" t="s">
        <v>8931</v>
      </c>
      <c r="H2304">
        <v>45.555169200000002</v>
      </c>
      <c r="I2304">
        <v>-66.844209599999999</v>
      </c>
      <c r="J2304" s="1" t="str">
        <f t="shared" si="175"/>
        <v>Basal till</v>
      </c>
      <c r="K2304" s="1" t="str">
        <f t="shared" si="172"/>
        <v>&lt;63 micron</v>
      </c>
      <c r="L2304">
        <v>15</v>
      </c>
      <c r="M2304">
        <v>1.93</v>
      </c>
      <c r="N2304">
        <v>8.5</v>
      </c>
      <c r="O2304">
        <v>0.6</v>
      </c>
      <c r="P2304">
        <v>1</v>
      </c>
      <c r="Q2304">
        <v>68.599999999999994</v>
      </c>
      <c r="R2304">
        <v>0.28000000000000003</v>
      </c>
      <c r="S2304">
        <v>0.06</v>
      </c>
      <c r="T2304">
        <v>0.1</v>
      </c>
      <c r="U2304">
        <v>14.7</v>
      </c>
      <c r="V2304">
        <v>32.299999999999997</v>
      </c>
      <c r="W2304">
        <v>18.03</v>
      </c>
      <c r="X2304">
        <v>3.17</v>
      </c>
      <c r="Y2304">
        <v>5.9</v>
      </c>
      <c r="Z2304">
        <v>15</v>
      </c>
      <c r="AA2304">
        <v>0.13</v>
      </c>
      <c r="AB2304">
        <v>26.3</v>
      </c>
      <c r="AC2304">
        <v>0.73</v>
      </c>
      <c r="AD2304">
        <v>527</v>
      </c>
      <c r="AE2304">
        <v>0.33</v>
      </c>
      <c r="AF2304">
        <v>5.0000000000000001E-3</v>
      </c>
      <c r="AG2304">
        <v>36.4</v>
      </c>
      <c r="AH2304">
        <v>0.02</v>
      </c>
      <c r="AI2304">
        <v>13.39</v>
      </c>
      <c r="AJ2304">
        <v>5.0000000000000001E-3</v>
      </c>
      <c r="AK2304">
        <v>0.65</v>
      </c>
      <c r="AL2304">
        <v>4.2</v>
      </c>
      <c r="AM2304">
        <v>0.1</v>
      </c>
      <c r="AN2304">
        <v>9.4</v>
      </c>
      <c r="AO2304">
        <v>0.01</v>
      </c>
      <c r="AP2304">
        <v>7.8</v>
      </c>
      <c r="AQ2304">
        <v>560</v>
      </c>
      <c r="AR2304">
        <v>0.1</v>
      </c>
      <c r="AS2304">
        <v>0.9</v>
      </c>
      <c r="AT2304">
        <v>38</v>
      </c>
      <c r="AU2304">
        <v>0.1</v>
      </c>
      <c r="AV2304">
        <v>61.9</v>
      </c>
      <c r="AW2304">
        <v>5</v>
      </c>
    </row>
    <row r="2305" spans="1:49" hidden="1" x14ac:dyDescent="0.3">
      <c r="A2305" t="s">
        <v>8932</v>
      </c>
      <c r="B2305" t="s">
        <v>8933</v>
      </c>
      <c r="C2305" s="1" t="str">
        <f t="shared" si="173"/>
        <v>13:0052</v>
      </c>
      <c r="D2305" s="1" t="str">
        <f t="shared" si="174"/>
        <v>13:0018</v>
      </c>
      <c r="E2305" t="s">
        <v>8934</v>
      </c>
      <c r="F2305" t="s">
        <v>8935</v>
      </c>
      <c r="H2305">
        <v>45.540714100000002</v>
      </c>
      <c r="I2305">
        <v>-66.852831300000005</v>
      </c>
      <c r="J2305" s="1" t="str">
        <f t="shared" si="175"/>
        <v>Basal till</v>
      </c>
      <c r="K2305" s="1" t="str">
        <f t="shared" si="172"/>
        <v>&lt;63 micron</v>
      </c>
      <c r="L2305">
        <v>29</v>
      </c>
      <c r="M2305">
        <v>1.82</v>
      </c>
      <c r="N2305">
        <v>24.1</v>
      </c>
      <c r="O2305">
        <v>0.1</v>
      </c>
      <c r="P2305">
        <v>1</v>
      </c>
      <c r="Q2305">
        <v>55.3</v>
      </c>
      <c r="R2305">
        <v>0.28999999999999998</v>
      </c>
      <c r="S2305">
        <v>7.0000000000000007E-2</v>
      </c>
      <c r="T2305">
        <v>0.32</v>
      </c>
      <c r="U2305">
        <v>6</v>
      </c>
      <c r="V2305">
        <v>18.899999999999999</v>
      </c>
      <c r="W2305">
        <v>4.91</v>
      </c>
      <c r="X2305">
        <v>1.72</v>
      </c>
      <c r="Y2305">
        <v>7.9</v>
      </c>
      <c r="Z2305">
        <v>33</v>
      </c>
      <c r="AA2305">
        <v>0.11</v>
      </c>
      <c r="AB2305">
        <v>31.6</v>
      </c>
      <c r="AC2305">
        <v>0.34</v>
      </c>
      <c r="AD2305">
        <v>181</v>
      </c>
      <c r="AE2305">
        <v>0.28999999999999998</v>
      </c>
      <c r="AF2305">
        <v>3.0000000000000001E-3</v>
      </c>
      <c r="AG2305">
        <v>15.6</v>
      </c>
      <c r="AH2305">
        <v>0.01</v>
      </c>
      <c r="AI2305">
        <v>29.76</v>
      </c>
      <c r="AJ2305">
        <v>5.0000000000000001E-3</v>
      </c>
      <c r="AK2305">
        <v>0.49</v>
      </c>
      <c r="AL2305">
        <v>2.2000000000000002</v>
      </c>
      <c r="AM2305">
        <v>0.2</v>
      </c>
      <c r="AN2305">
        <v>9.8000000000000007</v>
      </c>
      <c r="AO2305">
        <v>0.01</v>
      </c>
      <c r="AP2305">
        <v>7.2</v>
      </c>
      <c r="AQ2305">
        <v>460</v>
      </c>
      <c r="AR2305">
        <v>0.21</v>
      </c>
      <c r="AS2305">
        <v>1.5</v>
      </c>
      <c r="AT2305">
        <v>24</v>
      </c>
      <c r="AU2305">
        <v>1.1000000000000001</v>
      </c>
      <c r="AV2305">
        <v>62</v>
      </c>
      <c r="AW2305">
        <v>5</v>
      </c>
    </row>
    <row r="2306" spans="1:49" hidden="1" x14ac:dyDescent="0.3">
      <c r="A2306" t="s">
        <v>8936</v>
      </c>
      <c r="B2306" t="s">
        <v>8937</v>
      </c>
      <c r="C2306" s="1" t="str">
        <f t="shared" si="173"/>
        <v>13:0052</v>
      </c>
      <c r="D2306" s="1" t="str">
        <f t="shared" si="174"/>
        <v>13:0018</v>
      </c>
      <c r="E2306" t="s">
        <v>8938</v>
      </c>
      <c r="F2306" t="s">
        <v>8939</v>
      </c>
      <c r="H2306">
        <v>45.522903399999997</v>
      </c>
      <c r="I2306">
        <v>-66.847195499999998</v>
      </c>
      <c r="J2306" s="1" t="str">
        <f t="shared" si="175"/>
        <v>Basal till</v>
      </c>
      <c r="K2306" s="1" t="str">
        <f t="shared" si="172"/>
        <v>&lt;63 micron</v>
      </c>
      <c r="L2306">
        <v>9</v>
      </c>
      <c r="M2306">
        <v>1.81</v>
      </c>
      <c r="N2306">
        <v>9.1999999999999993</v>
      </c>
      <c r="O2306">
        <v>1</v>
      </c>
      <c r="P2306">
        <v>1</v>
      </c>
      <c r="Q2306">
        <v>54.5</v>
      </c>
      <c r="R2306">
        <v>0.27</v>
      </c>
      <c r="S2306">
        <v>0.05</v>
      </c>
      <c r="T2306">
        <v>0.05</v>
      </c>
      <c r="U2306">
        <v>11.5</v>
      </c>
      <c r="V2306">
        <v>32.299999999999997</v>
      </c>
      <c r="W2306">
        <v>17.329999999999998</v>
      </c>
      <c r="X2306">
        <v>2.68</v>
      </c>
      <c r="Y2306">
        <v>5.3</v>
      </c>
      <c r="Z2306">
        <v>25</v>
      </c>
      <c r="AA2306">
        <v>0.09</v>
      </c>
      <c r="AB2306">
        <v>27.5</v>
      </c>
      <c r="AC2306">
        <v>0.67</v>
      </c>
      <c r="AD2306">
        <v>404</v>
      </c>
      <c r="AE2306">
        <v>0.35</v>
      </c>
      <c r="AF2306">
        <v>5.0000000000000001E-3</v>
      </c>
      <c r="AG2306">
        <v>32.200000000000003</v>
      </c>
      <c r="AH2306">
        <v>1.9E-2</v>
      </c>
      <c r="AI2306">
        <v>12.29</v>
      </c>
      <c r="AJ2306">
        <v>5.0000000000000001E-3</v>
      </c>
      <c r="AK2306">
        <v>0.69</v>
      </c>
      <c r="AL2306">
        <v>3.9</v>
      </c>
      <c r="AM2306">
        <v>0.3</v>
      </c>
      <c r="AN2306">
        <v>6.7</v>
      </c>
      <c r="AO2306">
        <v>0.01</v>
      </c>
      <c r="AP2306">
        <v>8.6999999999999993</v>
      </c>
      <c r="AQ2306">
        <v>380</v>
      </c>
      <c r="AR2306">
        <v>0.11</v>
      </c>
      <c r="AS2306">
        <v>1.1000000000000001</v>
      </c>
      <c r="AT2306">
        <v>32</v>
      </c>
      <c r="AU2306">
        <v>0.3</v>
      </c>
      <c r="AV2306">
        <v>49.2</v>
      </c>
      <c r="AW2306">
        <v>5</v>
      </c>
    </row>
    <row r="2307" spans="1:49" hidden="1" x14ac:dyDescent="0.3">
      <c r="A2307" t="s">
        <v>8940</v>
      </c>
      <c r="B2307" t="s">
        <v>8941</v>
      </c>
      <c r="C2307" s="1" t="str">
        <f t="shared" si="173"/>
        <v>13:0052</v>
      </c>
      <c r="D2307" s="1" t="str">
        <f t="shared" si="174"/>
        <v>13:0018</v>
      </c>
      <c r="E2307" t="s">
        <v>8942</v>
      </c>
      <c r="F2307" t="s">
        <v>8943</v>
      </c>
      <c r="H2307">
        <v>45.506407199999998</v>
      </c>
      <c r="I2307">
        <v>-66.8444571</v>
      </c>
      <c r="J2307" s="1" t="str">
        <f t="shared" si="175"/>
        <v>Basal till</v>
      </c>
      <c r="K2307" s="1" t="str">
        <f t="shared" si="172"/>
        <v>&lt;63 micron</v>
      </c>
      <c r="L2307">
        <v>114</v>
      </c>
      <c r="M2307">
        <v>2.61</v>
      </c>
      <c r="N2307">
        <v>11.9</v>
      </c>
      <c r="O2307">
        <v>0.6</v>
      </c>
      <c r="P2307">
        <v>1</v>
      </c>
      <c r="Q2307">
        <v>60.6</v>
      </c>
      <c r="R2307">
        <v>0.3</v>
      </c>
      <c r="S2307">
        <v>0.04</v>
      </c>
      <c r="T2307">
        <v>0.1</v>
      </c>
      <c r="U2307">
        <v>12.9</v>
      </c>
      <c r="V2307">
        <v>38.200000000000003</v>
      </c>
      <c r="W2307">
        <v>15.96</v>
      </c>
      <c r="X2307">
        <v>3.13</v>
      </c>
      <c r="Y2307">
        <v>6.3</v>
      </c>
      <c r="Z2307">
        <v>70</v>
      </c>
      <c r="AA2307">
        <v>0.09</v>
      </c>
      <c r="AB2307">
        <v>22.9</v>
      </c>
      <c r="AC2307">
        <v>0.61</v>
      </c>
      <c r="AD2307">
        <v>329</v>
      </c>
      <c r="AE2307">
        <v>0.52</v>
      </c>
      <c r="AF2307">
        <v>4.0000000000000001E-3</v>
      </c>
      <c r="AG2307">
        <v>33.4</v>
      </c>
      <c r="AH2307">
        <v>4.1000000000000002E-2</v>
      </c>
      <c r="AI2307">
        <v>12.42</v>
      </c>
      <c r="AJ2307">
        <v>0.01</v>
      </c>
      <c r="AK2307">
        <v>0.44</v>
      </c>
      <c r="AL2307">
        <v>3.7</v>
      </c>
      <c r="AM2307">
        <v>0.6</v>
      </c>
      <c r="AN2307">
        <v>5</v>
      </c>
      <c r="AO2307">
        <v>0.02</v>
      </c>
      <c r="AP2307">
        <v>6.4</v>
      </c>
      <c r="AQ2307">
        <v>340</v>
      </c>
      <c r="AR2307">
        <v>0.12</v>
      </c>
      <c r="AS2307">
        <v>1</v>
      </c>
      <c r="AT2307">
        <v>37</v>
      </c>
      <c r="AU2307">
        <v>0.4</v>
      </c>
      <c r="AV2307">
        <v>60.8</v>
      </c>
      <c r="AW2307">
        <v>1</v>
      </c>
    </row>
    <row r="2308" spans="1:49" hidden="1" x14ac:dyDescent="0.3">
      <c r="A2308" t="s">
        <v>8944</v>
      </c>
      <c r="B2308" t="s">
        <v>8945</v>
      </c>
      <c r="C2308" s="1" t="str">
        <f t="shared" si="173"/>
        <v>13:0052</v>
      </c>
      <c r="D2308" s="1" t="str">
        <f t="shared" si="174"/>
        <v>13:0018</v>
      </c>
      <c r="E2308" t="s">
        <v>8946</v>
      </c>
      <c r="F2308" t="s">
        <v>8947</v>
      </c>
      <c r="H2308">
        <v>45.5748356</v>
      </c>
      <c r="I2308">
        <v>-66.824719799999997</v>
      </c>
      <c r="J2308" s="1" t="str">
        <f t="shared" si="175"/>
        <v>Basal till</v>
      </c>
      <c r="K2308" s="1" t="str">
        <f t="shared" si="172"/>
        <v>&lt;63 micron</v>
      </c>
      <c r="L2308">
        <v>7</v>
      </c>
      <c r="M2308">
        <v>2.0099999999999998</v>
      </c>
      <c r="N2308">
        <v>8.6999999999999993</v>
      </c>
      <c r="O2308">
        <v>1.4</v>
      </c>
      <c r="P2308">
        <v>0.5</v>
      </c>
      <c r="Q2308">
        <v>100.3</v>
      </c>
      <c r="R2308">
        <v>0.26</v>
      </c>
      <c r="S2308">
        <v>0.05</v>
      </c>
      <c r="T2308">
        <v>0.03</v>
      </c>
      <c r="U2308">
        <v>14.4</v>
      </c>
      <c r="V2308">
        <v>33.6</v>
      </c>
      <c r="W2308">
        <v>22.98</v>
      </c>
      <c r="X2308">
        <v>3.24</v>
      </c>
      <c r="Y2308">
        <v>5.7</v>
      </c>
      <c r="Z2308">
        <v>18</v>
      </c>
      <c r="AA2308">
        <v>0.13</v>
      </c>
      <c r="AB2308">
        <v>32.9</v>
      </c>
      <c r="AC2308">
        <v>0.61</v>
      </c>
      <c r="AD2308">
        <v>646</v>
      </c>
      <c r="AE2308">
        <v>0.38</v>
      </c>
      <c r="AF2308">
        <v>4.0000000000000001E-3</v>
      </c>
      <c r="AG2308">
        <v>34.799999999999997</v>
      </c>
      <c r="AH2308">
        <v>2.8000000000000001E-2</v>
      </c>
      <c r="AI2308">
        <v>11.18</v>
      </c>
      <c r="AJ2308">
        <v>0.01</v>
      </c>
      <c r="AK2308">
        <v>0.53</v>
      </c>
      <c r="AL2308">
        <v>4.8</v>
      </c>
      <c r="AM2308">
        <v>0.3</v>
      </c>
      <c r="AN2308">
        <v>7.5</v>
      </c>
      <c r="AO2308">
        <v>0.02</v>
      </c>
      <c r="AP2308">
        <v>7.3</v>
      </c>
      <c r="AQ2308">
        <v>250</v>
      </c>
      <c r="AR2308">
        <v>0.1</v>
      </c>
      <c r="AS2308">
        <v>0.9</v>
      </c>
      <c r="AT2308">
        <v>36</v>
      </c>
      <c r="AU2308">
        <v>0.05</v>
      </c>
      <c r="AV2308">
        <v>55.7</v>
      </c>
      <c r="AW2308">
        <v>5</v>
      </c>
    </row>
    <row r="2309" spans="1:49" hidden="1" x14ac:dyDescent="0.3">
      <c r="A2309" t="s">
        <v>8948</v>
      </c>
      <c r="B2309" t="s">
        <v>8949</v>
      </c>
      <c r="C2309" s="1" t="str">
        <f t="shared" si="173"/>
        <v>13:0052</v>
      </c>
      <c r="D2309" s="1" t="str">
        <f t="shared" si="174"/>
        <v>13:0018</v>
      </c>
      <c r="E2309" t="s">
        <v>8950</v>
      </c>
      <c r="F2309" t="s">
        <v>8951</v>
      </c>
      <c r="H2309">
        <v>45.553779800000001</v>
      </c>
      <c r="I2309">
        <v>-66.8109003</v>
      </c>
      <c r="J2309" s="1" t="str">
        <f t="shared" si="175"/>
        <v>Basal till</v>
      </c>
      <c r="K2309" s="1" t="str">
        <f t="shared" si="172"/>
        <v>&lt;63 micron</v>
      </c>
      <c r="L2309">
        <v>19</v>
      </c>
      <c r="M2309">
        <v>1.28</v>
      </c>
      <c r="N2309">
        <v>29.4</v>
      </c>
      <c r="O2309">
        <v>5</v>
      </c>
      <c r="P2309">
        <v>0.5</v>
      </c>
      <c r="Q2309">
        <v>118.6</v>
      </c>
      <c r="R2309">
        <v>0.98</v>
      </c>
      <c r="S2309">
        <v>0.2</v>
      </c>
      <c r="T2309">
        <v>0.05</v>
      </c>
      <c r="U2309">
        <v>7.8</v>
      </c>
      <c r="V2309">
        <v>19.2</v>
      </c>
      <c r="W2309">
        <v>8.23</v>
      </c>
      <c r="X2309">
        <v>2.1</v>
      </c>
      <c r="Y2309">
        <v>3.2</v>
      </c>
      <c r="Z2309">
        <v>13</v>
      </c>
      <c r="AA2309">
        <v>0.13</v>
      </c>
      <c r="AB2309">
        <v>30.6</v>
      </c>
      <c r="AC2309">
        <v>0.39</v>
      </c>
      <c r="AD2309">
        <v>431</v>
      </c>
      <c r="AE2309">
        <v>0.34</v>
      </c>
      <c r="AF2309">
        <v>4.0000000000000001E-3</v>
      </c>
      <c r="AG2309">
        <v>21.1</v>
      </c>
      <c r="AH2309">
        <v>3.5999999999999997E-2</v>
      </c>
      <c r="AI2309">
        <v>20.27</v>
      </c>
      <c r="AJ2309">
        <v>5.0000000000000001E-3</v>
      </c>
      <c r="AK2309">
        <v>0.95</v>
      </c>
      <c r="AL2309">
        <v>2.7</v>
      </c>
      <c r="AM2309">
        <v>0.3</v>
      </c>
      <c r="AN2309">
        <v>10.6</v>
      </c>
      <c r="AO2309">
        <v>0.02</v>
      </c>
      <c r="AP2309">
        <v>10</v>
      </c>
      <c r="AQ2309">
        <v>360</v>
      </c>
      <c r="AR2309">
        <v>0.14000000000000001</v>
      </c>
      <c r="AS2309">
        <v>0.9</v>
      </c>
      <c r="AT2309">
        <v>26</v>
      </c>
      <c r="AU2309">
        <v>0.9</v>
      </c>
      <c r="AV2309">
        <v>34.9</v>
      </c>
      <c r="AW2309">
        <v>5</v>
      </c>
    </row>
    <row r="2310" spans="1:49" hidden="1" x14ac:dyDescent="0.3">
      <c r="A2310" t="s">
        <v>8952</v>
      </c>
      <c r="B2310" t="s">
        <v>8953</v>
      </c>
      <c r="C2310" s="1" t="str">
        <f t="shared" si="173"/>
        <v>13:0052</v>
      </c>
      <c r="D2310" s="1" t="str">
        <f t="shared" si="174"/>
        <v>13:0018</v>
      </c>
      <c r="E2310" t="s">
        <v>8954</v>
      </c>
      <c r="F2310" t="s">
        <v>8955</v>
      </c>
      <c r="H2310">
        <v>45.539537899999999</v>
      </c>
      <c r="I2310">
        <v>-66.829166999999998</v>
      </c>
      <c r="J2310" s="1" t="str">
        <f t="shared" si="175"/>
        <v>Basal till</v>
      </c>
      <c r="K2310" s="1" t="str">
        <f t="shared" si="172"/>
        <v>&lt;63 micron</v>
      </c>
      <c r="L2310">
        <v>7</v>
      </c>
      <c r="M2310">
        <v>2.2000000000000002</v>
      </c>
      <c r="N2310">
        <v>9</v>
      </c>
      <c r="O2310">
        <v>1.1000000000000001</v>
      </c>
      <c r="P2310">
        <v>1</v>
      </c>
      <c r="Q2310">
        <v>96.9</v>
      </c>
      <c r="R2310">
        <v>0.33</v>
      </c>
      <c r="S2310">
        <v>7.0000000000000007E-2</v>
      </c>
      <c r="T2310">
        <v>0.03</v>
      </c>
      <c r="U2310">
        <v>14</v>
      </c>
      <c r="V2310">
        <v>38.200000000000003</v>
      </c>
      <c r="W2310">
        <v>22.31</v>
      </c>
      <c r="X2310">
        <v>3.43</v>
      </c>
      <c r="Y2310">
        <v>6.2</v>
      </c>
      <c r="Z2310">
        <v>15</v>
      </c>
      <c r="AA2310">
        <v>0.16</v>
      </c>
      <c r="AB2310">
        <v>25.1</v>
      </c>
      <c r="AC2310">
        <v>0.72</v>
      </c>
      <c r="AD2310">
        <v>539</v>
      </c>
      <c r="AE2310">
        <v>0.35</v>
      </c>
      <c r="AF2310">
        <v>5.0000000000000001E-3</v>
      </c>
      <c r="AG2310">
        <v>37.6</v>
      </c>
      <c r="AH2310">
        <v>0.03</v>
      </c>
      <c r="AI2310">
        <v>12.77</v>
      </c>
      <c r="AJ2310">
        <v>5.0000000000000001E-3</v>
      </c>
      <c r="AK2310">
        <v>0.65</v>
      </c>
      <c r="AL2310">
        <v>5.2</v>
      </c>
      <c r="AM2310">
        <v>0.3</v>
      </c>
      <c r="AN2310">
        <v>10</v>
      </c>
      <c r="AO2310">
        <v>0.01</v>
      </c>
      <c r="AP2310">
        <v>8.4</v>
      </c>
      <c r="AQ2310">
        <v>440</v>
      </c>
      <c r="AR2310">
        <v>0.11</v>
      </c>
      <c r="AS2310">
        <v>1</v>
      </c>
      <c r="AT2310">
        <v>40</v>
      </c>
      <c r="AU2310">
        <v>0.1</v>
      </c>
      <c r="AV2310">
        <v>55</v>
      </c>
      <c r="AW2310">
        <v>5</v>
      </c>
    </row>
    <row r="2311" spans="1:49" hidden="1" x14ac:dyDescent="0.3">
      <c r="A2311" t="s">
        <v>8956</v>
      </c>
      <c r="B2311" t="s">
        <v>8957</v>
      </c>
      <c r="C2311" s="1" t="str">
        <f t="shared" si="173"/>
        <v>13:0052</v>
      </c>
      <c r="D2311" s="1" t="str">
        <f t="shared" si="174"/>
        <v>13:0018</v>
      </c>
      <c r="E2311" t="s">
        <v>8958</v>
      </c>
      <c r="F2311" t="s">
        <v>8959</v>
      </c>
      <c r="H2311">
        <v>45.522213299999997</v>
      </c>
      <c r="I2311">
        <v>-66.822175599999994</v>
      </c>
      <c r="J2311" s="1" t="str">
        <f t="shared" si="175"/>
        <v>Basal till</v>
      </c>
      <c r="K2311" s="1" t="str">
        <f t="shared" si="172"/>
        <v>&lt;63 micron</v>
      </c>
      <c r="L2311">
        <v>7</v>
      </c>
      <c r="M2311">
        <v>2.2799999999999998</v>
      </c>
      <c r="N2311">
        <v>11.5</v>
      </c>
      <c r="O2311">
        <v>1.1000000000000001</v>
      </c>
      <c r="P2311">
        <v>3</v>
      </c>
      <c r="Q2311">
        <v>102</v>
      </c>
      <c r="R2311">
        <v>0.34</v>
      </c>
      <c r="S2311">
        <v>0.11</v>
      </c>
      <c r="T2311">
        <v>0.02</v>
      </c>
      <c r="U2311">
        <v>13.1</v>
      </c>
      <c r="V2311">
        <v>41.5</v>
      </c>
      <c r="W2311">
        <v>23.78</v>
      </c>
      <c r="X2311">
        <v>3.31</v>
      </c>
      <c r="Y2311">
        <v>6.4</v>
      </c>
      <c r="Z2311">
        <v>22</v>
      </c>
      <c r="AA2311">
        <v>0.22</v>
      </c>
      <c r="AB2311">
        <v>31.5</v>
      </c>
      <c r="AC2311">
        <v>0.78</v>
      </c>
      <c r="AD2311">
        <v>685</v>
      </c>
      <c r="AE2311">
        <v>0.38</v>
      </c>
      <c r="AF2311">
        <v>6.0000000000000001E-3</v>
      </c>
      <c r="AG2311">
        <v>42</v>
      </c>
      <c r="AH2311">
        <v>3.7999999999999999E-2</v>
      </c>
      <c r="AI2311">
        <v>14.02</v>
      </c>
      <c r="AJ2311">
        <v>5.0000000000000001E-3</v>
      </c>
      <c r="AK2311">
        <v>0.88</v>
      </c>
      <c r="AL2311">
        <v>5.5</v>
      </c>
      <c r="AM2311">
        <v>0.2</v>
      </c>
      <c r="AN2311">
        <v>10.4</v>
      </c>
      <c r="AO2311">
        <v>0.02</v>
      </c>
      <c r="AP2311">
        <v>9.1</v>
      </c>
      <c r="AQ2311">
        <v>480</v>
      </c>
      <c r="AR2311">
        <v>0.14000000000000001</v>
      </c>
      <c r="AS2311">
        <v>1</v>
      </c>
      <c r="AT2311">
        <v>37</v>
      </c>
      <c r="AU2311">
        <v>0.2</v>
      </c>
      <c r="AV2311">
        <v>53.5</v>
      </c>
      <c r="AW2311">
        <v>5</v>
      </c>
    </row>
    <row r="2312" spans="1:49" hidden="1" x14ac:dyDescent="0.3">
      <c r="A2312" t="s">
        <v>8960</v>
      </c>
      <c r="B2312" t="s">
        <v>8961</v>
      </c>
      <c r="C2312" s="1" t="str">
        <f t="shared" si="173"/>
        <v>13:0052</v>
      </c>
      <c r="D2312" s="1" t="str">
        <f t="shared" si="174"/>
        <v>13:0018</v>
      </c>
      <c r="E2312" t="s">
        <v>8958</v>
      </c>
      <c r="F2312" t="s">
        <v>8962</v>
      </c>
      <c r="H2312">
        <v>45.522213299999997</v>
      </c>
      <c r="I2312">
        <v>-66.822175599999994</v>
      </c>
      <c r="J2312" s="1" t="str">
        <f t="shared" si="175"/>
        <v>Basal till</v>
      </c>
      <c r="K2312" s="1" t="str">
        <f t="shared" si="172"/>
        <v>&lt;63 micron</v>
      </c>
      <c r="L2312">
        <v>12</v>
      </c>
      <c r="M2312">
        <v>2.2000000000000002</v>
      </c>
      <c r="N2312">
        <v>12.5</v>
      </c>
      <c r="O2312">
        <v>1.8</v>
      </c>
      <c r="P2312">
        <v>1</v>
      </c>
      <c r="Q2312">
        <v>114</v>
      </c>
      <c r="R2312">
        <v>0.33</v>
      </c>
      <c r="S2312">
        <v>0.14000000000000001</v>
      </c>
      <c r="T2312">
        <v>0.02</v>
      </c>
      <c r="U2312">
        <v>16.600000000000001</v>
      </c>
      <c r="V2312">
        <v>38.9</v>
      </c>
      <c r="W2312">
        <v>26.36</v>
      </c>
      <c r="X2312">
        <v>3.36</v>
      </c>
      <c r="Y2312">
        <v>6.8</v>
      </c>
      <c r="Z2312">
        <v>18</v>
      </c>
      <c r="AA2312">
        <v>0.19</v>
      </c>
      <c r="AB2312">
        <v>34.9</v>
      </c>
      <c r="AC2312">
        <v>0.77</v>
      </c>
      <c r="AD2312">
        <v>775</v>
      </c>
      <c r="AE2312">
        <v>0.38</v>
      </c>
      <c r="AF2312">
        <v>6.0000000000000001E-3</v>
      </c>
      <c r="AG2312">
        <v>46.1</v>
      </c>
      <c r="AH2312">
        <v>4.2999999999999997E-2</v>
      </c>
      <c r="AI2312">
        <v>13.69</v>
      </c>
      <c r="AJ2312">
        <v>5.0000000000000001E-3</v>
      </c>
      <c r="AK2312">
        <v>0.85</v>
      </c>
      <c r="AL2312">
        <v>5.4</v>
      </c>
      <c r="AM2312">
        <v>0.2</v>
      </c>
      <c r="AN2312">
        <v>12.6</v>
      </c>
      <c r="AO2312">
        <v>0.02</v>
      </c>
      <c r="AP2312">
        <v>8.5</v>
      </c>
      <c r="AQ2312">
        <v>430</v>
      </c>
      <c r="AR2312">
        <v>0.13</v>
      </c>
      <c r="AS2312">
        <v>0.9</v>
      </c>
      <c r="AT2312">
        <v>38</v>
      </c>
      <c r="AU2312">
        <v>0.2</v>
      </c>
      <c r="AV2312">
        <v>58.5</v>
      </c>
      <c r="AW2312">
        <v>5</v>
      </c>
    </row>
    <row r="2313" spans="1:49" hidden="1" x14ac:dyDescent="0.3">
      <c r="A2313" t="s">
        <v>8963</v>
      </c>
      <c r="B2313" t="s">
        <v>8964</v>
      </c>
      <c r="C2313" s="1" t="str">
        <f t="shared" si="173"/>
        <v>13:0052</v>
      </c>
      <c r="D2313" s="1" t="str">
        <f t="shared" si="174"/>
        <v>13:0018</v>
      </c>
      <c r="E2313" t="s">
        <v>8965</v>
      </c>
      <c r="F2313" t="s">
        <v>8966</v>
      </c>
      <c r="H2313">
        <v>45.505109300000001</v>
      </c>
      <c r="I2313">
        <v>-66.822053699999998</v>
      </c>
      <c r="J2313" s="1" t="str">
        <f t="shared" si="175"/>
        <v>Basal till</v>
      </c>
      <c r="K2313" s="1" t="str">
        <f t="shared" si="172"/>
        <v>&lt;63 micron</v>
      </c>
      <c r="L2313">
        <v>16</v>
      </c>
      <c r="M2313">
        <v>2.6</v>
      </c>
      <c r="N2313">
        <v>8</v>
      </c>
      <c r="O2313">
        <v>0.5</v>
      </c>
      <c r="P2313">
        <v>1</v>
      </c>
      <c r="Q2313">
        <v>52.8</v>
      </c>
      <c r="R2313">
        <v>0.32</v>
      </c>
      <c r="S2313">
        <v>0.04</v>
      </c>
      <c r="T2313">
        <v>0.03</v>
      </c>
      <c r="U2313">
        <v>12.7</v>
      </c>
      <c r="V2313">
        <v>35.5</v>
      </c>
      <c r="W2313">
        <v>16.04</v>
      </c>
      <c r="X2313">
        <v>3.19</v>
      </c>
      <c r="Y2313">
        <v>6.7</v>
      </c>
      <c r="Z2313">
        <v>51</v>
      </c>
      <c r="AA2313">
        <v>0.12</v>
      </c>
      <c r="AB2313">
        <v>20</v>
      </c>
      <c r="AC2313">
        <v>0.69</v>
      </c>
      <c r="AD2313">
        <v>363</v>
      </c>
      <c r="AE2313">
        <v>0.61</v>
      </c>
      <c r="AF2313">
        <v>3.0000000000000001E-3</v>
      </c>
      <c r="AG2313">
        <v>37.1</v>
      </c>
      <c r="AH2313">
        <v>2.3E-2</v>
      </c>
      <c r="AI2313">
        <v>11.56</v>
      </c>
      <c r="AJ2313">
        <v>5.0000000000000001E-3</v>
      </c>
      <c r="AK2313">
        <v>0.5</v>
      </c>
      <c r="AL2313">
        <v>3.1</v>
      </c>
      <c r="AM2313">
        <v>0.4</v>
      </c>
      <c r="AN2313">
        <v>5.4</v>
      </c>
      <c r="AO2313">
        <v>0.01</v>
      </c>
      <c r="AP2313">
        <v>5.9</v>
      </c>
      <c r="AQ2313">
        <v>150</v>
      </c>
      <c r="AR2313">
        <v>0.13</v>
      </c>
      <c r="AS2313">
        <v>0.8</v>
      </c>
      <c r="AT2313">
        <v>35</v>
      </c>
      <c r="AU2313">
        <v>0.2</v>
      </c>
      <c r="AV2313">
        <v>64.8</v>
      </c>
      <c r="AW2313">
        <v>5</v>
      </c>
    </row>
    <row r="2314" spans="1:49" hidden="1" x14ac:dyDescent="0.3">
      <c r="A2314" t="s">
        <v>8967</v>
      </c>
      <c r="B2314" t="s">
        <v>8968</v>
      </c>
      <c r="C2314" s="1" t="str">
        <f t="shared" si="173"/>
        <v>13:0052</v>
      </c>
      <c r="D2314" s="1" t="str">
        <f t="shared" si="174"/>
        <v>13:0018</v>
      </c>
      <c r="E2314" t="s">
        <v>8969</v>
      </c>
      <c r="F2314" t="s">
        <v>8970</v>
      </c>
      <c r="H2314">
        <v>45.602151900000003</v>
      </c>
      <c r="I2314">
        <v>-66.804879200000002</v>
      </c>
      <c r="J2314" s="1" t="str">
        <f t="shared" si="175"/>
        <v>Basal till</v>
      </c>
      <c r="K2314" s="1" t="str">
        <f t="shared" si="172"/>
        <v>&lt;63 micron</v>
      </c>
      <c r="L2314">
        <v>9</v>
      </c>
      <c r="M2314">
        <v>1.96</v>
      </c>
      <c r="N2314">
        <v>9.5</v>
      </c>
      <c r="O2314">
        <v>0.1</v>
      </c>
      <c r="P2314">
        <v>1</v>
      </c>
      <c r="Q2314">
        <v>126.9</v>
      </c>
      <c r="R2314">
        <v>0.26</v>
      </c>
      <c r="S2314">
        <v>0.16</v>
      </c>
      <c r="T2314">
        <v>0.01</v>
      </c>
      <c r="U2314">
        <v>15.9</v>
      </c>
      <c r="V2314">
        <v>34.6</v>
      </c>
      <c r="W2314">
        <v>23.01</v>
      </c>
      <c r="X2314">
        <v>3.39</v>
      </c>
      <c r="Y2314">
        <v>6.1</v>
      </c>
      <c r="Z2314">
        <v>15</v>
      </c>
      <c r="AA2314">
        <v>0.16</v>
      </c>
      <c r="AB2314">
        <v>33.6</v>
      </c>
      <c r="AC2314">
        <v>0.69</v>
      </c>
      <c r="AD2314">
        <v>678</v>
      </c>
      <c r="AE2314">
        <v>0.39</v>
      </c>
      <c r="AF2314">
        <v>7.0000000000000001E-3</v>
      </c>
      <c r="AG2314">
        <v>38.299999999999997</v>
      </c>
      <c r="AH2314">
        <v>4.4999999999999998E-2</v>
      </c>
      <c r="AI2314">
        <v>12.32</v>
      </c>
      <c r="AJ2314">
        <v>0.01</v>
      </c>
      <c r="AK2314">
        <v>0.59</v>
      </c>
      <c r="AL2314">
        <v>5.2</v>
      </c>
      <c r="AM2314">
        <v>0.3</v>
      </c>
      <c r="AN2314">
        <v>14</v>
      </c>
      <c r="AO2314">
        <v>0.02</v>
      </c>
      <c r="AP2314">
        <v>7.9</v>
      </c>
      <c r="AQ2314">
        <v>440</v>
      </c>
      <c r="AR2314">
        <v>0.11</v>
      </c>
      <c r="AS2314">
        <v>1</v>
      </c>
      <c r="AT2314">
        <v>40</v>
      </c>
      <c r="AU2314">
        <v>0.1</v>
      </c>
      <c r="AV2314">
        <v>60.6</v>
      </c>
      <c r="AW2314">
        <v>5</v>
      </c>
    </row>
    <row r="2315" spans="1:49" hidden="1" x14ac:dyDescent="0.3">
      <c r="A2315" t="s">
        <v>8971</v>
      </c>
      <c r="B2315" t="s">
        <v>8972</v>
      </c>
      <c r="C2315" s="1" t="str">
        <f t="shared" si="173"/>
        <v>13:0052</v>
      </c>
      <c r="D2315" s="1" t="str">
        <f t="shared" si="174"/>
        <v>13:0018</v>
      </c>
      <c r="E2315" t="s">
        <v>8973</v>
      </c>
      <c r="F2315" t="s">
        <v>8974</v>
      </c>
      <c r="H2315">
        <v>45.574236499999998</v>
      </c>
      <c r="I2315">
        <v>-66.790676399999995</v>
      </c>
      <c r="J2315" s="1" t="str">
        <f t="shared" si="175"/>
        <v>Basal till</v>
      </c>
      <c r="K2315" s="1" t="str">
        <f t="shared" si="172"/>
        <v>&lt;63 micron</v>
      </c>
      <c r="L2315">
        <v>7</v>
      </c>
      <c r="M2315">
        <v>2.3199999999999998</v>
      </c>
      <c r="N2315">
        <v>10.8</v>
      </c>
      <c r="O2315">
        <v>0.3</v>
      </c>
      <c r="P2315">
        <v>2</v>
      </c>
      <c r="Q2315">
        <v>62.7</v>
      </c>
      <c r="R2315">
        <v>0.27</v>
      </c>
      <c r="S2315">
        <v>0.05</v>
      </c>
      <c r="T2315">
        <v>0.08</v>
      </c>
      <c r="U2315">
        <v>15.3</v>
      </c>
      <c r="V2315">
        <v>37</v>
      </c>
      <c r="W2315">
        <v>19.73</v>
      </c>
      <c r="X2315">
        <v>3.23</v>
      </c>
      <c r="Y2315">
        <v>5.9</v>
      </c>
      <c r="Z2315">
        <v>22</v>
      </c>
      <c r="AA2315">
        <v>0.13</v>
      </c>
      <c r="AB2315">
        <v>24</v>
      </c>
      <c r="AC2315">
        <v>0.66</v>
      </c>
      <c r="AD2315">
        <v>596</v>
      </c>
      <c r="AE2315">
        <v>0.56999999999999995</v>
      </c>
      <c r="AF2315">
        <v>4.0000000000000001E-3</v>
      </c>
      <c r="AG2315">
        <v>34.9</v>
      </c>
      <c r="AH2315">
        <v>3.5000000000000003E-2</v>
      </c>
      <c r="AI2315">
        <v>14.63</v>
      </c>
      <c r="AJ2315">
        <v>0.01</v>
      </c>
      <c r="AK2315">
        <v>0.55000000000000004</v>
      </c>
      <c r="AL2315">
        <v>4.0999999999999996</v>
      </c>
      <c r="AM2315">
        <v>0.4</v>
      </c>
      <c r="AN2315">
        <v>7.4</v>
      </c>
      <c r="AO2315">
        <v>0.01</v>
      </c>
      <c r="AP2315">
        <v>8.5</v>
      </c>
      <c r="AQ2315">
        <v>610</v>
      </c>
      <c r="AR2315">
        <v>0.11</v>
      </c>
      <c r="AS2315">
        <v>1.1000000000000001</v>
      </c>
      <c r="AT2315">
        <v>39</v>
      </c>
      <c r="AU2315">
        <v>0.2</v>
      </c>
      <c r="AV2315">
        <v>54</v>
      </c>
      <c r="AW2315">
        <v>5</v>
      </c>
    </row>
    <row r="2316" spans="1:49" hidden="1" x14ac:dyDescent="0.3">
      <c r="A2316" t="s">
        <v>8975</v>
      </c>
      <c r="B2316" t="s">
        <v>8976</v>
      </c>
      <c r="C2316" s="1" t="str">
        <f t="shared" si="173"/>
        <v>13:0052</v>
      </c>
      <c r="D2316" s="1" t="str">
        <f t="shared" si="174"/>
        <v>13:0018</v>
      </c>
      <c r="E2316" t="s">
        <v>8977</v>
      </c>
      <c r="F2316" t="s">
        <v>8978</v>
      </c>
      <c r="H2316">
        <v>45.539087100000003</v>
      </c>
      <c r="I2316">
        <v>-66.792013800000007</v>
      </c>
      <c r="J2316" s="1" t="str">
        <f t="shared" si="175"/>
        <v>Basal till</v>
      </c>
      <c r="K2316" s="1" t="str">
        <f t="shared" si="172"/>
        <v>&lt;63 micron</v>
      </c>
      <c r="L2316">
        <v>5</v>
      </c>
      <c r="M2316">
        <v>1.77</v>
      </c>
      <c r="N2316">
        <v>7.9</v>
      </c>
      <c r="O2316">
        <v>1</v>
      </c>
      <c r="P2316">
        <v>1</v>
      </c>
      <c r="Q2316">
        <v>72.099999999999994</v>
      </c>
      <c r="R2316">
        <v>0.25</v>
      </c>
      <c r="S2316">
        <v>0.04</v>
      </c>
      <c r="T2316">
        <v>0.04</v>
      </c>
      <c r="U2316">
        <v>10.7</v>
      </c>
      <c r="V2316">
        <v>31</v>
      </c>
      <c r="W2316">
        <v>14.46</v>
      </c>
      <c r="X2316">
        <v>2.81</v>
      </c>
      <c r="Y2316">
        <v>5.3</v>
      </c>
      <c r="Z2316">
        <v>41</v>
      </c>
      <c r="AA2316">
        <v>0.12</v>
      </c>
      <c r="AB2316">
        <v>20.9</v>
      </c>
      <c r="AC2316">
        <v>0.56000000000000005</v>
      </c>
      <c r="AD2316">
        <v>358</v>
      </c>
      <c r="AE2316">
        <v>0.22</v>
      </c>
      <c r="AF2316">
        <v>4.0000000000000001E-3</v>
      </c>
      <c r="AG2316">
        <v>27.9</v>
      </c>
      <c r="AH2316">
        <v>1.4E-2</v>
      </c>
      <c r="AI2316">
        <v>11.57</v>
      </c>
      <c r="AJ2316">
        <v>5.0000000000000001E-3</v>
      </c>
      <c r="AK2316">
        <v>0.48</v>
      </c>
      <c r="AL2316">
        <v>3.8</v>
      </c>
      <c r="AM2316">
        <v>0.3</v>
      </c>
      <c r="AN2316">
        <v>7.4</v>
      </c>
      <c r="AO2316">
        <v>0.02</v>
      </c>
      <c r="AP2316">
        <v>7.3</v>
      </c>
      <c r="AQ2316">
        <v>330</v>
      </c>
      <c r="AR2316">
        <v>0.11</v>
      </c>
      <c r="AS2316">
        <v>1</v>
      </c>
      <c r="AT2316">
        <v>34</v>
      </c>
      <c r="AU2316">
        <v>0.2</v>
      </c>
      <c r="AV2316">
        <v>46</v>
      </c>
      <c r="AW2316">
        <v>5</v>
      </c>
    </row>
    <row r="2317" spans="1:49" hidden="1" x14ac:dyDescent="0.3">
      <c r="A2317" t="s">
        <v>8979</v>
      </c>
      <c r="B2317" t="s">
        <v>8980</v>
      </c>
      <c r="C2317" s="1" t="str">
        <f t="shared" si="173"/>
        <v>13:0052</v>
      </c>
      <c r="D2317" s="1" t="str">
        <f t="shared" si="174"/>
        <v>13:0018</v>
      </c>
      <c r="E2317" t="s">
        <v>8981</v>
      </c>
      <c r="F2317" t="s">
        <v>8982</v>
      </c>
      <c r="H2317">
        <v>45.517365699999999</v>
      </c>
      <c r="I2317">
        <v>-66.802631899999994</v>
      </c>
      <c r="J2317" s="1" t="str">
        <f t="shared" si="175"/>
        <v>Basal till</v>
      </c>
      <c r="K2317" s="1" t="str">
        <f t="shared" si="172"/>
        <v>&lt;63 micron</v>
      </c>
      <c r="L2317">
        <v>403</v>
      </c>
      <c r="M2317">
        <v>4.08</v>
      </c>
      <c r="N2317">
        <v>14.6</v>
      </c>
      <c r="O2317">
        <v>0.4</v>
      </c>
      <c r="P2317">
        <v>1</v>
      </c>
      <c r="Q2317">
        <v>68.900000000000006</v>
      </c>
      <c r="R2317">
        <v>0.28999999999999998</v>
      </c>
      <c r="S2317">
        <v>0.05</v>
      </c>
      <c r="T2317">
        <v>0.15</v>
      </c>
      <c r="U2317">
        <v>9</v>
      </c>
      <c r="V2317">
        <v>27.1</v>
      </c>
      <c r="W2317">
        <v>10.220000000000001</v>
      </c>
      <c r="X2317">
        <v>3.7</v>
      </c>
      <c r="Y2317">
        <v>8.1999999999999993</v>
      </c>
      <c r="Z2317">
        <v>224</v>
      </c>
      <c r="AA2317">
        <v>7.0000000000000007E-2</v>
      </c>
      <c r="AB2317">
        <v>23.9</v>
      </c>
      <c r="AC2317">
        <v>0.45</v>
      </c>
      <c r="AD2317">
        <v>316</v>
      </c>
      <c r="AE2317">
        <v>1.29</v>
      </c>
      <c r="AF2317">
        <v>3.0000000000000001E-3</v>
      </c>
      <c r="AG2317">
        <v>20.6</v>
      </c>
      <c r="AH2317">
        <v>8.8999999999999996E-2</v>
      </c>
      <c r="AI2317">
        <v>15.63</v>
      </c>
      <c r="AJ2317">
        <v>0.03</v>
      </c>
      <c r="AK2317">
        <v>0.53</v>
      </c>
      <c r="AL2317">
        <v>4.5999999999999996</v>
      </c>
      <c r="AM2317">
        <v>1.3</v>
      </c>
      <c r="AN2317">
        <v>5.2</v>
      </c>
      <c r="AO2317">
        <v>0.01</v>
      </c>
      <c r="AP2317">
        <v>8.8000000000000007</v>
      </c>
      <c r="AQ2317">
        <v>190</v>
      </c>
      <c r="AR2317">
        <v>0.14000000000000001</v>
      </c>
      <c r="AS2317">
        <v>1.8</v>
      </c>
      <c r="AT2317">
        <v>32</v>
      </c>
      <c r="AU2317">
        <v>0.7</v>
      </c>
      <c r="AV2317">
        <v>99.1</v>
      </c>
      <c r="AW2317">
        <v>1</v>
      </c>
    </row>
    <row r="2318" spans="1:49" hidden="1" x14ac:dyDescent="0.3">
      <c r="A2318" t="s">
        <v>8983</v>
      </c>
      <c r="B2318" t="s">
        <v>8984</v>
      </c>
      <c r="C2318" s="1" t="str">
        <f t="shared" si="173"/>
        <v>13:0052</v>
      </c>
      <c r="D2318" s="1" t="str">
        <f t="shared" si="174"/>
        <v>13:0018</v>
      </c>
      <c r="E2318" t="s">
        <v>8985</v>
      </c>
      <c r="F2318" t="s">
        <v>8986</v>
      </c>
      <c r="H2318">
        <v>45.500573899999999</v>
      </c>
      <c r="I2318">
        <v>-66.802836600000006</v>
      </c>
      <c r="J2318" s="1" t="str">
        <f t="shared" si="175"/>
        <v>Basal till</v>
      </c>
      <c r="K2318" s="1" t="str">
        <f t="shared" si="172"/>
        <v>&lt;63 micron</v>
      </c>
      <c r="L2318">
        <v>19</v>
      </c>
      <c r="M2318">
        <v>2.0099999999999998</v>
      </c>
      <c r="N2318">
        <v>9.1999999999999993</v>
      </c>
      <c r="O2318">
        <v>0.8</v>
      </c>
      <c r="P2318">
        <v>1</v>
      </c>
      <c r="Q2318">
        <v>38.4</v>
      </c>
      <c r="R2318">
        <v>0.3</v>
      </c>
      <c r="S2318">
        <v>0.04</v>
      </c>
      <c r="T2318">
        <v>7.0000000000000007E-2</v>
      </c>
      <c r="U2318">
        <v>10.7</v>
      </c>
      <c r="V2318">
        <v>28</v>
      </c>
      <c r="W2318">
        <v>12.75</v>
      </c>
      <c r="X2318">
        <v>2.42</v>
      </c>
      <c r="Y2318">
        <v>5</v>
      </c>
      <c r="Z2318">
        <v>56</v>
      </c>
      <c r="AA2318">
        <v>0.09</v>
      </c>
      <c r="AB2318">
        <v>29.8</v>
      </c>
      <c r="AC2318">
        <v>0.49</v>
      </c>
      <c r="AD2318">
        <v>313</v>
      </c>
      <c r="AE2318">
        <v>0.56999999999999995</v>
      </c>
      <c r="AF2318">
        <v>4.0000000000000001E-3</v>
      </c>
      <c r="AG2318">
        <v>26.9</v>
      </c>
      <c r="AH2318">
        <v>3.1E-2</v>
      </c>
      <c r="AI2318">
        <v>27.03</v>
      </c>
      <c r="AJ2318">
        <v>0.03</v>
      </c>
      <c r="AK2318">
        <v>0.55000000000000004</v>
      </c>
      <c r="AL2318">
        <v>2.6</v>
      </c>
      <c r="AM2318">
        <v>0.5</v>
      </c>
      <c r="AN2318">
        <v>5.6</v>
      </c>
      <c r="AO2318">
        <v>0.01</v>
      </c>
      <c r="AP2318">
        <v>9.6</v>
      </c>
      <c r="AQ2318">
        <v>220</v>
      </c>
      <c r="AR2318">
        <v>0.11</v>
      </c>
      <c r="AS2318">
        <v>1.6</v>
      </c>
      <c r="AT2318">
        <v>26</v>
      </c>
      <c r="AU2318">
        <v>0.7</v>
      </c>
      <c r="AV2318">
        <v>45.8</v>
      </c>
      <c r="AW2318">
        <v>5</v>
      </c>
    </row>
    <row r="2319" spans="1:49" hidden="1" x14ac:dyDescent="0.3">
      <c r="A2319" t="s">
        <v>8987</v>
      </c>
      <c r="B2319" t="s">
        <v>8988</v>
      </c>
      <c r="C2319" s="1" t="str">
        <f t="shared" si="173"/>
        <v>13:0052</v>
      </c>
      <c r="D2319" s="1" t="str">
        <f t="shared" si="174"/>
        <v>13:0018</v>
      </c>
      <c r="E2319" t="s">
        <v>8989</v>
      </c>
      <c r="F2319" t="s">
        <v>8990</v>
      </c>
      <c r="H2319">
        <v>45.644206699999998</v>
      </c>
      <c r="I2319">
        <v>-66.758195400000005</v>
      </c>
      <c r="J2319" s="1" t="str">
        <f t="shared" si="175"/>
        <v>Basal till</v>
      </c>
      <c r="K2319" s="1" t="str">
        <f t="shared" si="172"/>
        <v>&lt;63 micron</v>
      </c>
      <c r="L2319">
        <v>3</v>
      </c>
      <c r="M2319">
        <v>1.74</v>
      </c>
      <c r="N2319">
        <v>6.9</v>
      </c>
      <c r="O2319">
        <v>0.8</v>
      </c>
      <c r="P2319">
        <v>1</v>
      </c>
      <c r="Q2319">
        <v>60.3</v>
      </c>
      <c r="R2319">
        <v>0.25</v>
      </c>
      <c r="S2319">
        <v>0.04</v>
      </c>
      <c r="T2319">
        <v>0.01</v>
      </c>
      <c r="U2319">
        <v>10.9</v>
      </c>
      <c r="V2319">
        <v>31.2</v>
      </c>
      <c r="W2319">
        <v>14.31</v>
      </c>
      <c r="X2319">
        <v>2.78</v>
      </c>
      <c r="Y2319">
        <v>5</v>
      </c>
      <c r="Z2319">
        <v>10</v>
      </c>
      <c r="AA2319">
        <v>0.1</v>
      </c>
      <c r="AB2319">
        <v>20.9</v>
      </c>
      <c r="AC2319">
        <v>0.59</v>
      </c>
      <c r="AD2319">
        <v>316</v>
      </c>
      <c r="AE2319">
        <v>0.39</v>
      </c>
      <c r="AF2319">
        <v>5.0000000000000001E-3</v>
      </c>
      <c r="AG2319">
        <v>29.4</v>
      </c>
      <c r="AH2319">
        <v>1.2999999999999999E-2</v>
      </c>
      <c r="AI2319">
        <v>12.45</v>
      </c>
      <c r="AJ2319">
        <v>0.02</v>
      </c>
      <c r="AK2319">
        <v>0.44</v>
      </c>
      <c r="AL2319">
        <v>3.5</v>
      </c>
      <c r="AM2319">
        <v>0.3</v>
      </c>
      <c r="AN2319">
        <v>6.4</v>
      </c>
      <c r="AO2319">
        <v>0.01</v>
      </c>
      <c r="AP2319">
        <v>7.9</v>
      </c>
      <c r="AQ2319">
        <v>230</v>
      </c>
      <c r="AR2319">
        <v>0.1</v>
      </c>
      <c r="AS2319">
        <v>0.9</v>
      </c>
      <c r="AT2319">
        <v>33</v>
      </c>
      <c r="AU2319">
        <v>0.1</v>
      </c>
      <c r="AV2319">
        <v>47.6</v>
      </c>
      <c r="AW2319">
        <v>5</v>
      </c>
    </row>
    <row r="2320" spans="1:49" hidden="1" x14ac:dyDescent="0.3">
      <c r="A2320" t="s">
        <v>8991</v>
      </c>
      <c r="B2320" t="s">
        <v>8992</v>
      </c>
      <c r="C2320" s="1" t="str">
        <f t="shared" si="173"/>
        <v>13:0052</v>
      </c>
      <c r="D2320" s="1" t="str">
        <f t="shared" si="174"/>
        <v>13:0018</v>
      </c>
      <c r="E2320" t="s">
        <v>8993</v>
      </c>
      <c r="F2320" t="s">
        <v>8994</v>
      </c>
      <c r="H2320">
        <v>45.593805099999997</v>
      </c>
      <c r="I2320">
        <v>-66.776331600000006</v>
      </c>
      <c r="J2320" s="1" t="str">
        <f t="shared" si="175"/>
        <v>Basal till</v>
      </c>
      <c r="K2320" s="1" t="str">
        <f t="shared" si="172"/>
        <v>&lt;63 micron</v>
      </c>
      <c r="L2320">
        <v>4</v>
      </c>
      <c r="M2320">
        <v>2.02</v>
      </c>
      <c r="N2320">
        <v>8.6</v>
      </c>
      <c r="O2320">
        <v>1.3</v>
      </c>
      <c r="P2320">
        <v>1</v>
      </c>
      <c r="Q2320">
        <v>110.5</v>
      </c>
      <c r="R2320">
        <v>0.31</v>
      </c>
      <c r="S2320">
        <v>0.04</v>
      </c>
      <c r="T2320">
        <v>0.01</v>
      </c>
      <c r="U2320">
        <v>16.2</v>
      </c>
      <c r="V2320">
        <v>30</v>
      </c>
      <c r="W2320">
        <v>23.63</v>
      </c>
      <c r="X2320">
        <v>3.7</v>
      </c>
      <c r="Y2320">
        <v>6.2</v>
      </c>
      <c r="Z2320">
        <v>18</v>
      </c>
      <c r="AA2320">
        <v>0.12</v>
      </c>
      <c r="AB2320">
        <v>21</v>
      </c>
      <c r="AC2320">
        <v>0.62</v>
      </c>
      <c r="AD2320">
        <v>514</v>
      </c>
      <c r="AE2320">
        <v>0.27</v>
      </c>
      <c r="AF2320">
        <v>4.0000000000000001E-3</v>
      </c>
      <c r="AG2320">
        <v>31.4</v>
      </c>
      <c r="AH2320">
        <v>2.5999999999999999E-2</v>
      </c>
      <c r="AI2320">
        <v>17.170000000000002</v>
      </c>
      <c r="AJ2320">
        <v>0.01</v>
      </c>
      <c r="AK2320">
        <v>0.52</v>
      </c>
      <c r="AL2320">
        <v>5.5</v>
      </c>
      <c r="AM2320">
        <v>0.1</v>
      </c>
      <c r="AN2320">
        <v>5.8</v>
      </c>
      <c r="AO2320">
        <v>0.02</v>
      </c>
      <c r="AP2320">
        <v>7.9</v>
      </c>
      <c r="AQ2320">
        <v>130</v>
      </c>
      <c r="AR2320">
        <v>0.11</v>
      </c>
      <c r="AS2320">
        <v>1.1000000000000001</v>
      </c>
      <c r="AT2320">
        <v>41</v>
      </c>
      <c r="AU2320">
        <v>0.05</v>
      </c>
      <c r="AV2320">
        <v>60</v>
      </c>
      <c r="AW2320">
        <v>5</v>
      </c>
    </row>
    <row r="2321" spans="1:49" hidden="1" x14ac:dyDescent="0.3">
      <c r="A2321" t="s">
        <v>8995</v>
      </c>
      <c r="B2321" t="s">
        <v>8996</v>
      </c>
      <c r="C2321" s="1" t="str">
        <f t="shared" si="173"/>
        <v>13:0052</v>
      </c>
      <c r="D2321" s="1" t="str">
        <f t="shared" si="174"/>
        <v>13:0018</v>
      </c>
      <c r="E2321" t="s">
        <v>8997</v>
      </c>
      <c r="F2321" t="s">
        <v>8998</v>
      </c>
      <c r="H2321">
        <v>45.575462999999999</v>
      </c>
      <c r="I2321">
        <v>-66.774568799999997</v>
      </c>
      <c r="J2321" s="1" t="str">
        <f t="shared" si="175"/>
        <v>Basal till</v>
      </c>
      <c r="K2321" s="1" t="str">
        <f t="shared" si="172"/>
        <v>&lt;63 micron</v>
      </c>
      <c r="L2321">
        <v>7</v>
      </c>
      <c r="M2321">
        <v>1.68</v>
      </c>
      <c r="N2321">
        <v>7.3</v>
      </c>
      <c r="O2321">
        <v>0.7</v>
      </c>
      <c r="P2321">
        <v>0.5</v>
      </c>
      <c r="Q2321">
        <v>54.3</v>
      </c>
      <c r="R2321">
        <v>0.28000000000000003</v>
      </c>
      <c r="S2321">
        <v>0.04</v>
      </c>
      <c r="T2321">
        <v>7.0000000000000007E-2</v>
      </c>
      <c r="U2321">
        <v>14.8</v>
      </c>
      <c r="V2321">
        <v>29.5</v>
      </c>
      <c r="W2321">
        <v>21.47</v>
      </c>
      <c r="X2321">
        <v>3.1</v>
      </c>
      <c r="Y2321">
        <v>5.5</v>
      </c>
      <c r="Z2321">
        <v>17</v>
      </c>
      <c r="AA2321">
        <v>0.08</v>
      </c>
      <c r="AB2321">
        <v>22.3</v>
      </c>
      <c r="AC2321">
        <v>0.57999999999999996</v>
      </c>
      <c r="AD2321">
        <v>562</v>
      </c>
      <c r="AE2321">
        <v>0.24</v>
      </c>
      <c r="AF2321">
        <v>3.0000000000000001E-3</v>
      </c>
      <c r="AG2321">
        <v>29.9</v>
      </c>
      <c r="AH2321">
        <v>2.5999999999999999E-2</v>
      </c>
      <c r="AI2321">
        <v>20.99</v>
      </c>
      <c r="AJ2321">
        <v>0.01</v>
      </c>
      <c r="AK2321">
        <v>0.4</v>
      </c>
      <c r="AL2321">
        <v>3.8</v>
      </c>
      <c r="AM2321">
        <v>0.3</v>
      </c>
      <c r="AN2321">
        <v>6.2</v>
      </c>
      <c r="AO2321">
        <v>0.02</v>
      </c>
      <c r="AP2321">
        <v>7.1</v>
      </c>
      <c r="AQ2321">
        <v>220</v>
      </c>
      <c r="AR2321">
        <v>0.1</v>
      </c>
      <c r="AS2321">
        <v>0.8</v>
      </c>
      <c r="AT2321">
        <v>34</v>
      </c>
      <c r="AU2321">
        <v>0.05</v>
      </c>
      <c r="AV2321">
        <v>56</v>
      </c>
      <c r="AW2321">
        <v>5</v>
      </c>
    </row>
    <row r="2322" spans="1:49" hidden="1" x14ac:dyDescent="0.3">
      <c r="A2322" t="s">
        <v>8999</v>
      </c>
      <c r="B2322" t="s">
        <v>9000</v>
      </c>
      <c r="C2322" s="1" t="str">
        <f t="shared" ref="C2322:C2353" si="176">HYPERLINK("http://geochem.nrcan.gc.ca/cdogs/content/bdl/bdl130052_e.htm", "13:0052")</f>
        <v>13:0052</v>
      </c>
      <c r="D2322" s="1" t="str">
        <f t="shared" ref="D2322:D2353" si="177">HYPERLINK("http://geochem.nrcan.gc.ca/cdogs/content/svy/svy130018_e.htm", "13:0018")</f>
        <v>13:0018</v>
      </c>
      <c r="E2322" t="s">
        <v>9001</v>
      </c>
      <c r="F2322" t="s">
        <v>9002</v>
      </c>
      <c r="H2322">
        <v>45.536111699999999</v>
      </c>
      <c r="I2322">
        <v>-66.772738899999993</v>
      </c>
      <c r="J2322" s="1" t="str">
        <f t="shared" si="175"/>
        <v>Basal till</v>
      </c>
      <c r="K2322" s="1" t="str">
        <f t="shared" si="172"/>
        <v>&lt;63 micron</v>
      </c>
      <c r="L2322">
        <v>7</v>
      </c>
      <c r="M2322">
        <v>1.24</v>
      </c>
      <c r="N2322">
        <v>7.2</v>
      </c>
      <c r="O2322">
        <v>0.2</v>
      </c>
      <c r="P2322">
        <v>0.5</v>
      </c>
      <c r="Q2322">
        <v>27.3</v>
      </c>
      <c r="R2322">
        <v>0.28000000000000003</v>
      </c>
      <c r="S2322">
        <v>0.1</v>
      </c>
      <c r="T2322">
        <v>0.05</v>
      </c>
      <c r="U2322">
        <v>8.3000000000000007</v>
      </c>
      <c r="V2322">
        <v>19</v>
      </c>
      <c r="W2322">
        <v>9.4600000000000009</v>
      </c>
      <c r="X2322">
        <v>2.12</v>
      </c>
      <c r="Y2322">
        <v>4.3</v>
      </c>
      <c r="Z2322">
        <v>24</v>
      </c>
      <c r="AA2322">
        <v>0.06</v>
      </c>
      <c r="AB2322">
        <v>30.7</v>
      </c>
      <c r="AC2322">
        <v>0.38</v>
      </c>
      <c r="AD2322">
        <v>389</v>
      </c>
      <c r="AE2322">
        <v>0.37</v>
      </c>
      <c r="AF2322">
        <v>5.0000000000000001E-3</v>
      </c>
      <c r="AG2322">
        <v>17.600000000000001</v>
      </c>
      <c r="AH2322">
        <v>0.04</v>
      </c>
      <c r="AI2322">
        <v>16.41</v>
      </c>
      <c r="AJ2322">
        <v>5.0000000000000001E-3</v>
      </c>
      <c r="AK2322">
        <v>0.45</v>
      </c>
      <c r="AL2322">
        <v>3.1</v>
      </c>
      <c r="AM2322">
        <v>0.3</v>
      </c>
      <c r="AN2322">
        <v>8.5</v>
      </c>
      <c r="AO2322">
        <v>0.01</v>
      </c>
      <c r="AP2322">
        <v>8.9</v>
      </c>
      <c r="AQ2322">
        <v>600</v>
      </c>
      <c r="AR2322">
        <v>0.06</v>
      </c>
      <c r="AS2322">
        <v>1.2</v>
      </c>
      <c r="AT2322">
        <v>25</v>
      </c>
      <c r="AU2322">
        <v>0.5</v>
      </c>
      <c r="AV2322">
        <v>41</v>
      </c>
      <c r="AW2322">
        <v>5</v>
      </c>
    </row>
    <row r="2323" spans="1:49" hidden="1" x14ac:dyDescent="0.3">
      <c r="A2323" t="s">
        <v>9003</v>
      </c>
      <c r="B2323" t="s">
        <v>9004</v>
      </c>
      <c r="C2323" s="1" t="str">
        <f t="shared" si="176"/>
        <v>13:0052</v>
      </c>
      <c r="D2323" s="1" t="str">
        <f t="shared" si="177"/>
        <v>13:0018</v>
      </c>
      <c r="E2323" t="s">
        <v>9005</v>
      </c>
      <c r="F2323" t="s">
        <v>9006</v>
      </c>
      <c r="H2323">
        <v>45.524380200000003</v>
      </c>
      <c r="I2323">
        <v>-66.769795299999998</v>
      </c>
      <c r="J2323" s="1" t="str">
        <f>HYPERLINK("http://geochem.nrcan.gc.ca/cdogs/content/kwd/kwd020046_e.htm", "Ablation till")</f>
        <v>Ablation till</v>
      </c>
      <c r="K2323" s="1" t="str">
        <f t="shared" si="172"/>
        <v>&lt;63 micron</v>
      </c>
      <c r="L2323">
        <v>27</v>
      </c>
      <c r="M2323">
        <v>1.94</v>
      </c>
      <c r="N2323">
        <v>10.8</v>
      </c>
      <c r="O2323">
        <v>0.2</v>
      </c>
      <c r="P2323">
        <v>1</v>
      </c>
      <c r="Q2323">
        <v>40.700000000000003</v>
      </c>
      <c r="R2323">
        <v>0.28000000000000003</v>
      </c>
      <c r="S2323">
        <v>0.05</v>
      </c>
      <c r="T2323">
        <v>0.08</v>
      </c>
      <c r="U2323">
        <v>11.1</v>
      </c>
      <c r="V2323">
        <v>29.1</v>
      </c>
      <c r="W2323">
        <v>12.48</v>
      </c>
      <c r="X2323">
        <v>2.5499999999999998</v>
      </c>
      <c r="Y2323">
        <v>4.8</v>
      </c>
      <c r="Z2323">
        <v>66</v>
      </c>
      <c r="AA2323">
        <v>7.0000000000000007E-2</v>
      </c>
      <c r="AB2323">
        <v>23.5</v>
      </c>
      <c r="AC2323">
        <v>0.43</v>
      </c>
      <c r="AD2323">
        <v>349</v>
      </c>
      <c r="AE2323">
        <v>0.53</v>
      </c>
      <c r="AF2323">
        <v>5.0000000000000001E-3</v>
      </c>
      <c r="AG2323">
        <v>23.6</v>
      </c>
      <c r="AH2323">
        <v>4.2999999999999997E-2</v>
      </c>
      <c r="AI2323">
        <v>15.66</v>
      </c>
      <c r="AJ2323">
        <v>0.02</v>
      </c>
      <c r="AK2323">
        <v>0.48</v>
      </c>
      <c r="AL2323">
        <v>3.4</v>
      </c>
      <c r="AM2323">
        <v>0.7</v>
      </c>
      <c r="AN2323">
        <v>6.3</v>
      </c>
      <c r="AO2323">
        <v>0.01</v>
      </c>
      <c r="AP2323">
        <v>7</v>
      </c>
      <c r="AQ2323">
        <v>360</v>
      </c>
      <c r="AR2323">
        <v>0.09</v>
      </c>
      <c r="AS2323">
        <v>1.2</v>
      </c>
      <c r="AT2323">
        <v>31</v>
      </c>
      <c r="AU2323">
        <v>0.4</v>
      </c>
      <c r="AV2323">
        <v>45.5</v>
      </c>
      <c r="AW2323">
        <v>5</v>
      </c>
    </row>
    <row r="2324" spans="1:49" hidden="1" x14ac:dyDescent="0.3">
      <c r="A2324" t="s">
        <v>9007</v>
      </c>
      <c r="B2324" t="s">
        <v>9008</v>
      </c>
      <c r="C2324" s="1" t="str">
        <f t="shared" si="176"/>
        <v>13:0052</v>
      </c>
      <c r="D2324" s="1" t="str">
        <f t="shared" si="177"/>
        <v>13:0018</v>
      </c>
      <c r="E2324" t="s">
        <v>9009</v>
      </c>
      <c r="F2324" t="s">
        <v>9010</v>
      </c>
      <c r="H2324">
        <v>45.503196199999998</v>
      </c>
      <c r="I2324">
        <v>-66.767699800000003</v>
      </c>
      <c r="J2324" s="1" t="str">
        <f t="shared" ref="J2324:J2332" si="178">HYPERLINK("http://geochem.nrcan.gc.ca/cdogs/content/kwd/kwd020045_e.htm", "Basal till")</f>
        <v>Basal till</v>
      </c>
      <c r="K2324" s="1" t="str">
        <f t="shared" si="172"/>
        <v>&lt;63 micron</v>
      </c>
      <c r="L2324">
        <v>16</v>
      </c>
      <c r="M2324">
        <v>1.44</v>
      </c>
      <c r="N2324">
        <v>7</v>
      </c>
      <c r="O2324">
        <v>0.6</v>
      </c>
      <c r="P2324">
        <v>0.5</v>
      </c>
      <c r="Q2324">
        <v>47.1</v>
      </c>
      <c r="R2324">
        <v>0.28999999999999998</v>
      </c>
      <c r="S2324">
        <v>0.06</v>
      </c>
      <c r="T2324">
        <v>0.03</v>
      </c>
      <c r="U2324">
        <v>10.6</v>
      </c>
      <c r="V2324">
        <v>24.8</v>
      </c>
      <c r="W2324">
        <v>14.39</v>
      </c>
      <c r="X2324">
        <v>2.6</v>
      </c>
      <c r="Y2324">
        <v>4.8</v>
      </c>
      <c r="Z2324">
        <v>15</v>
      </c>
      <c r="AA2324">
        <v>0.09</v>
      </c>
      <c r="AB2324">
        <v>31.2</v>
      </c>
      <c r="AC2324">
        <v>0.52</v>
      </c>
      <c r="AD2324">
        <v>467</v>
      </c>
      <c r="AE2324">
        <v>0.28000000000000003</v>
      </c>
      <c r="AF2324">
        <v>5.0000000000000001E-3</v>
      </c>
      <c r="AG2324">
        <v>24.8</v>
      </c>
      <c r="AH2324">
        <v>0.04</v>
      </c>
      <c r="AI2324">
        <v>15.13</v>
      </c>
      <c r="AJ2324">
        <v>5.0000000000000001E-3</v>
      </c>
      <c r="AK2324">
        <v>0.49</v>
      </c>
      <c r="AL2324">
        <v>3.5</v>
      </c>
      <c r="AM2324">
        <v>0.3</v>
      </c>
      <c r="AN2324">
        <v>7.5</v>
      </c>
      <c r="AO2324">
        <v>0.01</v>
      </c>
      <c r="AP2324">
        <v>8.9</v>
      </c>
      <c r="AQ2324">
        <v>310</v>
      </c>
      <c r="AR2324">
        <v>0.08</v>
      </c>
      <c r="AS2324">
        <v>1.1000000000000001</v>
      </c>
      <c r="AT2324">
        <v>31</v>
      </c>
      <c r="AU2324">
        <v>0.2</v>
      </c>
      <c r="AV2324">
        <v>49.9</v>
      </c>
      <c r="AW2324">
        <v>5</v>
      </c>
    </row>
    <row r="2325" spans="1:49" hidden="1" x14ac:dyDescent="0.3">
      <c r="A2325" t="s">
        <v>9011</v>
      </c>
      <c r="B2325" t="s">
        <v>9012</v>
      </c>
      <c r="C2325" s="1" t="str">
        <f t="shared" si="176"/>
        <v>13:0052</v>
      </c>
      <c r="D2325" s="1" t="str">
        <f t="shared" si="177"/>
        <v>13:0018</v>
      </c>
      <c r="E2325" t="s">
        <v>9013</v>
      </c>
      <c r="F2325" t="s">
        <v>9014</v>
      </c>
      <c r="H2325">
        <v>45.679426100000001</v>
      </c>
      <c r="I2325">
        <v>-66.7335092</v>
      </c>
      <c r="J2325" s="1" t="str">
        <f t="shared" si="178"/>
        <v>Basal till</v>
      </c>
      <c r="K2325" s="1" t="str">
        <f t="shared" si="172"/>
        <v>&lt;63 micron</v>
      </c>
      <c r="L2325">
        <v>6</v>
      </c>
      <c r="M2325">
        <v>1.78</v>
      </c>
      <c r="N2325">
        <v>5.8</v>
      </c>
      <c r="O2325">
        <v>0.8</v>
      </c>
      <c r="P2325">
        <v>0.5</v>
      </c>
      <c r="Q2325">
        <v>69.3</v>
      </c>
      <c r="R2325">
        <v>0.28000000000000003</v>
      </c>
      <c r="S2325">
        <v>0.06</v>
      </c>
      <c r="T2325">
        <v>0.01</v>
      </c>
      <c r="U2325">
        <v>12</v>
      </c>
      <c r="V2325">
        <v>31.2</v>
      </c>
      <c r="W2325">
        <v>13.86</v>
      </c>
      <c r="X2325">
        <v>2.95</v>
      </c>
      <c r="Y2325">
        <v>5.9</v>
      </c>
      <c r="Z2325">
        <v>10</v>
      </c>
      <c r="AA2325">
        <v>0.12</v>
      </c>
      <c r="AB2325">
        <v>20.5</v>
      </c>
      <c r="AC2325">
        <v>0.69</v>
      </c>
      <c r="AD2325">
        <v>362</v>
      </c>
      <c r="AE2325">
        <v>0.23</v>
      </c>
      <c r="AF2325">
        <v>6.0000000000000001E-3</v>
      </c>
      <c r="AG2325">
        <v>32.1</v>
      </c>
      <c r="AH2325">
        <v>1.2999999999999999E-2</v>
      </c>
      <c r="AI2325">
        <v>13.23</v>
      </c>
      <c r="AJ2325">
        <v>5.0000000000000001E-3</v>
      </c>
      <c r="AK2325">
        <v>0.43</v>
      </c>
      <c r="AL2325">
        <v>4.0999999999999996</v>
      </c>
      <c r="AM2325">
        <v>0.2</v>
      </c>
      <c r="AN2325">
        <v>8.8000000000000007</v>
      </c>
      <c r="AO2325">
        <v>0.01</v>
      </c>
      <c r="AP2325">
        <v>7.6</v>
      </c>
      <c r="AQ2325">
        <v>280</v>
      </c>
      <c r="AR2325">
        <v>0.1</v>
      </c>
      <c r="AS2325">
        <v>0.8</v>
      </c>
      <c r="AT2325">
        <v>37</v>
      </c>
      <c r="AU2325">
        <v>0.05</v>
      </c>
      <c r="AV2325">
        <v>58.7</v>
      </c>
      <c r="AW2325">
        <v>5</v>
      </c>
    </row>
    <row r="2326" spans="1:49" hidden="1" x14ac:dyDescent="0.3">
      <c r="A2326" t="s">
        <v>9015</v>
      </c>
      <c r="B2326" t="s">
        <v>9016</v>
      </c>
      <c r="C2326" s="1" t="str">
        <f t="shared" si="176"/>
        <v>13:0052</v>
      </c>
      <c r="D2326" s="1" t="str">
        <f t="shared" si="177"/>
        <v>13:0018</v>
      </c>
      <c r="E2326" t="s">
        <v>9017</v>
      </c>
      <c r="F2326" t="s">
        <v>9018</v>
      </c>
      <c r="H2326">
        <v>45.5944243</v>
      </c>
      <c r="I2326">
        <v>-66.743638899999993</v>
      </c>
      <c r="J2326" s="1" t="str">
        <f t="shared" si="178"/>
        <v>Basal till</v>
      </c>
      <c r="K2326" s="1" t="str">
        <f t="shared" si="172"/>
        <v>&lt;63 micron</v>
      </c>
      <c r="L2326">
        <v>5</v>
      </c>
      <c r="M2326">
        <v>1.82</v>
      </c>
      <c r="N2326">
        <v>9.1</v>
      </c>
      <c r="O2326">
        <v>2.7</v>
      </c>
      <c r="P2326">
        <v>1</v>
      </c>
      <c r="Q2326">
        <v>97.3</v>
      </c>
      <c r="R2326">
        <v>0.27</v>
      </c>
      <c r="S2326">
        <v>7.0000000000000007E-2</v>
      </c>
      <c r="T2326">
        <v>0.01</v>
      </c>
      <c r="U2326">
        <v>14.3</v>
      </c>
      <c r="V2326">
        <v>35</v>
      </c>
      <c r="W2326">
        <v>19.36</v>
      </c>
      <c r="X2326">
        <v>2.94</v>
      </c>
      <c r="Y2326">
        <v>5.7</v>
      </c>
      <c r="Z2326">
        <v>17</v>
      </c>
      <c r="AA2326">
        <v>0.12</v>
      </c>
      <c r="AB2326">
        <v>27.8</v>
      </c>
      <c r="AC2326">
        <v>0.7</v>
      </c>
      <c r="AD2326">
        <v>401</v>
      </c>
      <c r="AE2326">
        <v>0.36</v>
      </c>
      <c r="AF2326">
        <v>6.0000000000000001E-3</v>
      </c>
      <c r="AG2326">
        <v>39.799999999999997</v>
      </c>
      <c r="AH2326">
        <v>2.3E-2</v>
      </c>
      <c r="AI2326">
        <v>13.58</v>
      </c>
      <c r="AJ2326">
        <v>5.0000000000000001E-3</v>
      </c>
      <c r="AK2326">
        <v>0.57999999999999996</v>
      </c>
      <c r="AL2326">
        <v>4.8</v>
      </c>
      <c r="AM2326">
        <v>0.2</v>
      </c>
      <c r="AN2326">
        <v>8.3000000000000007</v>
      </c>
      <c r="AO2326">
        <v>0.02</v>
      </c>
      <c r="AP2326">
        <v>7.1</v>
      </c>
      <c r="AQ2326">
        <v>220</v>
      </c>
      <c r="AR2326">
        <v>0.11</v>
      </c>
      <c r="AS2326">
        <v>0.8</v>
      </c>
      <c r="AT2326">
        <v>32</v>
      </c>
      <c r="AU2326">
        <v>0.05</v>
      </c>
      <c r="AV2326">
        <v>53.7</v>
      </c>
      <c r="AW2326">
        <v>5</v>
      </c>
    </row>
    <row r="2327" spans="1:49" hidden="1" x14ac:dyDescent="0.3">
      <c r="A2327" t="s">
        <v>9019</v>
      </c>
      <c r="B2327" t="s">
        <v>9020</v>
      </c>
      <c r="C2327" s="1" t="str">
        <f t="shared" si="176"/>
        <v>13:0052</v>
      </c>
      <c r="D2327" s="1" t="str">
        <f t="shared" si="177"/>
        <v>13:0018</v>
      </c>
      <c r="E2327" t="s">
        <v>9021</v>
      </c>
      <c r="F2327" t="s">
        <v>9022</v>
      </c>
      <c r="H2327">
        <v>45.577210000000001</v>
      </c>
      <c r="I2327">
        <v>-66.748878199999993</v>
      </c>
      <c r="J2327" s="1" t="str">
        <f t="shared" si="178"/>
        <v>Basal till</v>
      </c>
      <c r="K2327" s="1" t="str">
        <f t="shared" si="172"/>
        <v>&lt;63 micron</v>
      </c>
      <c r="L2327">
        <v>7</v>
      </c>
      <c r="M2327">
        <v>2.1800000000000002</v>
      </c>
      <c r="N2327">
        <v>8.6</v>
      </c>
      <c r="O2327">
        <v>1.1000000000000001</v>
      </c>
      <c r="P2327">
        <v>2</v>
      </c>
      <c r="Q2327">
        <v>72.3</v>
      </c>
      <c r="R2327">
        <v>0.27</v>
      </c>
      <c r="S2327">
        <v>0.03</v>
      </c>
      <c r="T2327">
        <v>0.02</v>
      </c>
      <c r="U2327">
        <v>13.9</v>
      </c>
      <c r="V2327">
        <v>37.700000000000003</v>
      </c>
      <c r="W2327">
        <v>19.239999999999998</v>
      </c>
      <c r="X2327">
        <v>3.27</v>
      </c>
      <c r="Y2327">
        <v>6</v>
      </c>
      <c r="Z2327">
        <v>23</v>
      </c>
      <c r="AA2327">
        <v>0.16</v>
      </c>
      <c r="AB2327">
        <v>19.3</v>
      </c>
      <c r="AC2327">
        <v>0.73</v>
      </c>
      <c r="AD2327">
        <v>368</v>
      </c>
      <c r="AE2327">
        <v>0.49</v>
      </c>
      <c r="AF2327">
        <v>7.0000000000000001E-3</v>
      </c>
      <c r="AG2327">
        <v>44.3</v>
      </c>
      <c r="AH2327">
        <v>1.7999999999999999E-2</v>
      </c>
      <c r="AI2327">
        <v>14.37</v>
      </c>
      <c r="AJ2327">
        <v>5.0000000000000001E-3</v>
      </c>
      <c r="AK2327">
        <v>0.53</v>
      </c>
      <c r="AL2327">
        <v>4.0999999999999996</v>
      </c>
      <c r="AM2327">
        <v>0.2</v>
      </c>
      <c r="AN2327">
        <v>5.6</v>
      </c>
      <c r="AO2327">
        <v>0.01</v>
      </c>
      <c r="AP2327">
        <v>7.6</v>
      </c>
      <c r="AQ2327">
        <v>100</v>
      </c>
      <c r="AR2327">
        <v>0.12</v>
      </c>
      <c r="AS2327">
        <v>0.7</v>
      </c>
      <c r="AT2327">
        <v>35</v>
      </c>
      <c r="AU2327">
        <v>0.05</v>
      </c>
      <c r="AV2327">
        <v>64.400000000000006</v>
      </c>
      <c r="AW2327">
        <v>5</v>
      </c>
    </row>
    <row r="2328" spans="1:49" hidden="1" x14ac:dyDescent="0.3">
      <c r="A2328" t="s">
        <v>9023</v>
      </c>
      <c r="B2328" t="s">
        <v>9024</v>
      </c>
      <c r="C2328" s="1" t="str">
        <f t="shared" si="176"/>
        <v>13:0052</v>
      </c>
      <c r="D2328" s="1" t="str">
        <f t="shared" si="177"/>
        <v>13:0018</v>
      </c>
      <c r="E2328" t="s">
        <v>9025</v>
      </c>
      <c r="F2328" t="s">
        <v>9026</v>
      </c>
      <c r="H2328">
        <v>45.555103199999998</v>
      </c>
      <c r="I2328">
        <v>-66.744276600000006</v>
      </c>
      <c r="J2328" s="1" t="str">
        <f t="shared" si="178"/>
        <v>Basal till</v>
      </c>
      <c r="K2328" s="1" t="str">
        <f t="shared" si="172"/>
        <v>&lt;63 micron</v>
      </c>
      <c r="L2328">
        <v>4</v>
      </c>
      <c r="M2328">
        <v>1.57</v>
      </c>
      <c r="N2328">
        <v>4.8</v>
      </c>
      <c r="O2328">
        <v>0.8</v>
      </c>
      <c r="P2328">
        <v>0.5</v>
      </c>
      <c r="Q2328">
        <v>50.9</v>
      </c>
      <c r="R2328">
        <v>0.24</v>
      </c>
      <c r="S2328">
        <v>0.05</v>
      </c>
      <c r="T2328">
        <v>0.04</v>
      </c>
      <c r="U2328">
        <v>11.9</v>
      </c>
      <c r="V2328">
        <v>29.3</v>
      </c>
      <c r="W2328">
        <v>9.73</v>
      </c>
      <c r="X2328">
        <v>2.85</v>
      </c>
      <c r="Y2328">
        <v>5.2</v>
      </c>
      <c r="Z2328">
        <v>6</v>
      </c>
      <c r="AA2328">
        <v>0.1</v>
      </c>
      <c r="AB2328">
        <v>19.399999999999999</v>
      </c>
      <c r="AC2328">
        <v>0.59</v>
      </c>
      <c r="AD2328">
        <v>343</v>
      </c>
      <c r="AE2328">
        <v>0.31</v>
      </c>
      <c r="AF2328">
        <v>4.0000000000000001E-3</v>
      </c>
      <c r="AG2328">
        <v>26.3</v>
      </c>
      <c r="AH2328">
        <v>1.7999999999999999E-2</v>
      </c>
      <c r="AI2328">
        <v>12.2</v>
      </c>
      <c r="AJ2328">
        <v>0.01</v>
      </c>
      <c r="AK2328">
        <v>0.35</v>
      </c>
      <c r="AL2328">
        <v>3.4</v>
      </c>
      <c r="AM2328">
        <v>0.2</v>
      </c>
      <c r="AN2328">
        <v>7.7</v>
      </c>
      <c r="AO2328">
        <v>0.01</v>
      </c>
      <c r="AP2328">
        <v>6.8</v>
      </c>
      <c r="AQ2328">
        <v>330</v>
      </c>
      <c r="AR2328">
        <v>0.08</v>
      </c>
      <c r="AS2328">
        <v>0.7</v>
      </c>
      <c r="AT2328">
        <v>36</v>
      </c>
      <c r="AU2328">
        <v>0.1</v>
      </c>
      <c r="AV2328">
        <v>54.6</v>
      </c>
      <c r="AW2328">
        <v>5</v>
      </c>
    </row>
    <row r="2329" spans="1:49" hidden="1" x14ac:dyDescent="0.3">
      <c r="A2329" t="s">
        <v>9027</v>
      </c>
      <c r="B2329" t="s">
        <v>9028</v>
      </c>
      <c r="C2329" s="1" t="str">
        <f t="shared" si="176"/>
        <v>13:0052</v>
      </c>
      <c r="D2329" s="1" t="str">
        <f t="shared" si="177"/>
        <v>13:0018</v>
      </c>
      <c r="E2329" t="s">
        <v>9025</v>
      </c>
      <c r="F2329" t="s">
        <v>9029</v>
      </c>
      <c r="H2329">
        <v>45.555103199999998</v>
      </c>
      <c r="I2329">
        <v>-66.744276600000006</v>
      </c>
      <c r="J2329" s="1" t="str">
        <f t="shared" si="178"/>
        <v>Basal till</v>
      </c>
      <c r="K2329" s="1" t="str">
        <f t="shared" si="172"/>
        <v>&lt;63 micron</v>
      </c>
      <c r="L2329">
        <v>5</v>
      </c>
      <c r="M2329">
        <v>1.72</v>
      </c>
      <c r="N2329">
        <v>6.1</v>
      </c>
      <c r="O2329">
        <v>1.2</v>
      </c>
      <c r="P2329">
        <v>0.5</v>
      </c>
      <c r="Q2329">
        <v>60.4</v>
      </c>
      <c r="R2329">
        <v>0.25</v>
      </c>
      <c r="S2329">
        <v>0.06</v>
      </c>
      <c r="T2329">
        <v>0.02</v>
      </c>
      <c r="U2329">
        <v>12.5</v>
      </c>
      <c r="V2329">
        <v>29.5</v>
      </c>
      <c r="W2329">
        <v>13.78</v>
      </c>
      <c r="X2329">
        <v>3.1</v>
      </c>
      <c r="Y2329">
        <v>5.6</v>
      </c>
      <c r="Z2329">
        <v>10</v>
      </c>
      <c r="AA2329">
        <v>0.12</v>
      </c>
      <c r="AB2329">
        <v>19.5</v>
      </c>
      <c r="AC2329">
        <v>0.65</v>
      </c>
      <c r="AD2329">
        <v>376</v>
      </c>
      <c r="AE2329">
        <v>0.24</v>
      </c>
      <c r="AF2329">
        <v>6.0000000000000001E-3</v>
      </c>
      <c r="AG2329">
        <v>30.2</v>
      </c>
      <c r="AH2329">
        <v>2.4E-2</v>
      </c>
      <c r="AI2329">
        <v>12.87</v>
      </c>
      <c r="AJ2329">
        <v>0.01</v>
      </c>
      <c r="AK2329">
        <v>0.4</v>
      </c>
      <c r="AL2329">
        <v>4.5999999999999996</v>
      </c>
      <c r="AM2329">
        <v>0.1</v>
      </c>
      <c r="AN2329">
        <v>9</v>
      </c>
      <c r="AO2329">
        <v>0.02</v>
      </c>
      <c r="AP2329">
        <v>7.7</v>
      </c>
      <c r="AQ2329">
        <v>290</v>
      </c>
      <c r="AR2329">
        <v>0.1</v>
      </c>
      <c r="AS2329">
        <v>0.8</v>
      </c>
      <c r="AT2329">
        <v>39</v>
      </c>
      <c r="AU2329">
        <v>0.1</v>
      </c>
      <c r="AV2329">
        <v>59.7</v>
      </c>
      <c r="AW2329">
        <v>5</v>
      </c>
    </row>
    <row r="2330" spans="1:49" hidden="1" x14ac:dyDescent="0.3">
      <c r="A2330" t="s">
        <v>9030</v>
      </c>
      <c r="B2330" t="s">
        <v>9031</v>
      </c>
      <c r="C2330" s="1" t="str">
        <f t="shared" si="176"/>
        <v>13:0052</v>
      </c>
      <c r="D2330" s="1" t="str">
        <f t="shared" si="177"/>
        <v>13:0018</v>
      </c>
      <c r="E2330" t="s">
        <v>9032</v>
      </c>
      <c r="F2330" t="s">
        <v>9033</v>
      </c>
      <c r="H2330">
        <v>45.5389433</v>
      </c>
      <c r="I2330">
        <v>-66.746843600000005</v>
      </c>
      <c r="J2330" s="1" t="str">
        <f t="shared" si="178"/>
        <v>Basal till</v>
      </c>
      <c r="K2330" s="1" t="str">
        <f t="shared" si="172"/>
        <v>&lt;63 micron</v>
      </c>
      <c r="L2330">
        <v>6</v>
      </c>
      <c r="M2330">
        <v>1.54</v>
      </c>
      <c r="N2330">
        <v>6.9</v>
      </c>
      <c r="O2330">
        <v>0.3</v>
      </c>
      <c r="P2330">
        <v>1</v>
      </c>
      <c r="Q2330">
        <v>62.7</v>
      </c>
      <c r="R2330">
        <v>0.27</v>
      </c>
      <c r="S2330">
        <v>0.11</v>
      </c>
      <c r="T2330">
        <v>0.03</v>
      </c>
      <c r="U2330">
        <v>13.1</v>
      </c>
      <c r="V2330">
        <v>30.6</v>
      </c>
      <c r="W2330">
        <v>14.69</v>
      </c>
      <c r="X2330">
        <v>2.92</v>
      </c>
      <c r="Y2330">
        <v>4.9000000000000004</v>
      </c>
      <c r="Z2330">
        <v>13</v>
      </c>
      <c r="AA2330">
        <v>0.11</v>
      </c>
      <c r="AB2330">
        <v>28.6</v>
      </c>
      <c r="AC2330">
        <v>0.57999999999999996</v>
      </c>
      <c r="AD2330">
        <v>518</v>
      </c>
      <c r="AE2330">
        <v>0.27</v>
      </c>
      <c r="AF2330">
        <v>5.0000000000000001E-3</v>
      </c>
      <c r="AG2330">
        <v>29.7</v>
      </c>
      <c r="AH2330">
        <v>4.2000000000000003E-2</v>
      </c>
      <c r="AI2330">
        <v>13.66</v>
      </c>
      <c r="AJ2330">
        <v>5.0000000000000001E-3</v>
      </c>
      <c r="AK2330">
        <v>0.43</v>
      </c>
      <c r="AL2330">
        <v>4.8</v>
      </c>
      <c r="AM2330">
        <v>0.3</v>
      </c>
      <c r="AN2330">
        <v>10.6</v>
      </c>
      <c r="AO2330">
        <v>0.02</v>
      </c>
      <c r="AP2330">
        <v>8.6999999999999993</v>
      </c>
      <c r="AQ2330">
        <v>490</v>
      </c>
      <c r="AR2330">
        <v>0.08</v>
      </c>
      <c r="AS2330">
        <v>1.2</v>
      </c>
      <c r="AT2330">
        <v>37</v>
      </c>
      <c r="AU2330">
        <v>0.1</v>
      </c>
      <c r="AV2330">
        <v>54.5</v>
      </c>
      <c r="AW2330">
        <v>5</v>
      </c>
    </row>
    <row r="2331" spans="1:49" hidden="1" x14ac:dyDescent="0.3">
      <c r="A2331" t="s">
        <v>9034</v>
      </c>
      <c r="B2331" t="s">
        <v>9035</v>
      </c>
      <c r="C2331" s="1" t="str">
        <f t="shared" si="176"/>
        <v>13:0052</v>
      </c>
      <c r="D2331" s="1" t="str">
        <f t="shared" si="177"/>
        <v>13:0018</v>
      </c>
      <c r="E2331" t="s">
        <v>9036</v>
      </c>
      <c r="F2331" t="s">
        <v>9037</v>
      </c>
      <c r="H2331">
        <v>45.521161200000002</v>
      </c>
      <c r="I2331">
        <v>-66.747027799999998</v>
      </c>
      <c r="J2331" s="1" t="str">
        <f t="shared" si="178"/>
        <v>Basal till</v>
      </c>
      <c r="K2331" s="1" t="str">
        <f t="shared" si="172"/>
        <v>&lt;63 micron</v>
      </c>
      <c r="L2331">
        <v>6</v>
      </c>
      <c r="M2331">
        <v>1.54</v>
      </c>
      <c r="N2331">
        <v>6.5</v>
      </c>
      <c r="O2331">
        <v>0.8</v>
      </c>
      <c r="P2331">
        <v>0.5</v>
      </c>
      <c r="Q2331">
        <v>46.6</v>
      </c>
      <c r="R2331">
        <v>0.28000000000000003</v>
      </c>
      <c r="S2331">
        <v>7.0000000000000007E-2</v>
      </c>
      <c r="T2331">
        <v>0.04</v>
      </c>
      <c r="U2331">
        <v>11.3</v>
      </c>
      <c r="V2331">
        <v>28.5</v>
      </c>
      <c r="W2331">
        <v>14.35</v>
      </c>
      <c r="X2331">
        <v>2.69</v>
      </c>
      <c r="Y2331">
        <v>5</v>
      </c>
      <c r="Z2331">
        <v>13</v>
      </c>
      <c r="AA2331">
        <v>0.09</v>
      </c>
      <c r="AB2331">
        <v>29.2</v>
      </c>
      <c r="AC2331">
        <v>0.54</v>
      </c>
      <c r="AD2331">
        <v>444</v>
      </c>
      <c r="AE2331">
        <v>0.27</v>
      </c>
      <c r="AF2331">
        <v>5.0000000000000001E-3</v>
      </c>
      <c r="AG2331">
        <v>28.3</v>
      </c>
      <c r="AH2331">
        <v>0.04</v>
      </c>
      <c r="AI2331">
        <v>13.86</v>
      </c>
      <c r="AJ2331">
        <v>5.0000000000000001E-3</v>
      </c>
      <c r="AK2331">
        <v>0.48</v>
      </c>
      <c r="AL2331">
        <v>4.0999999999999996</v>
      </c>
      <c r="AM2331">
        <v>0.2</v>
      </c>
      <c r="AN2331">
        <v>7.7</v>
      </c>
      <c r="AO2331">
        <v>0.01</v>
      </c>
      <c r="AP2331">
        <v>9</v>
      </c>
      <c r="AQ2331">
        <v>340</v>
      </c>
      <c r="AR2331">
        <v>0.08</v>
      </c>
      <c r="AS2331">
        <v>1.1000000000000001</v>
      </c>
      <c r="AT2331">
        <v>31</v>
      </c>
      <c r="AU2331">
        <v>0.2</v>
      </c>
      <c r="AV2331">
        <v>52</v>
      </c>
      <c r="AW2331">
        <v>5</v>
      </c>
    </row>
    <row r="2332" spans="1:49" hidden="1" x14ac:dyDescent="0.3">
      <c r="A2332" t="s">
        <v>9038</v>
      </c>
      <c r="B2332" t="s">
        <v>9039</v>
      </c>
      <c r="C2332" s="1" t="str">
        <f t="shared" si="176"/>
        <v>13:0052</v>
      </c>
      <c r="D2332" s="1" t="str">
        <f t="shared" si="177"/>
        <v>13:0018</v>
      </c>
      <c r="E2332" t="s">
        <v>9040</v>
      </c>
      <c r="F2332" t="s">
        <v>9041</v>
      </c>
      <c r="H2332">
        <v>45.5020539</v>
      </c>
      <c r="I2332">
        <v>-66.748019799999994</v>
      </c>
      <c r="J2332" s="1" t="str">
        <f t="shared" si="178"/>
        <v>Basal till</v>
      </c>
      <c r="K2332" s="1" t="str">
        <f t="shared" si="172"/>
        <v>&lt;63 micron</v>
      </c>
      <c r="L2332">
        <v>8</v>
      </c>
      <c r="M2332">
        <v>1.78</v>
      </c>
      <c r="N2332">
        <v>5.2</v>
      </c>
      <c r="O2332">
        <v>0.3</v>
      </c>
      <c r="P2332">
        <v>1</v>
      </c>
      <c r="Q2332">
        <v>58.7</v>
      </c>
      <c r="R2332">
        <v>0.24</v>
      </c>
      <c r="S2332">
        <v>0.06</v>
      </c>
      <c r="T2332">
        <v>0.03</v>
      </c>
      <c r="U2332">
        <v>12.5</v>
      </c>
      <c r="V2332">
        <v>32.9</v>
      </c>
      <c r="W2332">
        <v>6.19</v>
      </c>
      <c r="X2332">
        <v>3.15</v>
      </c>
      <c r="Y2332">
        <v>5.8</v>
      </c>
      <c r="Z2332">
        <v>24</v>
      </c>
      <c r="AA2332">
        <v>0.12</v>
      </c>
      <c r="AB2332">
        <v>18.2</v>
      </c>
      <c r="AC2332">
        <v>0.64</v>
      </c>
      <c r="AD2332">
        <v>326</v>
      </c>
      <c r="AE2332">
        <v>0.56000000000000005</v>
      </c>
      <c r="AF2332">
        <v>6.0000000000000001E-3</v>
      </c>
      <c r="AG2332">
        <v>31</v>
      </c>
      <c r="AH2332">
        <v>1.2E-2</v>
      </c>
      <c r="AI2332">
        <v>12.56</v>
      </c>
      <c r="AJ2332">
        <v>5.0000000000000001E-3</v>
      </c>
      <c r="AK2332">
        <v>0.27</v>
      </c>
      <c r="AL2332">
        <v>3.2</v>
      </c>
      <c r="AM2332">
        <v>0.4</v>
      </c>
      <c r="AN2332">
        <v>7.9</v>
      </c>
      <c r="AO2332">
        <v>0.01</v>
      </c>
      <c r="AP2332">
        <v>4.9000000000000004</v>
      </c>
      <c r="AQ2332">
        <v>230</v>
      </c>
      <c r="AR2332">
        <v>0.09</v>
      </c>
      <c r="AS2332">
        <v>1</v>
      </c>
      <c r="AT2332">
        <v>41</v>
      </c>
      <c r="AU2332">
        <v>0.05</v>
      </c>
      <c r="AV2332">
        <v>68.400000000000006</v>
      </c>
      <c r="AW2332">
        <v>5</v>
      </c>
    </row>
    <row r="2333" spans="1:49" hidden="1" x14ac:dyDescent="0.3">
      <c r="A2333" t="s">
        <v>9042</v>
      </c>
      <c r="B2333" t="s">
        <v>9043</v>
      </c>
      <c r="C2333" s="1" t="str">
        <f t="shared" si="176"/>
        <v>13:0052</v>
      </c>
      <c r="D2333" s="1" t="str">
        <f t="shared" si="177"/>
        <v>13:0018</v>
      </c>
      <c r="E2333" t="s">
        <v>9044</v>
      </c>
      <c r="F2333" t="s">
        <v>9045</v>
      </c>
      <c r="H2333">
        <v>45.594599000000002</v>
      </c>
      <c r="I2333">
        <v>-66.7143868</v>
      </c>
      <c r="J2333" s="1" t="str">
        <f>HYPERLINK("http://geochem.nrcan.gc.ca/cdogs/content/kwd/kwd020046_e.htm", "Ablation till")</f>
        <v>Ablation till</v>
      </c>
      <c r="K2333" s="1" t="str">
        <f t="shared" si="172"/>
        <v>&lt;63 micron</v>
      </c>
      <c r="L2333">
        <v>143</v>
      </c>
      <c r="M2333">
        <v>3.14</v>
      </c>
      <c r="N2333">
        <v>16.2</v>
      </c>
      <c r="O2333">
        <v>0.6</v>
      </c>
      <c r="P2333">
        <v>1</v>
      </c>
      <c r="Q2333">
        <v>60</v>
      </c>
      <c r="R2333">
        <v>0.28999999999999998</v>
      </c>
      <c r="S2333">
        <v>0.04</v>
      </c>
      <c r="T2333">
        <v>0.06</v>
      </c>
      <c r="U2333">
        <v>13</v>
      </c>
      <c r="V2333">
        <v>40.299999999999997</v>
      </c>
      <c r="W2333">
        <v>15.86</v>
      </c>
      <c r="X2333">
        <v>3.79</v>
      </c>
      <c r="Y2333">
        <v>7.8</v>
      </c>
      <c r="Z2333">
        <v>160</v>
      </c>
      <c r="AA2333">
        <v>0.09</v>
      </c>
      <c r="AB2333">
        <v>18</v>
      </c>
      <c r="AC2333">
        <v>0.52</v>
      </c>
      <c r="AD2333">
        <v>376</v>
      </c>
      <c r="AE2333">
        <v>0.71</v>
      </c>
      <c r="AF2333">
        <v>5.0000000000000001E-3</v>
      </c>
      <c r="AG2333">
        <v>30.4</v>
      </c>
      <c r="AH2333">
        <v>7.9000000000000001E-2</v>
      </c>
      <c r="AI2333">
        <v>17.45</v>
      </c>
      <c r="AJ2333">
        <v>0.01</v>
      </c>
      <c r="AK2333">
        <v>0.4</v>
      </c>
      <c r="AL2333">
        <v>4.0999999999999996</v>
      </c>
      <c r="AM2333">
        <v>0.7</v>
      </c>
      <c r="AN2333">
        <v>5.2</v>
      </c>
      <c r="AO2333">
        <v>0.01</v>
      </c>
      <c r="AP2333">
        <v>6.8</v>
      </c>
      <c r="AQ2333">
        <v>80</v>
      </c>
      <c r="AR2333">
        <v>0.19</v>
      </c>
      <c r="AS2333">
        <v>0.8</v>
      </c>
      <c r="AT2333">
        <v>42</v>
      </c>
      <c r="AU2333">
        <v>0.1</v>
      </c>
      <c r="AV2333">
        <v>70.2</v>
      </c>
      <c r="AW2333">
        <v>5</v>
      </c>
    </row>
    <row r="2334" spans="1:49" hidden="1" x14ac:dyDescent="0.3">
      <c r="A2334" t="s">
        <v>9046</v>
      </c>
      <c r="B2334" t="s">
        <v>9047</v>
      </c>
      <c r="C2334" s="1" t="str">
        <f t="shared" si="176"/>
        <v>13:0052</v>
      </c>
      <c r="D2334" s="1" t="str">
        <f t="shared" si="177"/>
        <v>13:0018</v>
      </c>
      <c r="E2334" t="s">
        <v>9048</v>
      </c>
      <c r="F2334" t="s">
        <v>9049</v>
      </c>
      <c r="H2334">
        <v>45.574877100000002</v>
      </c>
      <c r="I2334">
        <v>-66.720197999999996</v>
      </c>
      <c r="J2334" s="1" t="str">
        <f>HYPERLINK("http://geochem.nrcan.gc.ca/cdogs/content/kwd/kwd020046_e.htm", "Ablation till")</f>
        <v>Ablation till</v>
      </c>
      <c r="K2334" s="1" t="str">
        <f t="shared" si="172"/>
        <v>&lt;63 micron</v>
      </c>
      <c r="L2334">
        <v>11</v>
      </c>
      <c r="M2334">
        <v>1.6</v>
      </c>
      <c r="N2334">
        <v>7.8</v>
      </c>
      <c r="O2334">
        <v>0.1</v>
      </c>
      <c r="P2334">
        <v>1</v>
      </c>
      <c r="Q2334">
        <v>43.7</v>
      </c>
      <c r="R2334">
        <v>0.19</v>
      </c>
      <c r="S2334">
        <v>0.03</v>
      </c>
      <c r="T2334">
        <v>0.05</v>
      </c>
      <c r="U2334">
        <v>11.1</v>
      </c>
      <c r="V2334">
        <v>28.8</v>
      </c>
      <c r="W2334">
        <v>14.1</v>
      </c>
      <c r="X2334">
        <v>2.59</v>
      </c>
      <c r="Y2334">
        <v>4.9000000000000004</v>
      </c>
      <c r="Z2334">
        <v>32</v>
      </c>
      <c r="AA2334">
        <v>0.08</v>
      </c>
      <c r="AB2334">
        <v>20</v>
      </c>
      <c r="AC2334">
        <v>0.45</v>
      </c>
      <c r="AD2334">
        <v>449</v>
      </c>
      <c r="AE2334">
        <v>0.28999999999999998</v>
      </c>
      <c r="AF2334">
        <v>5.0000000000000001E-3</v>
      </c>
      <c r="AG2334">
        <v>26.7</v>
      </c>
      <c r="AH2334">
        <v>2.4E-2</v>
      </c>
      <c r="AI2334">
        <v>11.59</v>
      </c>
      <c r="AJ2334">
        <v>0.01</v>
      </c>
      <c r="AK2334">
        <v>0.31</v>
      </c>
      <c r="AL2334">
        <v>2.9</v>
      </c>
      <c r="AM2334">
        <v>0.3</v>
      </c>
      <c r="AN2334">
        <v>5.6</v>
      </c>
      <c r="AO2334">
        <v>0.01</v>
      </c>
      <c r="AP2334">
        <v>6.2</v>
      </c>
      <c r="AQ2334">
        <v>210</v>
      </c>
      <c r="AR2334">
        <v>0.09</v>
      </c>
      <c r="AS2334">
        <v>0.8</v>
      </c>
      <c r="AT2334">
        <v>27</v>
      </c>
      <c r="AU2334">
        <v>0.05</v>
      </c>
      <c r="AV2334">
        <v>50.2</v>
      </c>
      <c r="AW2334">
        <v>5</v>
      </c>
    </row>
    <row r="2335" spans="1:49" hidden="1" x14ac:dyDescent="0.3">
      <c r="A2335" t="s">
        <v>9050</v>
      </c>
      <c r="B2335" t="s">
        <v>9051</v>
      </c>
      <c r="C2335" s="1" t="str">
        <f t="shared" si="176"/>
        <v>13:0052</v>
      </c>
      <c r="D2335" s="1" t="str">
        <f t="shared" si="177"/>
        <v>13:0018</v>
      </c>
      <c r="E2335" t="s">
        <v>9052</v>
      </c>
      <c r="F2335" t="s">
        <v>9053</v>
      </c>
      <c r="H2335">
        <v>45.575723199999999</v>
      </c>
      <c r="I2335">
        <v>-66.721099499999994</v>
      </c>
      <c r="J2335" s="1" t="str">
        <f>HYPERLINK("http://geochem.nrcan.gc.ca/cdogs/content/kwd/kwd020045_e.htm", "Basal till")</f>
        <v>Basal till</v>
      </c>
      <c r="K2335" s="1" t="str">
        <f t="shared" si="172"/>
        <v>&lt;63 micron</v>
      </c>
      <c r="L2335">
        <v>5</v>
      </c>
      <c r="M2335">
        <v>1.73</v>
      </c>
      <c r="N2335">
        <v>6.8</v>
      </c>
      <c r="O2335">
        <v>0.6</v>
      </c>
      <c r="P2335">
        <v>0.5</v>
      </c>
      <c r="Q2335">
        <v>48.3</v>
      </c>
      <c r="R2335">
        <v>0.27</v>
      </c>
      <c r="S2335">
        <v>0.06</v>
      </c>
      <c r="T2335">
        <v>0.01</v>
      </c>
      <c r="U2335">
        <v>15</v>
      </c>
      <c r="V2335">
        <v>31.6</v>
      </c>
      <c r="W2335">
        <v>16.71</v>
      </c>
      <c r="X2335">
        <v>3.65</v>
      </c>
      <c r="Y2335">
        <v>5.3</v>
      </c>
      <c r="Z2335">
        <v>14</v>
      </c>
      <c r="AA2335">
        <v>0.09</v>
      </c>
      <c r="AB2335">
        <v>20.5</v>
      </c>
      <c r="AC2335">
        <v>0.59</v>
      </c>
      <c r="AD2335">
        <v>418</v>
      </c>
      <c r="AE2335">
        <v>0.19</v>
      </c>
      <c r="AF2335">
        <v>3.0000000000000001E-3</v>
      </c>
      <c r="AG2335">
        <v>33</v>
      </c>
      <c r="AH2335">
        <v>1.4E-2</v>
      </c>
      <c r="AI2335">
        <v>13.74</v>
      </c>
      <c r="AJ2335">
        <v>5.0000000000000001E-3</v>
      </c>
      <c r="AK2335">
        <v>0.39</v>
      </c>
      <c r="AL2335">
        <v>3.6</v>
      </c>
      <c r="AM2335">
        <v>0.2</v>
      </c>
      <c r="AN2335">
        <v>7.6</v>
      </c>
      <c r="AO2335">
        <v>0.01</v>
      </c>
      <c r="AP2335">
        <v>7.6</v>
      </c>
      <c r="AQ2335">
        <v>150</v>
      </c>
      <c r="AR2335">
        <v>0.08</v>
      </c>
      <c r="AS2335">
        <v>1.1000000000000001</v>
      </c>
      <c r="AT2335">
        <v>36</v>
      </c>
      <c r="AU2335">
        <v>0.05</v>
      </c>
      <c r="AV2335">
        <v>58.8</v>
      </c>
      <c r="AW2335">
        <v>5</v>
      </c>
    </row>
    <row r="2336" spans="1:49" hidden="1" x14ac:dyDescent="0.3">
      <c r="A2336" t="s">
        <v>9054</v>
      </c>
      <c r="B2336" t="s">
        <v>9055</v>
      </c>
      <c r="C2336" s="1" t="str">
        <f t="shared" si="176"/>
        <v>13:0052</v>
      </c>
      <c r="D2336" s="1" t="str">
        <f t="shared" si="177"/>
        <v>13:0018</v>
      </c>
      <c r="E2336" t="s">
        <v>9056</v>
      </c>
      <c r="F2336" t="s">
        <v>9057</v>
      </c>
      <c r="H2336">
        <v>45.557557600000003</v>
      </c>
      <c r="I2336">
        <v>-66.718296899999999</v>
      </c>
      <c r="J2336" s="1" t="str">
        <f>HYPERLINK("http://geochem.nrcan.gc.ca/cdogs/content/kwd/kwd020045_e.htm", "Basal till")</f>
        <v>Basal till</v>
      </c>
      <c r="K2336" s="1" t="str">
        <f t="shared" si="172"/>
        <v>&lt;63 micron</v>
      </c>
      <c r="L2336">
        <v>4</v>
      </c>
      <c r="M2336">
        <v>1.32</v>
      </c>
      <c r="N2336">
        <v>15.7</v>
      </c>
      <c r="O2336">
        <v>0.3</v>
      </c>
      <c r="P2336">
        <v>1</v>
      </c>
      <c r="Q2336">
        <v>47.3</v>
      </c>
      <c r="R2336">
        <v>0.23</v>
      </c>
      <c r="S2336">
        <v>0.04</v>
      </c>
      <c r="T2336">
        <v>0.05</v>
      </c>
      <c r="U2336">
        <v>9.5</v>
      </c>
      <c r="V2336">
        <v>19.8</v>
      </c>
      <c r="W2336">
        <v>12.34</v>
      </c>
      <c r="X2336">
        <v>2.09</v>
      </c>
      <c r="Y2336">
        <v>3.9</v>
      </c>
      <c r="Z2336">
        <v>12</v>
      </c>
      <c r="AA2336">
        <v>0.08</v>
      </c>
      <c r="AB2336">
        <v>29.7</v>
      </c>
      <c r="AC2336">
        <v>0.38</v>
      </c>
      <c r="AD2336">
        <v>346</v>
      </c>
      <c r="AE2336">
        <v>0.25</v>
      </c>
      <c r="AF2336">
        <v>4.0000000000000001E-3</v>
      </c>
      <c r="AG2336">
        <v>20.100000000000001</v>
      </c>
      <c r="AH2336">
        <v>1.9E-2</v>
      </c>
      <c r="AI2336">
        <v>16.59</v>
      </c>
      <c r="AJ2336">
        <v>5.0000000000000001E-3</v>
      </c>
      <c r="AK2336">
        <v>0.91</v>
      </c>
      <c r="AL2336">
        <v>2.9</v>
      </c>
      <c r="AM2336">
        <v>0.2</v>
      </c>
      <c r="AN2336">
        <v>7.1</v>
      </c>
      <c r="AO2336">
        <v>0.01</v>
      </c>
      <c r="AP2336">
        <v>10.199999999999999</v>
      </c>
      <c r="AQ2336">
        <v>1260</v>
      </c>
      <c r="AR2336">
        <v>0.11</v>
      </c>
      <c r="AS2336">
        <v>1.3</v>
      </c>
      <c r="AT2336">
        <v>28</v>
      </c>
      <c r="AU2336">
        <v>0.7</v>
      </c>
      <c r="AV2336">
        <v>40.9</v>
      </c>
      <c r="AW2336">
        <v>5</v>
      </c>
    </row>
    <row r="2337" spans="1:49" hidden="1" x14ac:dyDescent="0.3">
      <c r="A2337" t="s">
        <v>9058</v>
      </c>
      <c r="B2337" t="s">
        <v>9059</v>
      </c>
      <c r="C2337" s="1" t="str">
        <f t="shared" si="176"/>
        <v>13:0052</v>
      </c>
      <c r="D2337" s="1" t="str">
        <f t="shared" si="177"/>
        <v>13:0018</v>
      </c>
      <c r="E2337" t="s">
        <v>9060</v>
      </c>
      <c r="F2337" t="s">
        <v>9061</v>
      </c>
      <c r="H2337">
        <v>45.538182599999999</v>
      </c>
      <c r="I2337">
        <v>-66.722550999999996</v>
      </c>
      <c r="J2337" s="1" t="str">
        <f>HYPERLINK("http://geochem.nrcan.gc.ca/cdogs/content/kwd/kwd020045_e.htm", "Basal till")</f>
        <v>Basal till</v>
      </c>
      <c r="K2337" s="1" t="str">
        <f t="shared" si="172"/>
        <v>&lt;63 micron</v>
      </c>
      <c r="L2337">
        <v>14</v>
      </c>
      <c r="M2337">
        <v>1.77</v>
      </c>
      <c r="N2337">
        <v>12</v>
      </c>
      <c r="O2337">
        <v>0.1</v>
      </c>
      <c r="P2337">
        <v>1</v>
      </c>
      <c r="Q2337">
        <v>31.7</v>
      </c>
      <c r="R2337">
        <v>0.22</v>
      </c>
      <c r="S2337">
        <v>0.04</v>
      </c>
      <c r="T2337">
        <v>0.13</v>
      </c>
      <c r="U2337">
        <v>13.3</v>
      </c>
      <c r="V2337">
        <v>27</v>
      </c>
      <c r="W2337">
        <v>9.36</v>
      </c>
      <c r="X2337">
        <v>2.6</v>
      </c>
      <c r="Y2337">
        <v>5.2</v>
      </c>
      <c r="Z2337">
        <v>24</v>
      </c>
      <c r="AA2337">
        <v>0.09</v>
      </c>
      <c r="AB2337">
        <v>29.5</v>
      </c>
      <c r="AC2337">
        <v>0.51</v>
      </c>
      <c r="AD2337">
        <v>376</v>
      </c>
      <c r="AE2337">
        <v>0.35</v>
      </c>
      <c r="AF2337">
        <v>4.0000000000000001E-3</v>
      </c>
      <c r="AG2337">
        <v>26</v>
      </c>
      <c r="AH2337">
        <v>2.3E-2</v>
      </c>
      <c r="AI2337">
        <v>24.3</v>
      </c>
      <c r="AJ2337">
        <v>5.0000000000000001E-3</v>
      </c>
      <c r="AK2337">
        <v>0.7</v>
      </c>
      <c r="AL2337">
        <v>3.1</v>
      </c>
      <c r="AM2337">
        <v>0.3</v>
      </c>
      <c r="AN2337">
        <v>6.7</v>
      </c>
      <c r="AO2337">
        <v>0.01</v>
      </c>
      <c r="AP2337">
        <v>10.8</v>
      </c>
      <c r="AQ2337">
        <v>410</v>
      </c>
      <c r="AR2337">
        <v>0.12</v>
      </c>
      <c r="AS2337">
        <v>1.4</v>
      </c>
      <c r="AT2337">
        <v>30</v>
      </c>
      <c r="AU2337">
        <v>0.9</v>
      </c>
      <c r="AV2337">
        <v>58.2</v>
      </c>
      <c r="AW2337">
        <v>5</v>
      </c>
    </row>
    <row r="2338" spans="1:49" hidden="1" x14ac:dyDescent="0.3">
      <c r="A2338" t="s">
        <v>9062</v>
      </c>
      <c r="B2338" t="s">
        <v>9063</v>
      </c>
      <c r="C2338" s="1" t="str">
        <f t="shared" si="176"/>
        <v>13:0052</v>
      </c>
      <c r="D2338" s="1" t="str">
        <f t="shared" si="177"/>
        <v>13:0018</v>
      </c>
      <c r="E2338" t="s">
        <v>9064</v>
      </c>
      <c r="F2338" t="s">
        <v>9065</v>
      </c>
      <c r="H2338">
        <v>45.519664400000003</v>
      </c>
      <c r="I2338">
        <v>-66.720122099999998</v>
      </c>
      <c r="J2338" s="1" t="str">
        <f>HYPERLINK("http://geochem.nrcan.gc.ca/cdogs/content/kwd/kwd020045_e.htm", "Basal till")</f>
        <v>Basal till</v>
      </c>
      <c r="K2338" s="1" t="str">
        <f t="shared" si="172"/>
        <v>&lt;63 micron</v>
      </c>
      <c r="L2338">
        <v>5</v>
      </c>
      <c r="M2338">
        <v>1.75</v>
      </c>
      <c r="N2338">
        <v>6.6</v>
      </c>
      <c r="O2338">
        <v>0.7</v>
      </c>
      <c r="P2338">
        <v>2</v>
      </c>
      <c r="Q2338">
        <v>47.8</v>
      </c>
      <c r="R2338">
        <v>0.25</v>
      </c>
      <c r="S2338">
        <v>0.05</v>
      </c>
      <c r="T2338">
        <v>0.05</v>
      </c>
      <c r="U2338">
        <v>14.8</v>
      </c>
      <c r="V2338">
        <v>32.9</v>
      </c>
      <c r="W2338">
        <v>15.06</v>
      </c>
      <c r="X2338">
        <v>3.11</v>
      </c>
      <c r="Y2338">
        <v>5.8</v>
      </c>
      <c r="Z2338">
        <v>8</v>
      </c>
      <c r="AA2338">
        <v>0.1</v>
      </c>
      <c r="AB2338">
        <v>32.299999999999997</v>
      </c>
      <c r="AC2338">
        <v>0.64</v>
      </c>
      <c r="AD2338">
        <v>483</v>
      </c>
      <c r="AE2338">
        <v>0.3</v>
      </c>
      <c r="AF2338">
        <v>0.01</v>
      </c>
      <c r="AG2338">
        <v>30.2</v>
      </c>
      <c r="AH2338">
        <v>2.7E-2</v>
      </c>
      <c r="AI2338">
        <v>14.95</v>
      </c>
      <c r="AJ2338">
        <v>5.0000000000000001E-3</v>
      </c>
      <c r="AK2338">
        <v>0.46</v>
      </c>
      <c r="AL2338">
        <v>4.5999999999999996</v>
      </c>
      <c r="AM2338">
        <v>0.1</v>
      </c>
      <c r="AN2338">
        <v>8.1999999999999993</v>
      </c>
      <c r="AO2338">
        <v>0.01</v>
      </c>
      <c r="AP2338">
        <v>8.1</v>
      </c>
      <c r="AQ2338">
        <v>370</v>
      </c>
      <c r="AR2338">
        <v>0.1</v>
      </c>
      <c r="AS2338">
        <v>1.2</v>
      </c>
      <c r="AT2338">
        <v>38</v>
      </c>
      <c r="AU2338">
        <v>0.2</v>
      </c>
      <c r="AV2338">
        <v>65.2</v>
      </c>
      <c r="AW2338">
        <v>5</v>
      </c>
    </row>
    <row r="2339" spans="1:49" hidden="1" x14ac:dyDescent="0.3">
      <c r="A2339" t="s">
        <v>9066</v>
      </c>
      <c r="B2339" t="s">
        <v>9067</v>
      </c>
      <c r="C2339" s="1" t="str">
        <f t="shared" si="176"/>
        <v>13:0052</v>
      </c>
      <c r="D2339" s="1" t="str">
        <f t="shared" si="177"/>
        <v>13:0018</v>
      </c>
      <c r="E2339" t="s">
        <v>9068</v>
      </c>
      <c r="F2339" t="s">
        <v>9069</v>
      </c>
      <c r="H2339">
        <v>45.503320600000002</v>
      </c>
      <c r="I2339">
        <v>-66.720666100000003</v>
      </c>
      <c r="J2339" s="1" t="str">
        <f>HYPERLINK("http://geochem.nrcan.gc.ca/cdogs/content/kwd/kwd020046_e.htm", "Ablation till")</f>
        <v>Ablation till</v>
      </c>
      <c r="K2339" s="1" t="str">
        <f t="shared" si="172"/>
        <v>&lt;63 micron</v>
      </c>
      <c r="L2339">
        <v>6</v>
      </c>
      <c r="M2339">
        <v>0.97</v>
      </c>
      <c r="N2339">
        <v>8.1</v>
      </c>
      <c r="O2339">
        <v>0.2</v>
      </c>
      <c r="P2339">
        <v>1</v>
      </c>
      <c r="Q2339">
        <v>16.600000000000001</v>
      </c>
      <c r="R2339">
        <v>0.39</v>
      </c>
      <c r="S2339">
        <v>7.0000000000000007E-2</v>
      </c>
      <c r="T2339">
        <v>0.09</v>
      </c>
      <c r="U2339">
        <v>7.2</v>
      </c>
      <c r="V2339">
        <v>15.5</v>
      </c>
      <c r="W2339">
        <v>8.4700000000000006</v>
      </c>
      <c r="X2339">
        <v>1.96</v>
      </c>
      <c r="Y2339">
        <v>3.2</v>
      </c>
      <c r="Z2339">
        <v>21</v>
      </c>
      <c r="AA2339">
        <v>0.05</v>
      </c>
      <c r="AB2339">
        <v>26.4</v>
      </c>
      <c r="AC2339">
        <v>0.28000000000000003</v>
      </c>
      <c r="AD2339">
        <v>255</v>
      </c>
      <c r="AE2339">
        <v>0.45</v>
      </c>
      <c r="AF2339">
        <v>3.0000000000000001E-3</v>
      </c>
      <c r="AG2339">
        <v>15.8</v>
      </c>
      <c r="AH2339">
        <v>3.2000000000000001E-2</v>
      </c>
      <c r="AI2339">
        <v>29.02</v>
      </c>
      <c r="AJ2339">
        <v>0.02</v>
      </c>
      <c r="AK2339">
        <v>0.39</v>
      </c>
      <c r="AL2339">
        <v>2.2999999999999998</v>
      </c>
      <c r="AM2339">
        <v>0.2</v>
      </c>
      <c r="AN2339">
        <v>4.5</v>
      </c>
      <c r="AO2339">
        <v>0.02</v>
      </c>
      <c r="AP2339">
        <v>15.4</v>
      </c>
      <c r="AQ2339">
        <v>450</v>
      </c>
      <c r="AR2339">
        <v>0.06</v>
      </c>
      <c r="AS2339">
        <v>3</v>
      </c>
      <c r="AT2339">
        <v>21</v>
      </c>
      <c r="AU2339">
        <v>0.5</v>
      </c>
      <c r="AV2339">
        <v>36.6</v>
      </c>
      <c r="AW2339">
        <v>1</v>
      </c>
    </row>
    <row r="2340" spans="1:49" hidden="1" x14ac:dyDescent="0.3">
      <c r="A2340" t="s">
        <v>9070</v>
      </c>
      <c r="B2340" t="s">
        <v>9071</v>
      </c>
      <c r="C2340" s="1" t="str">
        <f t="shared" si="176"/>
        <v>13:0052</v>
      </c>
      <c r="D2340" s="1" t="str">
        <f t="shared" si="177"/>
        <v>13:0018</v>
      </c>
      <c r="E2340" t="s">
        <v>9072</v>
      </c>
      <c r="F2340" t="s">
        <v>9073</v>
      </c>
      <c r="H2340">
        <v>45.591189900000003</v>
      </c>
      <c r="I2340">
        <v>-66.691666499999997</v>
      </c>
      <c r="J2340" s="1" t="str">
        <f t="shared" ref="J2340:J2347" si="179">HYPERLINK("http://geochem.nrcan.gc.ca/cdogs/content/kwd/kwd020045_e.htm", "Basal till")</f>
        <v>Basal till</v>
      </c>
      <c r="K2340" s="1" t="str">
        <f t="shared" si="172"/>
        <v>&lt;63 micron</v>
      </c>
      <c r="L2340">
        <v>9</v>
      </c>
      <c r="M2340">
        <v>1.39</v>
      </c>
      <c r="N2340">
        <v>5.2</v>
      </c>
      <c r="O2340">
        <v>0.3</v>
      </c>
      <c r="P2340">
        <v>3</v>
      </c>
      <c r="Q2340">
        <v>52.4</v>
      </c>
      <c r="R2340">
        <v>0.23</v>
      </c>
      <c r="S2340">
        <v>7.0000000000000007E-2</v>
      </c>
      <c r="T2340">
        <v>0.02</v>
      </c>
      <c r="U2340">
        <v>12.8</v>
      </c>
      <c r="V2340">
        <v>30.8</v>
      </c>
      <c r="W2340">
        <v>15.76</v>
      </c>
      <c r="X2340">
        <v>2.9</v>
      </c>
      <c r="Y2340">
        <v>4.5999999999999996</v>
      </c>
      <c r="Z2340">
        <v>10</v>
      </c>
      <c r="AA2340">
        <v>0.09</v>
      </c>
      <c r="AB2340">
        <v>19.3</v>
      </c>
      <c r="AC2340">
        <v>0.55000000000000004</v>
      </c>
      <c r="AD2340">
        <v>405</v>
      </c>
      <c r="AE2340">
        <v>0.37</v>
      </c>
      <c r="AF2340">
        <v>0.01</v>
      </c>
      <c r="AG2340">
        <v>26.6</v>
      </c>
      <c r="AH2340">
        <v>2.5999999999999999E-2</v>
      </c>
      <c r="AI2340">
        <v>12.18</v>
      </c>
      <c r="AJ2340">
        <v>5.0000000000000001E-3</v>
      </c>
      <c r="AK2340">
        <v>0.4</v>
      </c>
      <c r="AL2340">
        <v>4.2</v>
      </c>
      <c r="AM2340">
        <v>0.1</v>
      </c>
      <c r="AN2340">
        <v>8.4</v>
      </c>
      <c r="AO2340">
        <v>0.02</v>
      </c>
      <c r="AP2340">
        <v>7.1</v>
      </c>
      <c r="AQ2340">
        <v>310</v>
      </c>
      <c r="AR2340">
        <v>0.09</v>
      </c>
      <c r="AS2340">
        <v>0.8</v>
      </c>
      <c r="AT2340">
        <v>34</v>
      </c>
      <c r="AU2340">
        <v>0.05</v>
      </c>
      <c r="AV2340">
        <v>57.8</v>
      </c>
      <c r="AW2340">
        <v>5</v>
      </c>
    </row>
    <row r="2341" spans="1:49" hidden="1" x14ac:dyDescent="0.3">
      <c r="A2341" t="s">
        <v>9074</v>
      </c>
      <c r="B2341" t="s">
        <v>9075</v>
      </c>
      <c r="C2341" s="1" t="str">
        <f t="shared" si="176"/>
        <v>13:0052</v>
      </c>
      <c r="D2341" s="1" t="str">
        <f t="shared" si="177"/>
        <v>13:0018</v>
      </c>
      <c r="E2341" t="s">
        <v>9076</v>
      </c>
      <c r="F2341" t="s">
        <v>9077</v>
      </c>
      <c r="H2341">
        <v>45.5738585</v>
      </c>
      <c r="I2341">
        <v>-66.687429300000005</v>
      </c>
      <c r="J2341" s="1" t="str">
        <f t="shared" si="179"/>
        <v>Basal till</v>
      </c>
      <c r="K2341" s="1" t="str">
        <f t="shared" si="172"/>
        <v>&lt;63 micron</v>
      </c>
      <c r="L2341">
        <v>7</v>
      </c>
      <c r="M2341">
        <v>1.5</v>
      </c>
      <c r="N2341">
        <v>6.1</v>
      </c>
      <c r="O2341">
        <v>0.8</v>
      </c>
      <c r="P2341">
        <v>1</v>
      </c>
      <c r="Q2341">
        <v>67.2</v>
      </c>
      <c r="R2341">
        <v>0.26</v>
      </c>
      <c r="S2341">
        <v>0.08</v>
      </c>
      <c r="T2341">
        <v>0.03</v>
      </c>
      <c r="U2341">
        <v>12.5</v>
      </c>
      <c r="V2341">
        <v>30.9</v>
      </c>
      <c r="W2341">
        <v>15.55</v>
      </c>
      <c r="X2341">
        <v>2.75</v>
      </c>
      <c r="Y2341">
        <v>4.8</v>
      </c>
      <c r="Z2341">
        <v>17</v>
      </c>
      <c r="AA2341">
        <v>0.1</v>
      </c>
      <c r="AB2341">
        <v>27</v>
      </c>
      <c r="AC2341">
        <v>0.53</v>
      </c>
      <c r="AD2341">
        <v>428</v>
      </c>
      <c r="AE2341">
        <v>0.27</v>
      </c>
      <c r="AF2341">
        <v>4.0000000000000001E-3</v>
      </c>
      <c r="AG2341">
        <v>27.2</v>
      </c>
      <c r="AH2341">
        <v>2.9000000000000001E-2</v>
      </c>
      <c r="AI2341">
        <v>13.18</v>
      </c>
      <c r="AJ2341">
        <v>5.0000000000000001E-3</v>
      </c>
      <c r="AK2341">
        <v>0.49</v>
      </c>
      <c r="AL2341">
        <v>4.4000000000000004</v>
      </c>
      <c r="AM2341">
        <v>0.1</v>
      </c>
      <c r="AN2341">
        <v>9.6999999999999993</v>
      </c>
      <c r="AO2341">
        <v>0.01</v>
      </c>
      <c r="AP2341">
        <v>8.6</v>
      </c>
      <c r="AQ2341">
        <v>410</v>
      </c>
      <c r="AR2341">
        <v>0.09</v>
      </c>
      <c r="AS2341">
        <v>1.1000000000000001</v>
      </c>
      <c r="AT2341">
        <v>33</v>
      </c>
      <c r="AU2341">
        <v>0.1</v>
      </c>
      <c r="AV2341">
        <v>53</v>
      </c>
      <c r="AW2341">
        <v>5</v>
      </c>
    </row>
    <row r="2342" spans="1:49" hidden="1" x14ac:dyDescent="0.3">
      <c r="A2342" t="s">
        <v>9078</v>
      </c>
      <c r="B2342" t="s">
        <v>9079</v>
      </c>
      <c r="C2342" s="1" t="str">
        <f t="shared" si="176"/>
        <v>13:0052</v>
      </c>
      <c r="D2342" s="1" t="str">
        <f t="shared" si="177"/>
        <v>13:0018</v>
      </c>
      <c r="E2342" t="s">
        <v>9080</v>
      </c>
      <c r="F2342" t="s">
        <v>9081</v>
      </c>
      <c r="H2342">
        <v>45.555243500000003</v>
      </c>
      <c r="I2342">
        <v>-66.695828300000002</v>
      </c>
      <c r="J2342" s="1" t="str">
        <f t="shared" si="179"/>
        <v>Basal till</v>
      </c>
      <c r="K2342" s="1" t="str">
        <f t="shared" si="172"/>
        <v>&lt;63 micron</v>
      </c>
      <c r="L2342">
        <v>21</v>
      </c>
      <c r="M2342">
        <v>2.25</v>
      </c>
      <c r="N2342">
        <v>19.7</v>
      </c>
      <c r="O2342">
        <v>0.3</v>
      </c>
      <c r="P2342">
        <v>1</v>
      </c>
      <c r="Q2342">
        <v>62.4</v>
      </c>
      <c r="R2342">
        <v>0.38</v>
      </c>
      <c r="S2342">
        <v>0.04</v>
      </c>
      <c r="T2342">
        <v>0.15</v>
      </c>
      <c r="U2342">
        <v>9.3000000000000007</v>
      </c>
      <c r="V2342">
        <v>28.4</v>
      </c>
      <c r="W2342">
        <v>8.2200000000000006</v>
      </c>
      <c r="X2342">
        <v>2.71</v>
      </c>
      <c r="Y2342">
        <v>5.6</v>
      </c>
      <c r="Z2342">
        <v>62</v>
      </c>
      <c r="AA2342">
        <v>0.09</v>
      </c>
      <c r="AB2342">
        <v>29.5</v>
      </c>
      <c r="AC2342">
        <v>0.43</v>
      </c>
      <c r="AD2342">
        <v>289</v>
      </c>
      <c r="AE2342">
        <v>0.39</v>
      </c>
      <c r="AF2342">
        <v>4.0000000000000001E-3</v>
      </c>
      <c r="AG2342">
        <v>21.2</v>
      </c>
      <c r="AH2342">
        <v>3.9E-2</v>
      </c>
      <c r="AI2342">
        <v>19.809999999999999</v>
      </c>
      <c r="AJ2342">
        <v>0.02</v>
      </c>
      <c r="AK2342">
        <v>0.85</v>
      </c>
      <c r="AL2342">
        <v>3.5</v>
      </c>
      <c r="AM2342">
        <v>0.5</v>
      </c>
      <c r="AN2342">
        <v>7.4</v>
      </c>
      <c r="AO2342">
        <v>0.02</v>
      </c>
      <c r="AP2342">
        <v>8.8000000000000007</v>
      </c>
      <c r="AQ2342">
        <v>430</v>
      </c>
      <c r="AR2342">
        <v>0.14000000000000001</v>
      </c>
      <c r="AS2342">
        <v>1.4</v>
      </c>
      <c r="AT2342">
        <v>34</v>
      </c>
      <c r="AU2342">
        <v>0.6</v>
      </c>
      <c r="AV2342">
        <v>58</v>
      </c>
      <c r="AW2342">
        <v>5</v>
      </c>
    </row>
    <row r="2343" spans="1:49" hidden="1" x14ac:dyDescent="0.3">
      <c r="A2343" t="s">
        <v>9082</v>
      </c>
      <c r="B2343" t="s">
        <v>9083</v>
      </c>
      <c r="C2343" s="1" t="str">
        <f t="shared" si="176"/>
        <v>13:0052</v>
      </c>
      <c r="D2343" s="1" t="str">
        <f t="shared" si="177"/>
        <v>13:0018</v>
      </c>
      <c r="E2343" t="s">
        <v>9084</v>
      </c>
      <c r="F2343" t="s">
        <v>9085</v>
      </c>
      <c r="H2343">
        <v>45.533457400000003</v>
      </c>
      <c r="I2343">
        <v>-66.688059600000003</v>
      </c>
      <c r="J2343" s="1" t="str">
        <f t="shared" si="179"/>
        <v>Basal till</v>
      </c>
      <c r="K2343" s="1" t="str">
        <f t="shared" si="172"/>
        <v>&lt;63 micron</v>
      </c>
      <c r="L2343">
        <v>8</v>
      </c>
      <c r="M2343">
        <v>1.7</v>
      </c>
      <c r="N2343">
        <v>7.6</v>
      </c>
      <c r="O2343">
        <v>0.4</v>
      </c>
      <c r="P2343">
        <v>1</v>
      </c>
      <c r="Q2343">
        <v>46.1</v>
      </c>
      <c r="R2343">
        <v>0.25</v>
      </c>
      <c r="S2343">
        <v>0.06</v>
      </c>
      <c r="T2343">
        <v>7.0000000000000007E-2</v>
      </c>
      <c r="U2343">
        <v>12.2</v>
      </c>
      <c r="V2343">
        <v>28.4</v>
      </c>
      <c r="W2343">
        <v>11.13</v>
      </c>
      <c r="X2343">
        <v>2.83</v>
      </c>
      <c r="Y2343">
        <v>5.3</v>
      </c>
      <c r="Z2343">
        <v>16</v>
      </c>
      <c r="AA2343">
        <v>0.1</v>
      </c>
      <c r="AB2343">
        <v>34.200000000000003</v>
      </c>
      <c r="AC2343">
        <v>0.56999999999999995</v>
      </c>
      <c r="AD2343">
        <v>362</v>
      </c>
      <c r="AE2343">
        <v>0.33</v>
      </c>
      <c r="AF2343">
        <v>6.0000000000000001E-3</v>
      </c>
      <c r="AG2343">
        <v>25.5</v>
      </c>
      <c r="AH2343">
        <v>2.4E-2</v>
      </c>
      <c r="AI2343">
        <v>14.32</v>
      </c>
      <c r="AJ2343">
        <v>0.01</v>
      </c>
      <c r="AK2343">
        <v>0.75</v>
      </c>
      <c r="AL2343">
        <v>4</v>
      </c>
      <c r="AM2343">
        <v>0.3</v>
      </c>
      <c r="AN2343">
        <v>7.9</v>
      </c>
      <c r="AO2343">
        <v>0.03</v>
      </c>
      <c r="AP2343">
        <v>8.8000000000000007</v>
      </c>
      <c r="AQ2343">
        <v>360</v>
      </c>
      <c r="AR2343">
        <v>0.11</v>
      </c>
      <c r="AS2343">
        <v>1.3</v>
      </c>
      <c r="AT2343">
        <v>33</v>
      </c>
      <c r="AU2343">
        <v>0.4</v>
      </c>
      <c r="AV2343">
        <v>59.3</v>
      </c>
      <c r="AW2343">
        <v>5</v>
      </c>
    </row>
    <row r="2344" spans="1:49" hidden="1" x14ac:dyDescent="0.3">
      <c r="A2344" t="s">
        <v>9086</v>
      </c>
      <c r="B2344" t="s">
        <v>9087</v>
      </c>
      <c r="C2344" s="1" t="str">
        <f t="shared" si="176"/>
        <v>13:0052</v>
      </c>
      <c r="D2344" s="1" t="str">
        <f t="shared" si="177"/>
        <v>13:0018</v>
      </c>
      <c r="E2344" t="s">
        <v>9088</v>
      </c>
      <c r="F2344" t="s">
        <v>9089</v>
      </c>
      <c r="H2344">
        <v>45.516364000000003</v>
      </c>
      <c r="I2344">
        <v>-66.695147899999995</v>
      </c>
      <c r="J2344" s="1" t="str">
        <f t="shared" si="179"/>
        <v>Basal till</v>
      </c>
      <c r="K2344" s="1" t="str">
        <f t="shared" si="172"/>
        <v>&lt;63 micron</v>
      </c>
      <c r="L2344">
        <v>26</v>
      </c>
      <c r="M2344">
        <v>2.09</v>
      </c>
      <c r="N2344">
        <v>12</v>
      </c>
      <c r="O2344">
        <v>0.6</v>
      </c>
      <c r="P2344">
        <v>0.5</v>
      </c>
      <c r="Q2344">
        <v>46.6</v>
      </c>
      <c r="R2344">
        <v>0.26</v>
      </c>
      <c r="S2344">
        <v>0.04</v>
      </c>
      <c r="T2344">
        <v>0.1</v>
      </c>
      <c r="U2344">
        <v>13.3</v>
      </c>
      <c r="V2344">
        <v>31.2</v>
      </c>
      <c r="W2344">
        <v>11.34</v>
      </c>
      <c r="X2344">
        <v>2.92</v>
      </c>
      <c r="Y2344">
        <v>5.6</v>
      </c>
      <c r="Z2344">
        <v>39</v>
      </c>
      <c r="AA2344">
        <v>0.09</v>
      </c>
      <c r="AB2344">
        <v>26</v>
      </c>
      <c r="AC2344">
        <v>0.57999999999999996</v>
      </c>
      <c r="AD2344">
        <v>403</v>
      </c>
      <c r="AE2344">
        <v>0.41</v>
      </c>
      <c r="AF2344">
        <v>4.0000000000000001E-3</v>
      </c>
      <c r="AG2344">
        <v>28</v>
      </c>
      <c r="AH2344">
        <v>2.5000000000000001E-2</v>
      </c>
      <c r="AI2344">
        <v>17.350000000000001</v>
      </c>
      <c r="AJ2344">
        <v>5.0000000000000001E-3</v>
      </c>
      <c r="AK2344">
        <v>0.56999999999999995</v>
      </c>
      <c r="AL2344">
        <v>3.7</v>
      </c>
      <c r="AM2344">
        <v>0.4</v>
      </c>
      <c r="AN2344">
        <v>8.1999999999999993</v>
      </c>
      <c r="AO2344">
        <v>0.01</v>
      </c>
      <c r="AP2344">
        <v>8.6999999999999993</v>
      </c>
      <c r="AQ2344">
        <v>320</v>
      </c>
      <c r="AR2344">
        <v>0.13</v>
      </c>
      <c r="AS2344">
        <v>1.4</v>
      </c>
      <c r="AT2344">
        <v>35</v>
      </c>
      <c r="AU2344">
        <v>0.4</v>
      </c>
      <c r="AV2344">
        <v>59.7</v>
      </c>
      <c r="AW2344">
        <v>5</v>
      </c>
    </row>
    <row r="2345" spans="1:49" hidden="1" x14ac:dyDescent="0.3">
      <c r="A2345" t="s">
        <v>9090</v>
      </c>
      <c r="B2345" t="s">
        <v>9091</v>
      </c>
      <c r="C2345" s="1" t="str">
        <f t="shared" si="176"/>
        <v>13:0052</v>
      </c>
      <c r="D2345" s="1" t="str">
        <f t="shared" si="177"/>
        <v>13:0018</v>
      </c>
      <c r="E2345" t="s">
        <v>9092</v>
      </c>
      <c r="F2345" t="s">
        <v>9093</v>
      </c>
      <c r="H2345">
        <v>45.501768800000001</v>
      </c>
      <c r="I2345">
        <v>-66.696254999999994</v>
      </c>
      <c r="J2345" s="1" t="str">
        <f t="shared" si="179"/>
        <v>Basal till</v>
      </c>
      <c r="K2345" s="1" t="str">
        <f t="shared" si="172"/>
        <v>&lt;63 micron</v>
      </c>
      <c r="L2345">
        <v>34</v>
      </c>
      <c r="M2345">
        <v>1.73</v>
      </c>
      <c r="N2345">
        <v>8.1999999999999993</v>
      </c>
      <c r="O2345">
        <v>0.6</v>
      </c>
      <c r="P2345">
        <v>1</v>
      </c>
      <c r="Q2345">
        <v>89.2</v>
      </c>
      <c r="R2345">
        <v>0.25</v>
      </c>
      <c r="S2345">
        <v>0.14000000000000001</v>
      </c>
      <c r="T2345">
        <v>0.02</v>
      </c>
      <c r="U2345">
        <v>13.1</v>
      </c>
      <c r="V2345">
        <v>34.1</v>
      </c>
      <c r="W2345">
        <v>14.63</v>
      </c>
      <c r="X2345">
        <v>2.9</v>
      </c>
      <c r="Y2345">
        <v>5.3</v>
      </c>
      <c r="Z2345">
        <v>14</v>
      </c>
      <c r="AA2345">
        <v>0.11</v>
      </c>
      <c r="AB2345">
        <v>27.8</v>
      </c>
      <c r="AC2345">
        <v>0.65</v>
      </c>
      <c r="AD2345">
        <v>462</v>
      </c>
      <c r="AE2345">
        <v>0.55000000000000004</v>
      </c>
      <c r="AF2345">
        <v>4.0000000000000001E-3</v>
      </c>
      <c r="AG2345">
        <v>33.200000000000003</v>
      </c>
      <c r="AH2345">
        <v>2.5999999999999999E-2</v>
      </c>
      <c r="AI2345">
        <v>12.53</v>
      </c>
      <c r="AJ2345">
        <v>5.0000000000000001E-3</v>
      </c>
      <c r="AK2345">
        <v>0.52</v>
      </c>
      <c r="AL2345">
        <v>4.0999999999999996</v>
      </c>
      <c r="AM2345">
        <v>0.1</v>
      </c>
      <c r="AN2345">
        <v>11.3</v>
      </c>
      <c r="AO2345">
        <v>0.02</v>
      </c>
      <c r="AP2345">
        <v>8.1999999999999993</v>
      </c>
      <c r="AQ2345">
        <v>490</v>
      </c>
      <c r="AR2345">
        <v>0.09</v>
      </c>
      <c r="AS2345">
        <v>1.3</v>
      </c>
      <c r="AT2345">
        <v>35</v>
      </c>
      <c r="AU2345">
        <v>0.2</v>
      </c>
      <c r="AV2345">
        <v>53.5</v>
      </c>
      <c r="AW2345">
        <v>5</v>
      </c>
    </row>
    <row r="2346" spans="1:49" hidden="1" x14ac:dyDescent="0.3">
      <c r="A2346" t="s">
        <v>9094</v>
      </c>
      <c r="B2346" t="s">
        <v>9095</v>
      </c>
      <c r="C2346" s="1" t="str">
        <f t="shared" si="176"/>
        <v>13:0052</v>
      </c>
      <c r="D2346" s="1" t="str">
        <f t="shared" si="177"/>
        <v>13:0018</v>
      </c>
      <c r="E2346" t="s">
        <v>9096</v>
      </c>
      <c r="F2346" t="s">
        <v>9097</v>
      </c>
      <c r="H2346">
        <v>45.638040599999997</v>
      </c>
      <c r="I2346">
        <v>-66.675731600000006</v>
      </c>
      <c r="J2346" s="1" t="str">
        <f t="shared" si="179"/>
        <v>Basal till</v>
      </c>
      <c r="K2346" s="1" t="str">
        <f t="shared" si="172"/>
        <v>&lt;63 micron</v>
      </c>
      <c r="L2346">
        <v>6</v>
      </c>
      <c r="M2346">
        <v>1.88</v>
      </c>
      <c r="N2346">
        <v>5</v>
      </c>
      <c r="O2346">
        <v>0.1</v>
      </c>
      <c r="P2346">
        <v>1</v>
      </c>
      <c r="Q2346">
        <v>84.3</v>
      </c>
      <c r="R2346">
        <v>0.28000000000000003</v>
      </c>
      <c r="S2346">
        <v>0.06</v>
      </c>
      <c r="T2346">
        <v>0.01</v>
      </c>
      <c r="U2346">
        <v>14.6</v>
      </c>
      <c r="V2346">
        <v>35</v>
      </c>
      <c r="W2346">
        <v>15.35</v>
      </c>
      <c r="X2346">
        <v>3.18</v>
      </c>
      <c r="Y2346">
        <v>6.2</v>
      </c>
      <c r="Z2346">
        <v>5</v>
      </c>
      <c r="AA2346">
        <v>0.12</v>
      </c>
      <c r="AB2346">
        <v>27.5</v>
      </c>
      <c r="AC2346">
        <v>0.76</v>
      </c>
      <c r="AD2346">
        <v>434</v>
      </c>
      <c r="AE2346">
        <v>0.26</v>
      </c>
      <c r="AF2346">
        <v>7.0000000000000001E-3</v>
      </c>
      <c r="AG2346">
        <v>36.799999999999997</v>
      </c>
      <c r="AH2346">
        <v>2.5999999999999999E-2</v>
      </c>
      <c r="AI2346">
        <v>12.02</v>
      </c>
      <c r="AJ2346">
        <v>5.0000000000000001E-3</v>
      </c>
      <c r="AK2346">
        <v>0.41</v>
      </c>
      <c r="AL2346">
        <v>5.6</v>
      </c>
      <c r="AM2346">
        <v>0.05</v>
      </c>
      <c r="AN2346">
        <v>8.6</v>
      </c>
      <c r="AO2346">
        <v>0.01</v>
      </c>
      <c r="AP2346">
        <v>8.4</v>
      </c>
      <c r="AQ2346">
        <v>460</v>
      </c>
      <c r="AR2346">
        <v>0.1</v>
      </c>
      <c r="AS2346">
        <v>1.2</v>
      </c>
      <c r="AT2346">
        <v>38</v>
      </c>
      <c r="AU2346">
        <v>0.1</v>
      </c>
      <c r="AV2346">
        <v>68.599999999999994</v>
      </c>
      <c r="AW2346">
        <v>5</v>
      </c>
    </row>
    <row r="2347" spans="1:49" hidden="1" x14ac:dyDescent="0.3">
      <c r="A2347" t="s">
        <v>9098</v>
      </c>
      <c r="B2347" t="s">
        <v>9099</v>
      </c>
      <c r="C2347" s="1" t="str">
        <f t="shared" si="176"/>
        <v>13:0052</v>
      </c>
      <c r="D2347" s="1" t="str">
        <f t="shared" si="177"/>
        <v>13:0018</v>
      </c>
      <c r="E2347" t="s">
        <v>9100</v>
      </c>
      <c r="F2347" t="s">
        <v>9101</v>
      </c>
      <c r="H2347">
        <v>45.590979799999999</v>
      </c>
      <c r="I2347">
        <v>-66.668906300000003</v>
      </c>
      <c r="J2347" s="1" t="str">
        <f t="shared" si="179"/>
        <v>Basal till</v>
      </c>
      <c r="K2347" s="1" t="str">
        <f t="shared" si="172"/>
        <v>&lt;63 micron</v>
      </c>
      <c r="L2347">
        <v>6</v>
      </c>
      <c r="M2347">
        <v>1.44</v>
      </c>
      <c r="N2347">
        <v>5.6</v>
      </c>
      <c r="O2347">
        <v>0.6</v>
      </c>
      <c r="P2347">
        <v>1</v>
      </c>
      <c r="Q2347">
        <v>86.3</v>
      </c>
      <c r="R2347">
        <v>0.24</v>
      </c>
      <c r="S2347">
        <v>0.06</v>
      </c>
      <c r="T2347">
        <v>0.02</v>
      </c>
      <c r="U2347">
        <v>14.8</v>
      </c>
      <c r="V2347">
        <v>30.3</v>
      </c>
      <c r="W2347">
        <v>22.82</v>
      </c>
      <c r="X2347">
        <v>3.01</v>
      </c>
      <c r="Y2347">
        <v>5</v>
      </c>
      <c r="Z2347">
        <v>11</v>
      </c>
      <c r="AA2347">
        <v>0.1</v>
      </c>
      <c r="AB2347">
        <v>23.1</v>
      </c>
      <c r="AC2347">
        <v>0.51</v>
      </c>
      <c r="AD2347">
        <v>432</v>
      </c>
      <c r="AE2347">
        <v>0.36</v>
      </c>
      <c r="AF2347">
        <v>6.0000000000000001E-3</v>
      </c>
      <c r="AG2347">
        <v>30.3</v>
      </c>
      <c r="AH2347">
        <v>3.4000000000000002E-2</v>
      </c>
      <c r="AI2347">
        <v>11.58</v>
      </c>
      <c r="AJ2347">
        <v>0.01</v>
      </c>
      <c r="AK2347">
        <v>0.43</v>
      </c>
      <c r="AL2347">
        <v>5.2</v>
      </c>
      <c r="AM2347">
        <v>0.05</v>
      </c>
      <c r="AN2347">
        <v>8.3000000000000007</v>
      </c>
      <c r="AO2347">
        <v>0.03</v>
      </c>
      <c r="AP2347">
        <v>7.6</v>
      </c>
      <c r="AQ2347">
        <v>310</v>
      </c>
      <c r="AR2347">
        <v>0.09</v>
      </c>
      <c r="AS2347">
        <v>0.9</v>
      </c>
      <c r="AT2347">
        <v>36</v>
      </c>
      <c r="AU2347">
        <v>0.05</v>
      </c>
      <c r="AV2347">
        <v>60.1</v>
      </c>
      <c r="AW2347">
        <v>5</v>
      </c>
    </row>
    <row r="2348" spans="1:49" hidden="1" x14ac:dyDescent="0.3">
      <c r="A2348" t="s">
        <v>9102</v>
      </c>
      <c r="B2348" t="s">
        <v>9103</v>
      </c>
      <c r="C2348" s="1" t="str">
        <f t="shared" si="176"/>
        <v>13:0052</v>
      </c>
      <c r="D2348" s="1" t="str">
        <f t="shared" si="177"/>
        <v>13:0018</v>
      </c>
      <c r="E2348" t="s">
        <v>9104</v>
      </c>
      <c r="F2348" t="s">
        <v>9105</v>
      </c>
      <c r="H2348">
        <v>45.575224499999997</v>
      </c>
      <c r="I2348">
        <v>-66.667840600000005</v>
      </c>
      <c r="J2348" s="1" t="str">
        <f>HYPERLINK("http://geochem.nrcan.gc.ca/cdogs/content/kwd/kwd020046_e.htm", "Ablation till")</f>
        <v>Ablation till</v>
      </c>
      <c r="K2348" s="1" t="str">
        <f t="shared" si="172"/>
        <v>&lt;63 micron</v>
      </c>
      <c r="L2348">
        <v>37</v>
      </c>
      <c r="M2348">
        <v>1.86</v>
      </c>
      <c r="N2348">
        <v>5.9</v>
      </c>
      <c r="O2348">
        <v>3</v>
      </c>
      <c r="P2348">
        <v>2</v>
      </c>
      <c r="Q2348">
        <v>57.9</v>
      </c>
      <c r="R2348">
        <v>1.61</v>
      </c>
      <c r="S2348">
        <v>0.1</v>
      </c>
      <c r="T2348">
        <v>7.0000000000000007E-2</v>
      </c>
      <c r="U2348">
        <v>9.6999999999999993</v>
      </c>
      <c r="V2348">
        <v>22.4</v>
      </c>
      <c r="W2348">
        <v>10.15</v>
      </c>
      <c r="X2348">
        <v>2.1800000000000002</v>
      </c>
      <c r="Y2348">
        <v>4</v>
      </c>
      <c r="Z2348">
        <v>31</v>
      </c>
      <c r="AA2348">
        <v>0.14000000000000001</v>
      </c>
      <c r="AB2348">
        <v>32.1</v>
      </c>
      <c r="AC2348">
        <v>0.48</v>
      </c>
      <c r="AD2348">
        <v>517</v>
      </c>
      <c r="AE2348">
        <v>0.45</v>
      </c>
      <c r="AF2348">
        <v>3.0000000000000001E-3</v>
      </c>
      <c r="AG2348">
        <v>23.2</v>
      </c>
      <c r="AH2348">
        <v>0.05</v>
      </c>
      <c r="AI2348">
        <v>19.95</v>
      </c>
      <c r="AJ2348">
        <v>0.01</v>
      </c>
      <c r="AK2348">
        <v>0.6</v>
      </c>
      <c r="AL2348">
        <v>3</v>
      </c>
      <c r="AM2348">
        <v>0.1</v>
      </c>
      <c r="AN2348">
        <v>6.8</v>
      </c>
      <c r="AO2348">
        <v>0.05</v>
      </c>
      <c r="AP2348">
        <v>11.9</v>
      </c>
      <c r="AQ2348">
        <v>1110</v>
      </c>
      <c r="AR2348">
        <v>0.15</v>
      </c>
      <c r="AS2348">
        <v>2.2000000000000002</v>
      </c>
      <c r="AT2348">
        <v>23</v>
      </c>
      <c r="AU2348">
        <v>2.2999999999999998</v>
      </c>
      <c r="AV2348">
        <v>50.9</v>
      </c>
      <c r="AW2348">
        <v>5</v>
      </c>
    </row>
    <row r="2349" spans="1:49" hidden="1" x14ac:dyDescent="0.3">
      <c r="A2349" t="s">
        <v>9106</v>
      </c>
      <c r="B2349" t="s">
        <v>9107</v>
      </c>
      <c r="C2349" s="1" t="str">
        <f t="shared" si="176"/>
        <v>13:0052</v>
      </c>
      <c r="D2349" s="1" t="str">
        <f t="shared" si="177"/>
        <v>13:0018</v>
      </c>
      <c r="E2349" t="s">
        <v>9108</v>
      </c>
      <c r="F2349" t="s">
        <v>9109</v>
      </c>
      <c r="H2349">
        <v>45.554345699999999</v>
      </c>
      <c r="I2349">
        <v>-66.670202599999996</v>
      </c>
      <c r="J2349" s="1" t="str">
        <f>HYPERLINK("http://geochem.nrcan.gc.ca/cdogs/content/kwd/kwd020046_e.htm", "Ablation till")</f>
        <v>Ablation till</v>
      </c>
      <c r="K2349" s="1" t="str">
        <f t="shared" si="172"/>
        <v>&lt;63 micron</v>
      </c>
      <c r="L2349">
        <v>11</v>
      </c>
      <c r="M2349">
        <v>2.33</v>
      </c>
      <c r="N2349">
        <v>13.5</v>
      </c>
      <c r="O2349">
        <v>1.5</v>
      </c>
      <c r="P2349">
        <v>2</v>
      </c>
      <c r="Q2349">
        <v>36.9</v>
      </c>
      <c r="R2349">
        <v>0.38</v>
      </c>
      <c r="S2349">
        <v>0.04</v>
      </c>
      <c r="T2349">
        <v>0.09</v>
      </c>
      <c r="U2349">
        <v>10.3</v>
      </c>
      <c r="V2349">
        <v>32.9</v>
      </c>
      <c r="W2349">
        <v>10.41</v>
      </c>
      <c r="X2349">
        <v>2.91</v>
      </c>
      <c r="Y2349">
        <v>5.2</v>
      </c>
      <c r="Z2349">
        <v>52</v>
      </c>
      <c r="AA2349">
        <v>0.11</v>
      </c>
      <c r="AB2349">
        <v>30.6</v>
      </c>
      <c r="AC2349">
        <v>0.52</v>
      </c>
      <c r="AD2349">
        <v>416</v>
      </c>
      <c r="AE2349">
        <v>0.46</v>
      </c>
      <c r="AF2349">
        <v>4.0000000000000001E-3</v>
      </c>
      <c r="AG2349">
        <v>24.8</v>
      </c>
      <c r="AH2349">
        <v>3.5000000000000003E-2</v>
      </c>
      <c r="AI2349">
        <v>25.87</v>
      </c>
      <c r="AJ2349">
        <v>5.0000000000000001E-3</v>
      </c>
      <c r="AK2349">
        <v>0.49</v>
      </c>
      <c r="AL2349">
        <v>3.2</v>
      </c>
      <c r="AM2349">
        <v>0.6</v>
      </c>
      <c r="AN2349">
        <v>5.2</v>
      </c>
      <c r="AO2349">
        <v>0.02</v>
      </c>
      <c r="AP2349">
        <v>11.3</v>
      </c>
      <c r="AQ2349">
        <v>400</v>
      </c>
      <c r="AR2349">
        <v>0.14000000000000001</v>
      </c>
      <c r="AS2349">
        <v>1.2</v>
      </c>
      <c r="AT2349">
        <v>38</v>
      </c>
      <c r="AU2349">
        <v>0.4</v>
      </c>
      <c r="AV2349">
        <v>55</v>
      </c>
      <c r="AW2349">
        <v>5</v>
      </c>
    </row>
    <row r="2350" spans="1:49" hidden="1" x14ac:dyDescent="0.3">
      <c r="A2350" t="s">
        <v>9110</v>
      </c>
      <c r="B2350" t="s">
        <v>9111</v>
      </c>
      <c r="C2350" s="1" t="str">
        <f t="shared" si="176"/>
        <v>13:0052</v>
      </c>
      <c r="D2350" s="1" t="str">
        <f t="shared" si="177"/>
        <v>13:0018</v>
      </c>
      <c r="E2350" t="s">
        <v>9112</v>
      </c>
      <c r="F2350" t="s">
        <v>9113</v>
      </c>
      <c r="H2350">
        <v>45.5389214</v>
      </c>
      <c r="I2350">
        <v>-66.667713800000001</v>
      </c>
      <c r="J2350" s="1" t="str">
        <f t="shared" ref="J2350:J2360" si="180">HYPERLINK("http://geochem.nrcan.gc.ca/cdogs/content/kwd/kwd020045_e.htm", "Basal till")</f>
        <v>Basal till</v>
      </c>
      <c r="K2350" s="1" t="str">
        <f t="shared" ref="K2350:K2413" si="181">HYPERLINK("http://geochem.nrcan.gc.ca/cdogs/content/kwd/kwd080004_e.htm", "&lt;63 micron")</f>
        <v>&lt;63 micron</v>
      </c>
      <c r="L2350">
        <v>19</v>
      </c>
      <c r="M2350">
        <v>1.3</v>
      </c>
      <c r="N2350">
        <v>14.6</v>
      </c>
      <c r="O2350">
        <v>0.8</v>
      </c>
      <c r="P2350">
        <v>1</v>
      </c>
      <c r="Q2350">
        <v>31.4</v>
      </c>
      <c r="R2350">
        <v>0.25</v>
      </c>
      <c r="S2350">
        <v>0.04</v>
      </c>
      <c r="T2350">
        <v>0.05</v>
      </c>
      <c r="U2350">
        <v>7.9</v>
      </c>
      <c r="V2350">
        <v>23.2</v>
      </c>
      <c r="W2350">
        <v>5.26</v>
      </c>
      <c r="X2350">
        <v>2.38</v>
      </c>
      <c r="Y2350">
        <v>5.3</v>
      </c>
      <c r="Z2350">
        <v>18</v>
      </c>
      <c r="AA2350">
        <v>0.09</v>
      </c>
      <c r="AB2350">
        <v>23.4</v>
      </c>
      <c r="AC2350">
        <v>0.42</v>
      </c>
      <c r="AD2350">
        <v>257</v>
      </c>
      <c r="AE2350">
        <v>0.71</v>
      </c>
      <c r="AF2350">
        <v>4.0000000000000001E-3</v>
      </c>
      <c r="AG2350">
        <v>18.8</v>
      </c>
      <c r="AH2350">
        <v>1.2999999999999999E-2</v>
      </c>
      <c r="AI2350">
        <v>12.35</v>
      </c>
      <c r="AJ2350">
        <v>0.02</v>
      </c>
      <c r="AK2350">
        <v>0.33</v>
      </c>
      <c r="AL2350">
        <v>2.1</v>
      </c>
      <c r="AM2350">
        <v>0.3</v>
      </c>
      <c r="AN2350">
        <v>5.4</v>
      </c>
      <c r="AO2350">
        <v>0.01</v>
      </c>
      <c r="AP2350">
        <v>4.5</v>
      </c>
      <c r="AQ2350">
        <v>420</v>
      </c>
      <c r="AR2350">
        <v>0.09</v>
      </c>
      <c r="AS2350">
        <v>1.1000000000000001</v>
      </c>
      <c r="AT2350">
        <v>34</v>
      </c>
      <c r="AU2350">
        <v>0.2</v>
      </c>
      <c r="AV2350">
        <v>43.5</v>
      </c>
      <c r="AW2350">
        <v>5</v>
      </c>
    </row>
    <row r="2351" spans="1:49" hidden="1" x14ac:dyDescent="0.3">
      <c r="A2351" t="s">
        <v>9114</v>
      </c>
      <c r="B2351" t="s">
        <v>9115</v>
      </c>
      <c r="C2351" s="1" t="str">
        <f t="shared" si="176"/>
        <v>13:0052</v>
      </c>
      <c r="D2351" s="1" t="str">
        <f t="shared" si="177"/>
        <v>13:0018</v>
      </c>
      <c r="E2351" t="s">
        <v>9116</v>
      </c>
      <c r="F2351" t="s">
        <v>9117</v>
      </c>
      <c r="H2351">
        <v>45.516596399999997</v>
      </c>
      <c r="I2351">
        <v>-66.673756699999998</v>
      </c>
      <c r="J2351" s="1" t="str">
        <f t="shared" si="180"/>
        <v>Basal till</v>
      </c>
      <c r="K2351" s="1" t="str">
        <f t="shared" si="181"/>
        <v>&lt;63 micron</v>
      </c>
      <c r="L2351">
        <v>24</v>
      </c>
      <c r="M2351">
        <v>1.79</v>
      </c>
      <c r="N2351">
        <v>8.5</v>
      </c>
      <c r="O2351">
        <v>1.3</v>
      </c>
      <c r="P2351">
        <v>1</v>
      </c>
      <c r="Q2351">
        <v>33.6</v>
      </c>
      <c r="R2351">
        <v>0.24</v>
      </c>
      <c r="S2351">
        <v>0.04</v>
      </c>
      <c r="T2351">
        <v>0.11</v>
      </c>
      <c r="U2351">
        <v>11.8</v>
      </c>
      <c r="V2351">
        <v>24.8</v>
      </c>
      <c r="W2351">
        <v>9.7100000000000009</v>
      </c>
      <c r="X2351">
        <v>2.63</v>
      </c>
      <c r="Y2351">
        <v>4.8</v>
      </c>
      <c r="Z2351">
        <v>32</v>
      </c>
      <c r="AA2351">
        <v>0.09</v>
      </c>
      <c r="AB2351">
        <v>26.9</v>
      </c>
      <c r="AC2351">
        <v>0.54</v>
      </c>
      <c r="AD2351">
        <v>410</v>
      </c>
      <c r="AE2351">
        <v>0.4</v>
      </c>
      <c r="AF2351">
        <v>4.0000000000000001E-3</v>
      </c>
      <c r="AG2351">
        <v>24.5</v>
      </c>
      <c r="AH2351">
        <v>2.5000000000000001E-2</v>
      </c>
      <c r="AI2351">
        <v>19.03</v>
      </c>
      <c r="AJ2351">
        <v>5.0000000000000001E-3</v>
      </c>
      <c r="AK2351">
        <v>0.44</v>
      </c>
      <c r="AL2351">
        <v>2.7</v>
      </c>
      <c r="AM2351">
        <v>0.4</v>
      </c>
      <c r="AN2351">
        <v>6.1</v>
      </c>
      <c r="AO2351">
        <v>0.03</v>
      </c>
      <c r="AP2351">
        <v>7.2</v>
      </c>
      <c r="AQ2351">
        <v>340</v>
      </c>
      <c r="AR2351">
        <v>0.12</v>
      </c>
      <c r="AS2351">
        <v>1.1000000000000001</v>
      </c>
      <c r="AT2351">
        <v>32</v>
      </c>
      <c r="AU2351">
        <v>0.3</v>
      </c>
      <c r="AV2351">
        <v>54.3</v>
      </c>
      <c r="AW2351">
        <v>5</v>
      </c>
    </row>
    <row r="2352" spans="1:49" hidden="1" x14ac:dyDescent="0.3">
      <c r="A2352" t="s">
        <v>9118</v>
      </c>
      <c r="B2352" t="s">
        <v>9119</v>
      </c>
      <c r="C2352" s="1" t="str">
        <f t="shared" si="176"/>
        <v>13:0052</v>
      </c>
      <c r="D2352" s="1" t="str">
        <f t="shared" si="177"/>
        <v>13:0018</v>
      </c>
      <c r="E2352" t="s">
        <v>9120</v>
      </c>
      <c r="F2352" t="s">
        <v>9121</v>
      </c>
      <c r="H2352">
        <v>45.631834599999998</v>
      </c>
      <c r="I2352">
        <v>-66.637768199999996</v>
      </c>
      <c r="J2352" s="1" t="str">
        <f t="shared" si="180"/>
        <v>Basal till</v>
      </c>
      <c r="K2352" s="1" t="str">
        <f t="shared" si="181"/>
        <v>&lt;63 micron</v>
      </c>
      <c r="L2352">
        <v>6</v>
      </c>
      <c r="M2352">
        <v>1.77</v>
      </c>
      <c r="N2352">
        <v>3.2</v>
      </c>
      <c r="O2352">
        <v>0.8</v>
      </c>
      <c r="P2352">
        <v>0.5</v>
      </c>
      <c r="Q2352">
        <v>54</v>
      </c>
      <c r="R2352">
        <v>0.32</v>
      </c>
      <c r="S2352">
        <v>0.04</v>
      </c>
      <c r="T2352">
        <v>0.03</v>
      </c>
      <c r="U2352">
        <v>15.1</v>
      </c>
      <c r="V2352">
        <v>26.4</v>
      </c>
      <c r="W2352">
        <v>20.09</v>
      </c>
      <c r="X2352">
        <v>3.09</v>
      </c>
      <c r="Y2352">
        <v>6</v>
      </c>
      <c r="Z2352">
        <v>6</v>
      </c>
      <c r="AA2352">
        <v>0.11</v>
      </c>
      <c r="AB2352">
        <v>21.4</v>
      </c>
      <c r="AC2352">
        <v>0.62</v>
      </c>
      <c r="AD2352">
        <v>444</v>
      </c>
      <c r="AE2352">
        <v>0.19</v>
      </c>
      <c r="AF2352">
        <v>8.9999999999999993E-3</v>
      </c>
      <c r="AG2352">
        <v>32.4</v>
      </c>
      <c r="AH2352">
        <v>1.7000000000000001E-2</v>
      </c>
      <c r="AI2352">
        <v>12.04</v>
      </c>
      <c r="AJ2352">
        <v>5.0000000000000001E-3</v>
      </c>
      <c r="AK2352">
        <v>0.42</v>
      </c>
      <c r="AL2352">
        <v>4.3</v>
      </c>
      <c r="AM2352">
        <v>0.1</v>
      </c>
      <c r="AN2352">
        <v>6.7</v>
      </c>
      <c r="AO2352">
        <v>0.02</v>
      </c>
      <c r="AP2352">
        <v>8.1999999999999993</v>
      </c>
      <c r="AQ2352">
        <v>200</v>
      </c>
      <c r="AR2352">
        <v>0.11</v>
      </c>
      <c r="AS2352">
        <v>1</v>
      </c>
      <c r="AT2352">
        <v>33</v>
      </c>
      <c r="AU2352">
        <v>0.05</v>
      </c>
      <c r="AV2352">
        <v>66.599999999999994</v>
      </c>
      <c r="AW2352">
        <v>5</v>
      </c>
    </row>
    <row r="2353" spans="1:49" hidden="1" x14ac:dyDescent="0.3">
      <c r="A2353" t="s">
        <v>9122</v>
      </c>
      <c r="B2353" t="s">
        <v>9123</v>
      </c>
      <c r="C2353" s="1" t="str">
        <f t="shared" si="176"/>
        <v>13:0052</v>
      </c>
      <c r="D2353" s="1" t="str">
        <f t="shared" si="177"/>
        <v>13:0018</v>
      </c>
      <c r="E2353" t="s">
        <v>9124</v>
      </c>
      <c r="F2353" t="s">
        <v>9125</v>
      </c>
      <c r="H2353">
        <v>45.590380799999998</v>
      </c>
      <c r="I2353">
        <v>-66.640162399999994</v>
      </c>
      <c r="J2353" s="1" t="str">
        <f t="shared" si="180"/>
        <v>Basal till</v>
      </c>
      <c r="K2353" s="1" t="str">
        <f t="shared" si="181"/>
        <v>&lt;63 micron</v>
      </c>
      <c r="L2353">
        <v>10</v>
      </c>
      <c r="M2353">
        <v>1.97</v>
      </c>
      <c r="N2353">
        <v>5.3</v>
      </c>
      <c r="O2353">
        <v>1.4</v>
      </c>
      <c r="P2353">
        <v>0.5</v>
      </c>
      <c r="Q2353">
        <v>43.6</v>
      </c>
      <c r="R2353">
        <v>0.23</v>
      </c>
      <c r="S2353">
        <v>0.03</v>
      </c>
      <c r="T2353">
        <v>0.05</v>
      </c>
      <c r="U2353">
        <v>14.4</v>
      </c>
      <c r="V2353">
        <v>30.2</v>
      </c>
      <c r="W2353">
        <v>20.309999999999999</v>
      </c>
      <c r="X2353">
        <v>3.34</v>
      </c>
      <c r="Y2353">
        <v>6</v>
      </c>
      <c r="Z2353">
        <v>24</v>
      </c>
      <c r="AA2353">
        <v>0.1</v>
      </c>
      <c r="AB2353">
        <v>16.2</v>
      </c>
      <c r="AC2353">
        <v>0.6</v>
      </c>
      <c r="AD2353">
        <v>461</v>
      </c>
      <c r="AE2353">
        <v>0.28000000000000003</v>
      </c>
      <c r="AF2353">
        <v>4.0000000000000001E-3</v>
      </c>
      <c r="AG2353">
        <v>31.1</v>
      </c>
      <c r="AH2353">
        <v>1.7999999999999999E-2</v>
      </c>
      <c r="AI2353">
        <v>12.33</v>
      </c>
      <c r="AJ2353">
        <v>5.0000000000000001E-3</v>
      </c>
      <c r="AK2353">
        <v>0.33</v>
      </c>
      <c r="AL2353">
        <v>3.1</v>
      </c>
      <c r="AM2353">
        <v>0.3</v>
      </c>
      <c r="AN2353">
        <v>5.4</v>
      </c>
      <c r="AO2353">
        <v>0.02</v>
      </c>
      <c r="AP2353">
        <v>6.2</v>
      </c>
      <c r="AQ2353">
        <v>160</v>
      </c>
      <c r="AR2353">
        <v>0.1</v>
      </c>
      <c r="AS2353">
        <v>0.7</v>
      </c>
      <c r="AT2353">
        <v>36</v>
      </c>
      <c r="AU2353">
        <v>0.05</v>
      </c>
      <c r="AV2353">
        <v>71.900000000000006</v>
      </c>
      <c r="AW2353">
        <v>5</v>
      </c>
    </row>
    <row r="2354" spans="1:49" hidden="1" x14ac:dyDescent="0.3">
      <c r="A2354" t="s">
        <v>9126</v>
      </c>
      <c r="B2354" t="s">
        <v>9127</v>
      </c>
      <c r="C2354" s="1" t="str">
        <f t="shared" ref="C2354:C2383" si="182">HYPERLINK("http://geochem.nrcan.gc.ca/cdogs/content/bdl/bdl130052_e.htm", "13:0052")</f>
        <v>13:0052</v>
      </c>
      <c r="D2354" s="1" t="str">
        <f t="shared" ref="D2354:D2383" si="183">HYPERLINK("http://geochem.nrcan.gc.ca/cdogs/content/svy/svy130018_e.htm", "13:0018")</f>
        <v>13:0018</v>
      </c>
      <c r="E2354" t="s">
        <v>9128</v>
      </c>
      <c r="F2354" t="s">
        <v>9129</v>
      </c>
      <c r="H2354">
        <v>45.5690369</v>
      </c>
      <c r="I2354">
        <v>-66.639159399999997</v>
      </c>
      <c r="J2354" s="1" t="str">
        <f t="shared" si="180"/>
        <v>Basal till</v>
      </c>
      <c r="K2354" s="1" t="str">
        <f t="shared" si="181"/>
        <v>&lt;63 micron</v>
      </c>
      <c r="L2354">
        <v>6</v>
      </c>
      <c r="M2354">
        <v>1.65</v>
      </c>
      <c r="N2354">
        <v>4.8</v>
      </c>
      <c r="O2354">
        <v>0.9</v>
      </c>
      <c r="P2354">
        <v>1</v>
      </c>
      <c r="Q2354">
        <v>57.7</v>
      </c>
      <c r="R2354">
        <v>0.22</v>
      </c>
      <c r="S2354">
        <v>7.0000000000000007E-2</v>
      </c>
      <c r="T2354">
        <v>0.04</v>
      </c>
      <c r="U2354">
        <v>13.9</v>
      </c>
      <c r="V2354">
        <v>30.5</v>
      </c>
      <c r="W2354">
        <v>17.87</v>
      </c>
      <c r="X2354">
        <v>3.16</v>
      </c>
      <c r="Y2354">
        <v>5.5</v>
      </c>
      <c r="Z2354">
        <v>10</v>
      </c>
      <c r="AA2354">
        <v>0.11</v>
      </c>
      <c r="AB2354">
        <v>19.8</v>
      </c>
      <c r="AC2354">
        <v>0.61</v>
      </c>
      <c r="AD2354">
        <v>444</v>
      </c>
      <c r="AE2354">
        <v>0.28000000000000003</v>
      </c>
      <c r="AF2354">
        <v>4.0000000000000001E-3</v>
      </c>
      <c r="AG2354">
        <v>30.6</v>
      </c>
      <c r="AH2354">
        <v>2.7E-2</v>
      </c>
      <c r="AI2354">
        <v>11.58</v>
      </c>
      <c r="AJ2354">
        <v>5.0000000000000001E-3</v>
      </c>
      <c r="AK2354">
        <v>0.38</v>
      </c>
      <c r="AL2354">
        <v>4</v>
      </c>
      <c r="AM2354">
        <v>0.1</v>
      </c>
      <c r="AN2354">
        <v>8.6</v>
      </c>
      <c r="AO2354">
        <v>0.01</v>
      </c>
      <c r="AP2354">
        <v>7.3</v>
      </c>
      <c r="AQ2354">
        <v>260</v>
      </c>
      <c r="AR2354">
        <v>0.09</v>
      </c>
      <c r="AS2354">
        <v>0.9</v>
      </c>
      <c r="AT2354">
        <v>37</v>
      </c>
      <c r="AU2354">
        <v>0.05</v>
      </c>
      <c r="AV2354">
        <v>63</v>
      </c>
      <c r="AW2354">
        <v>5</v>
      </c>
    </row>
    <row r="2355" spans="1:49" hidden="1" x14ac:dyDescent="0.3">
      <c r="A2355" t="s">
        <v>9130</v>
      </c>
      <c r="B2355" t="s">
        <v>9131</v>
      </c>
      <c r="C2355" s="1" t="str">
        <f t="shared" si="182"/>
        <v>13:0052</v>
      </c>
      <c r="D2355" s="1" t="str">
        <f t="shared" si="183"/>
        <v>13:0018</v>
      </c>
      <c r="E2355" t="s">
        <v>9132</v>
      </c>
      <c r="F2355" t="s">
        <v>9133</v>
      </c>
      <c r="H2355">
        <v>45.557033400000002</v>
      </c>
      <c r="I2355">
        <v>-66.636292100000006</v>
      </c>
      <c r="J2355" s="1" t="str">
        <f t="shared" si="180"/>
        <v>Basal till</v>
      </c>
      <c r="K2355" s="1" t="str">
        <f t="shared" si="181"/>
        <v>&lt;63 micron</v>
      </c>
      <c r="L2355">
        <v>9</v>
      </c>
      <c r="M2355">
        <v>1.59</v>
      </c>
      <c r="N2355">
        <v>8.6999999999999993</v>
      </c>
      <c r="O2355">
        <v>0.6</v>
      </c>
      <c r="P2355">
        <v>1</v>
      </c>
      <c r="Q2355">
        <v>79.900000000000006</v>
      </c>
      <c r="R2355">
        <v>0.28000000000000003</v>
      </c>
      <c r="S2355">
        <v>0.13</v>
      </c>
      <c r="T2355">
        <v>0.05</v>
      </c>
      <c r="U2355">
        <v>15.4</v>
      </c>
      <c r="V2355">
        <v>37</v>
      </c>
      <c r="W2355">
        <v>14.21</v>
      </c>
      <c r="X2355">
        <v>3.03</v>
      </c>
      <c r="Y2355">
        <v>4.9000000000000004</v>
      </c>
      <c r="Z2355">
        <v>10</v>
      </c>
      <c r="AA2355">
        <v>0.15</v>
      </c>
      <c r="AB2355">
        <v>22.6</v>
      </c>
      <c r="AC2355">
        <v>0.57999999999999996</v>
      </c>
      <c r="AD2355">
        <v>753</v>
      </c>
      <c r="AE2355">
        <v>0.97</v>
      </c>
      <c r="AF2355">
        <v>5.0000000000000001E-3</v>
      </c>
      <c r="AG2355">
        <v>33.200000000000003</v>
      </c>
      <c r="AH2355">
        <v>4.5999999999999999E-2</v>
      </c>
      <c r="AI2355">
        <v>16.3</v>
      </c>
      <c r="AJ2355">
        <v>5.0000000000000001E-3</v>
      </c>
      <c r="AK2355">
        <v>0.48</v>
      </c>
      <c r="AL2355">
        <v>4</v>
      </c>
      <c r="AM2355">
        <v>0.2</v>
      </c>
      <c r="AN2355">
        <v>10.199999999999999</v>
      </c>
      <c r="AO2355">
        <v>0.01</v>
      </c>
      <c r="AP2355">
        <v>8</v>
      </c>
      <c r="AQ2355">
        <v>390</v>
      </c>
      <c r="AR2355">
        <v>0.1</v>
      </c>
      <c r="AS2355">
        <v>1</v>
      </c>
      <c r="AT2355">
        <v>36</v>
      </c>
      <c r="AU2355">
        <v>0.2</v>
      </c>
      <c r="AV2355">
        <v>55</v>
      </c>
      <c r="AW2355">
        <v>5</v>
      </c>
    </row>
    <row r="2356" spans="1:49" hidden="1" x14ac:dyDescent="0.3">
      <c r="A2356" t="s">
        <v>9134</v>
      </c>
      <c r="B2356" t="s">
        <v>9135</v>
      </c>
      <c r="C2356" s="1" t="str">
        <f t="shared" si="182"/>
        <v>13:0052</v>
      </c>
      <c r="D2356" s="1" t="str">
        <f t="shared" si="183"/>
        <v>13:0018</v>
      </c>
      <c r="E2356" t="s">
        <v>9136</v>
      </c>
      <c r="F2356" t="s">
        <v>9137</v>
      </c>
      <c r="H2356">
        <v>45.533848599999999</v>
      </c>
      <c r="I2356">
        <v>-66.639849999999996</v>
      </c>
      <c r="J2356" s="1" t="str">
        <f t="shared" si="180"/>
        <v>Basal till</v>
      </c>
      <c r="K2356" s="1" t="str">
        <f t="shared" si="181"/>
        <v>&lt;63 micron</v>
      </c>
      <c r="L2356">
        <v>8</v>
      </c>
      <c r="M2356">
        <v>1.59</v>
      </c>
      <c r="N2356">
        <v>7.8</v>
      </c>
      <c r="O2356">
        <v>0.4</v>
      </c>
      <c r="P2356">
        <v>1</v>
      </c>
      <c r="Q2356">
        <v>134.5</v>
      </c>
      <c r="R2356">
        <v>0.25</v>
      </c>
      <c r="S2356">
        <v>0.11</v>
      </c>
      <c r="T2356">
        <v>0.02</v>
      </c>
      <c r="U2356">
        <v>12.5</v>
      </c>
      <c r="V2356">
        <v>29.7</v>
      </c>
      <c r="W2356">
        <v>15.56</v>
      </c>
      <c r="X2356">
        <v>2.95</v>
      </c>
      <c r="Y2356">
        <v>5.2</v>
      </c>
      <c r="Z2356">
        <v>8</v>
      </c>
      <c r="AA2356">
        <v>0.12</v>
      </c>
      <c r="AB2356">
        <v>40.9</v>
      </c>
      <c r="AC2356">
        <v>0.56000000000000005</v>
      </c>
      <c r="AD2356">
        <v>491</v>
      </c>
      <c r="AE2356">
        <v>0.23</v>
      </c>
      <c r="AF2356">
        <v>7.0000000000000001E-3</v>
      </c>
      <c r="AG2356">
        <v>30.4</v>
      </c>
      <c r="AH2356">
        <v>3.4000000000000002E-2</v>
      </c>
      <c r="AI2356">
        <v>12.17</v>
      </c>
      <c r="AJ2356">
        <v>5.0000000000000001E-3</v>
      </c>
      <c r="AK2356">
        <v>0.46</v>
      </c>
      <c r="AL2356">
        <v>4.0999999999999996</v>
      </c>
      <c r="AM2356">
        <v>0.3</v>
      </c>
      <c r="AN2356">
        <v>10</v>
      </c>
      <c r="AO2356">
        <v>0.02</v>
      </c>
      <c r="AP2356">
        <v>7.8</v>
      </c>
      <c r="AQ2356">
        <v>300</v>
      </c>
      <c r="AR2356">
        <v>0.1</v>
      </c>
      <c r="AS2356">
        <v>0.9</v>
      </c>
      <c r="AT2356">
        <v>37</v>
      </c>
      <c r="AU2356">
        <v>0.1</v>
      </c>
      <c r="AV2356">
        <v>55.7</v>
      </c>
      <c r="AW2356">
        <v>5</v>
      </c>
    </row>
    <row r="2357" spans="1:49" hidden="1" x14ac:dyDescent="0.3">
      <c r="A2357" t="s">
        <v>9138</v>
      </c>
      <c r="B2357" t="s">
        <v>9139</v>
      </c>
      <c r="C2357" s="1" t="str">
        <f t="shared" si="182"/>
        <v>13:0052</v>
      </c>
      <c r="D2357" s="1" t="str">
        <f t="shared" si="183"/>
        <v>13:0018</v>
      </c>
      <c r="E2357" t="s">
        <v>9140</v>
      </c>
      <c r="F2357" t="s">
        <v>9141</v>
      </c>
      <c r="H2357">
        <v>45.518131400000001</v>
      </c>
      <c r="I2357">
        <v>-66.646754900000005</v>
      </c>
      <c r="J2357" s="1" t="str">
        <f t="shared" si="180"/>
        <v>Basal till</v>
      </c>
      <c r="K2357" s="1" t="str">
        <f t="shared" si="181"/>
        <v>&lt;63 micron</v>
      </c>
      <c r="L2357">
        <v>52</v>
      </c>
      <c r="M2357">
        <v>2.67</v>
      </c>
      <c r="N2357">
        <v>19.2</v>
      </c>
      <c r="O2357">
        <v>0.6</v>
      </c>
      <c r="P2357">
        <v>1</v>
      </c>
      <c r="Q2357">
        <v>49.9</v>
      </c>
      <c r="R2357">
        <v>0.28000000000000003</v>
      </c>
      <c r="S2357">
        <v>0.03</v>
      </c>
      <c r="T2357">
        <v>0.11</v>
      </c>
      <c r="U2357">
        <v>18.5</v>
      </c>
      <c r="V2357">
        <v>52.4</v>
      </c>
      <c r="W2357">
        <v>29.36</v>
      </c>
      <c r="X2357">
        <v>3.66</v>
      </c>
      <c r="Y2357">
        <v>6.2</v>
      </c>
      <c r="Z2357">
        <v>49</v>
      </c>
      <c r="AA2357">
        <v>0.09</v>
      </c>
      <c r="AB2357">
        <v>32.200000000000003</v>
      </c>
      <c r="AC2357">
        <v>1.22</v>
      </c>
      <c r="AD2357">
        <v>413</v>
      </c>
      <c r="AE2357">
        <v>0.24</v>
      </c>
      <c r="AF2357">
        <v>3.0000000000000001E-3</v>
      </c>
      <c r="AG2357">
        <v>60.1</v>
      </c>
      <c r="AH2357">
        <v>5.1999999999999998E-2</v>
      </c>
      <c r="AI2357">
        <v>17.55</v>
      </c>
      <c r="AJ2357">
        <v>5.0000000000000001E-3</v>
      </c>
      <c r="AK2357">
        <v>0.39</v>
      </c>
      <c r="AL2357">
        <v>3.7</v>
      </c>
      <c r="AM2357">
        <v>0.5</v>
      </c>
      <c r="AN2357">
        <v>4.4000000000000004</v>
      </c>
      <c r="AO2357">
        <v>0.02</v>
      </c>
      <c r="AP2357">
        <v>8.5</v>
      </c>
      <c r="AQ2357">
        <v>190</v>
      </c>
      <c r="AR2357">
        <v>0.08</v>
      </c>
      <c r="AS2357">
        <v>0.8</v>
      </c>
      <c r="AT2357">
        <v>33</v>
      </c>
      <c r="AU2357">
        <v>0.1</v>
      </c>
      <c r="AV2357">
        <v>75</v>
      </c>
      <c r="AW2357">
        <v>5</v>
      </c>
    </row>
    <row r="2358" spans="1:49" hidden="1" x14ac:dyDescent="0.3">
      <c r="A2358" t="s">
        <v>9142</v>
      </c>
      <c r="B2358" t="s">
        <v>9143</v>
      </c>
      <c r="C2358" s="1" t="str">
        <f t="shared" si="182"/>
        <v>13:0052</v>
      </c>
      <c r="D2358" s="1" t="str">
        <f t="shared" si="183"/>
        <v>13:0018</v>
      </c>
      <c r="E2358" t="s">
        <v>9144</v>
      </c>
      <c r="F2358" t="s">
        <v>9145</v>
      </c>
      <c r="H2358">
        <v>45.607240599999997</v>
      </c>
      <c r="I2358">
        <v>-66.623707100000004</v>
      </c>
      <c r="J2358" s="1" t="str">
        <f t="shared" si="180"/>
        <v>Basal till</v>
      </c>
      <c r="K2358" s="1" t="str">
        <f t="shared" si="181"/>
        <v>&lt;63 micron</v>
      </c>
      <c r="L2358">
        <v>7</v>
      </c>
      <c r="M2358">
        <v>1.64</v>
      </c>
      <c r="N2358">
        <v>3.3</v>
      </c>
      <c r="O2358">
        <v>0.8</v>
      </c>
      <c r="P2358">
        <v>1</v>
      </c>
      <c r="Q2358">
        <v>49.5</v>
      </c>
      <c r="R2358">
        <v>0.18</v>
      </c>
      <c r="S2358">
        <v>0.06</v>
      </c>
      <c r="T2358">
        <v>0.03</v>
      </c>
      <c r="U2358">
        <v>15</v>
      </c>
      <c r="V2358">
        <v>32.9</v>
      </c>
      <c r="W2358">
        <v>14.99</v>
      </c>
      <c r="X2358">
        <v>2.98</v>
      </c>
      <c r="Y2358">
        <v>5.3</v>
      </c>
      <c r="Z2358">
        <v>15</v>
      </c>
      <c r="AA2358">
        <v>7.0000000000000007E-2</v>
      </c>
      <c r="AB2358">
        <v>15.7</v>
      </c>
      <c r="AC2358">
        <v>0.67</v>
      </c>
      <c r="AD2358">
        <v>554</v>
      </c>
      <c r="AE2358">
        <v>0.27</v>
      </c>
      <c r="AF2358">
        <v>3.0000000000000001E-3</v>
      </c>
      <c r="AG2358">
        <v>30.6</v>
      </c>
      <c r="AH2358">
        <v>2.1999999999999999E-2</v>
      </c>
      <c r="AI2358">
        <v>10.42</v>
      </c>
      <c r="AJ2358">
        <v>5.0000000000000001E-3</v>
      </c>
      <c r="AK2358">
        <v>0.28000000000000003</v>
      </c>
      <c r="AL2358">
        <v>3.5</v>
      </c>
      <c r="AM2358">
        <v>0.2</v>
      </c>
      <c r="AN2358">
        <v>8.6</v>
      </c>
      <c r="AO2358">
        <v>0.01</v>
      </c>
      <c r="AP2358">
        <v>5.9</v>
      </c>
      <c r="AQ2358">
        <v>390</v>
      </c>
      <c r="AR2358">
        <v>0.08</v>
      </c>
      <c r="AS2358">
        <v>0.8</v>
      </c>
      <c r="AT2358">
        <v>38</v>
      </c>
      <c r="AU2358">
        <v>0.05</v>
      </c>
      <c r="AV2358">
        <v>68.400000000000006</v>
      </c>
      <c r="AW2358">
        <v>5</v>
      </c>
    </row>
    <row r="2359" spans="1:49" hidden="1" x14ac:dyDescent="0.3">
      <c r="A2359" t="s">
        <v>9146</v>
      </c>
      <c r="B2359" t="s">
        <v>9147</v>
      </c>
      <c r="C2359" s="1" t="str">
        <f t="shared" si="182"/>
        <v>13:0052</v>
      </c>
      <c r="D2359" s="1" t="str">
        <f t="shared" si="183"/>
        <v>13:0018</v>
      </c>
      <c r="E2359" t="s">
        <v>9148</v>
      </c>
      <c r="F2359" t="s">
        <v>9149</v>
      </c>
      <c r="H2359">
        <v>45.593896600000001</v>
      </c>
      <c r="I2359">
        <v>-66.613552200000001</v>
      </c>
      <c r="J2359" s="1" t="str">
        <f t="shared" si="180"/>
        <v>Basal till</v>
      </c>
      <c r="K2359" s="1" t="str">
        <f t="shared" si="181"/>
        <v>&lt;63 micron</v>
      </c>
      <c r="L2359">
        <v>6</v>
      </c>
      <c r="M2359">
        <v>1.36</v>
      </c>
      <c r="N2359">
        <v>2.5</v>
      </c>
      <c r="O2359">
        <v>0.3</v>
      </c>
      <c r="P2359">
        <v>1</v>
      </c>
      <c r="Q2359">
        <v>28.7</v>
      </c>
      <c r="R2359">
        <v>0.18</v>
      </c>
      <c r="S2359">
        <v>0.03</v>
      </c>
      <c r="T2359">
        <v>0.04</v>
      </c>
      <c r="U2359">
        <v>11.1</v>
      </c>
      <c r="V2359">
        <v>24.4</v>
      </c>
      <c r="W2359">
        <v>9.2799999999999994</v>
      </c>
      <c r="X2359">
        <v>2.63</v>
      </c>
      <c r="Y2359">
        <v>4.4000000000000004</v>
      </c>
      <c r="Z2359">
        <v>22</v>
      </c>
      <c r="AA2359">
        <v>7.0000000000000007E-2</v>
      </c>
      <c r="AB2359">
        <v>18.5</v>
      </c>
      <c r="AC2359">
        <v>0.38</v>
      </c>
      <c r="AD2359">
        <v>241</v>
      </c>
      <c r="AE2359">
        <v>0.19</v>
      </c>
      <c r="AF2359">
        <v>3.0000000000000001E-3</v>
      </c>
      <c r="AG2359">
        <v>24.3</v>
      </c>
      <c r="AH2359">
        <v>1.2E-2</v>
      </c>
      <c r="AI2359">
        <v>8.3699999999999992</v>
      </c>
      <c r="AJ2359">
        <v>5.0000000000000001E-3</v>
      </c>
      <c r="AK2359">
        <v>0.3</v>
      </c>
      <c r="AL2359">
        <v>2.2000000000000002</v>
      </c>
      <c r="AM2359">
        <v>0.2</v>
      </c>
      <c r="AN2359">
        <v>4.5</v>
      </c>
      <c r="AO2359">
        <v>0.01</v>
      </c>
      <c r="AP2359">
        <v>4.9000000000000004</v>
      </c>
      <c r="AQ2359">
        <v>160</v>
      </c>
      <c r="AR2359">
        <v>7.0000000000000007E-2</v>
      </c>
      <c r="AS2359">
        <v>0.6</v>
      </c>
      <c r="AT2359">
        <v>33</v>
      </c>
      <c r="AU2359">
        <v>0.05</v>
      </c>
      <c r="AV2359">
        <v>50.6</v>
      </c>
      <c r="AW2359">
        <v>5</v>
      </c>
    </row>
    <row r="2360" spans="1:49" hidden="1" x14ac:dyDescent="0.3">
      <c r="A2360" t="s">
        <v>9150</v>
      </c>
      <c r="B2360" t="s">
        <v>9151</v>
      </c>
      <c r="C2360" s="1" t="str">
        <f t="shared" si="182"/>
        <v>13:0052</v>
      </c>
      <c r="D2360" s="1" t="str">
        <f t="shared" si="183"/>
        <v>13:0018</v>
      </c>
      <c r="E2360" t="s">
        <v>9152</v>
      </c>
      <c r="F2360" t="s">
        <v>9153</v>
      </c>
      <c r="H2360">
        <v>45.5687207</v>
      </c>
      <c r="I2360">
        <v>-66.614836400000002</v>
      </c>
      <c r="J2360" s="1" t="str">
        <f t="shared" si="180"/>
        <v>Basal till</v>
      </c>
      <c r="K2360" s="1" t="str">
        <f t="shared" si="181"/>
        <v>&lt;63 micron</v>
      </c>
      <c r="L2360">
        <v>10</v>
      </c>
      <c r="M2360">
        <v>1.53</v>
      </c>
      <c r="N2360">
        <v>9.5</v>
      </c>
      <c r="O2360">
        <v>0.8</v>
      </c>
      <c r="P2360">
        <v>1</v>
      </c>
      <c r="Q2360">
        <v>127.8</v>
      </c>
      <c r="R2360">
        <v>0.49</v>
      </c>
      <c r="S2360">
        <v>0.28999999999999998</v>
      </c>
      <c r="T2360">
        <v>0.06</v>
      </c>
      <c r="U2360">
        <v>14.7</v>
      </c>
      <c r="V2360">
        <v>28.8</v>
      </c>
      <c r="W2360">
        <v>18.649999999999999</v>
      </c>
      <c r="X2360">
        <v>3.17</v>
      </c>
      <c r="Y2360">
        <v>4.9000000000000004</v>
      </c>
      <c r="Z2360">
        <v>17</v>
      </c>
      <c r="AA2360">
        <v>0.16</v>
      </c>
      <c r="AB2360">
        <v>41.7</v>
      </c>
      <c r="AC2360">
        <v>0.43</v>
      </c>
      <c r="AD2360">
        <v>751</v>
      </c>
      <c r="AE2360">
        <v>0.39</v>
      </c>
      <c r="AF2360">
        <v>5.0000000000000001E-3</v>
      </c>
      <c r="AG2360">
        <v>29.4</v>
      </c>
      <c r="AH2360">
        <v>4.1000000000000002E-2</v>
      </c>
      <c r="AI2360">
        <v>19</v>
      </c>
      <c r="AJ2360">
        <v>5.0000000000000001E-3</v>
      </c>
      <c r="AK2360">
        <v>0.57999999999999996</v>
      </c>
      <c r="AL2360">
        <v>4.5</v>
      </c>
      <c r="AM2360">
        <v>0.2</v>
      </c>
      <c r="AN2360">
        <v>13.3</v>
      </c>
      <c r="AO2360">
        <v>0.01</v>
      </c>
      <c r="AP2360">
        <v>9.4</v>
      </c>
      <c r="AQ2360">
        <v>170</v>
      </c>
      <c r="AR2360">
        <v>0.12</v>
      </c>
      <c r="AS2360">
        <v>1.8</v>
      </c>
      <c r="AT2360">
        <v>37</v>
      </c>
      <c r="AU2360">
        <v>0.2</v>
      </c>
      <c r="AV2360">
        <v>53.9</v>
      </c>
      <c r="AW2360">
        <v>5</v>
      </c>
    </row>
    <row r="2361" spans="1:49" hidden="1" x14ac:dyDescent="0.3">
      <c r="A2361" t="s">
        <v>9154</v>
      </c>
      <c r="B2361" t="s">
        <v>9155</v>
      </c>
      <c r="C2361" s="1" t="str">
        <f t="shared" si="182"/>
        <v>13:0052</v>
      </c>
      <c r="D2361" s="1" t="str">
        <f t="shared" si="183"/>
        <v>13:0018</v>
      </c>
      <c r="E2361" t="s">
        <v>9156</v>
      </c>
      <c r="F2361" t="s">
        <v>9157</v>
      </c>
      <c r="H2361">
        <v>45.556001199999997</v>
      </c>
      <c r="I2361">
        <v>-66.619525600000003</v>
      </c>
      <c r="J2361" s="1" t="str">
        <f>HYPERLINK("http://geochem.nrcan.gc.ca/cdogs/content/kwd/kwd020046_e.htm", "Ablation till")</f>
        <v>Ablation till</v>
      </c>
      <c r="K2361" s="1" t="str">
        <f t="shared" si="181"/>
        <v>&lt;63 micron</v>
      </c>
      <c r="L2361">
        <v>24</v>
      </c>
      <c r="M2361">
        <v>1.69</v>
      </c>
      <c r="N2361">
        <v>7.3</v>
      </c>
      <c r="O2361">
        <v>0.1</v>
      </c>
      <c r="P2361">
        <v>0.5</v>
      </c>
      <c r="Q2361">
        <v>39.4</v>
      </c>
      <c r="R2361">
        <v>0.26</v>
      </c>
      <c r="S2361">
        <v>0.05</v>
      </c>
      <c r="T2361">
        <v>0.04</v>
      </c>
      <c r="U2361">
        <v>9.3000000000000007</v>
      </c>
      <c r="V2361">
        <v>27.8</v>
      </c>
      <c r="W2361">
        <v>7.68</v>
      </c>
      <c r="X2361">
        <v>2.29</v>
      </c>
      <c r="Y2361">
        <v>5.0999999999999996</v>
      </c>
      <c r="Z2361">
        <v>56</v>
      </c>
      <c r="AA2361">
        <v>0.08</v>
      </c>
      <c r="AB2361">
        <v>20.100000000000001</v>
      </c>
      <c r="AC2361">
        <v>0.44</v>
      </c>
      <c r="AD2361">
        <v>309</v>
      </c>
      <c r="AE2361">
        <v>0.51</v>
      </c>
      <c r="AF2361">
        <v>3.0000000000000001E-3</v>
      </c>
      <c r="AG2361">
        <v>23.9</v>
      </c>
      <c r="AH2361">
        <v>2.3E-2</v>
      </c>
      <c r="AI2361">
        <v>13.14</v>
      </c>
      <c r="AJ2361">
        <v>0.01</v>
      </c>
      <c r="AK2361">
        <v>0.31</v>
      </c>
      <c r="AL2361">
        <v>2.4</v>
      </c>
      <c r="AM2361">
        <v>0.3</v>
      </c>
      <c r="AN2361">
        <v>5.9</v>
      </c>
      <c r="AO2361">
        <v>0.01</v>
      </c>
      <c r="AP2361">
        <v>5.8</v>
      </c>
      <c r="AQ2361">
        <v>440</v>
      </c>
      <c r="AR2361">
        <v>0.1</v>
      </c>
      <c r="AS2361">
        <v>0.9</v>
      </c>
      <c r="AT2361">
        <v>31</v>
      </c>
      <c r="AU2361">
        <v>0.3</v>
      </c>
      <c r="AV2361">
        <v>45.1</v>
      </c>
      <c r="AW2361">
        <v>5</v>
      </c>
    </row>
    <row r="2362" spans="1:49" hidden="1" x14ac:dyDescent="0.3">
      <c r="A2362" t="s">
        <v>9158</v>
      </c>
      <c r="B2362" t="s">
        <v>9159</v>
      </c>
      <c r="C2362" s="1" t="str">
        <f t="shared" si="182"/>
        <v>13:0052</v>
      </c>
      <c r="D2362" s="1" t="str">
        <f t="shared" si="183"/>
        <v>13:0018</v>
      </c>
      <c r="E2362" t="s">
        <v>9160</v>
      </c>
      <c r="F2362" t="s">
        <v>9161</v>
      </c>
      <c r="H2362">
        <v>45.535221</v>
      </c>
      <c r="I2362">
        <v>-66.617085000000003</v>
      </c>
      <c r="J2362" s="1" t="str">
        <f t="shared" ref="J2362:J2403" si="184">HYPERLINK("http://geochem.nrcan.gc.ca/cdogs/content/kwd/kwd020045_e.htm", "Basal till")</f>
        <v>Basal till</v>
      </c>
      <c r="K2362" s="1" t="str">
        <f t="shared" si="181"/>
        <v>&lt;63 micron</v>
      </c>
      <c r="L2362">
        <v>8</v>
      </c>
      <c r="M2362">
        <v>1.39</v>
      </c>
      <c r="N2362">
        <v>6.9</v>
      </c>
      <c r="O2362">
        <v>0.6</v>
      </c>
      <c r="P2362">
        <v>1</v>
      </c>
      <c r="Q2362">
        <v>43.9</v>
      </c>
      <c r="R2362">
        <v>0.28999999999999998</v>
      </c>
      <c r="S2362">
        <v>0.08</v>
      </c>
      <c r="T2362">
        <v>0.05</v>
      </c>
      <c r="U2362">
        <v>11.4</v>
      </c>
      <c r="V2362">
        <v>25.1</v>
      </c>
      <c r="W2362">
        <v>16.39</v>
      </c>
      <c r="X2362">
        <v>2.4500000000000002</v>
      </c>
      <c r="Y2362">
        <v>3.9</v>
      </c>
      <c r="Z2362">
        <v>10</v>
      </c>
      <c r="AA2362">
        <v>0.08</v>
      </c>
      <c r="AB2362">
        <v>28.3</v>
      </c>
      <c r="AC2362">
        <v>0.49</v>
      </c>
      <c r="AD2362">
        <v>577</v>
      </c>
      <c r="AE2362">
        <v>0.27</v>
      </c>
      <c r="AF2362">
        <v>1.0999999999999999E-2</v>
      </c>
      <c r="AG2362">
        <v>28.5</v>
      </c>
      <c r="AH2362">
        <v>3.3000000000000002E-2</v>
      </c>
      <c r="AI2362">
        <v>14.49</v>
      </c>
      <c r="AJ2362">
        <v>5.0000000000000001E-3</v>
      </c>
      <c r="AK2362">
        <v>0.53</v>
      </c>
      <c r="AL2362">
        <v>3.8</v>
      </c>
      <c r="AM2362">
        <v>0.1</v>
      </c>
      <c r="AN2362">
        <v>7.6</v>
      </c>
      <c r="AO2362">
        <v>0.03</v>
      </c>
      <c r="AP2362">
        <v>8.1999999999999993</v>
      </c>
      <c r="AQ2362">
        <v>330</v>
      </c>
      <c r="AR2362">
        <v>7.0000000000000007E-2</v>
      </c>
      <c r="AS2362">
        <v>1</v>
      </c>
      <c r="AT2362">
        <v>29</v>
      </c>
      <c r="AU2362">
        <v>0.2</v>
      </c>
      <c r="AV2362">
        <v>45</v>
      </c>
      <c r="AW2362">
        <v>5</v>
      </c>
    </row>
    <row r="2363" spans="1:49" hidden="1" x14ac:dyDescent="0.3">
      <c r="A2363" t="s">
        <v>9162</v>
      </c>
      <c r="B2363" t="s">
        <v>9163</v>
      </c>
      <c r="C2363" s="1" t="str">
        <f t="shared" si="182"/>
        <v>13:0052</v>
      </c>
      <c r="D2363" s="1" t="str">
        <f t="shared" si="183"/>
        <v>13:0018</v>
      </c>
      <c r="E2363" t="s">
        <v>9164</v>
      </c>
      <c r="F2363" t="s">
        <v>9165</v>
      </c>
      <c r="H2363">
        <v>45.515272899999999</v>
      </c>
      <c r="I2363">
        <v>-66.618720499999995</v>
      </c>
      <c r="J2363" s="1" t="str">
        <f t="shared" si="184"/>
        <v>Basal till</v>
      </c>
      <c r="K2363" s="1" t="str">
        <f t="shared" si="181"/>
        <v>&lt;63 micron</v>
      </c>
      <c r="L2363">
        <v>11</v>
      </c>
      <c r="M2363">
        <v>1.69</v>
      </c>
      <c r="N2363">
        <v>6</v>
      </c>
      <c r="O2363">
        <v>0.3</v>
      </c>
      <c r="P2363">
        <v>0.5</v>
      </c>
      <c r="Q2363">
        <v>46.4</v>
      </c>
      <c r="R2363">
        <v>0.23</v>
      </c>
      <c r="S2363">
        <v>0.05</v>
      </c>
      <c r="T2363">
        <v>0.09</v>
      </c>
      <c r="U2363">
        <v>11.8</v>
      </c>
      <c r="V2363">
        <v>32.5</v>
      </c>
      <c r="W2363">
        <v>12.58</v>
      </c>
      <c r="X2363">
        <v>2.7</v>
      </c>
      <c r="Y2363">
        <v>4.8</v>
      </c>
      <c r="Z2363">
        <v>17</v>
      </c>
      <c r="AA2363">
        <v>0.09</v>
      </c>
      <c r="AB2363">
        <v>26.2</v>
      </c>
      <c r="AC2363">
        <v>0.56999999999999995</v>
      </c>
      <c r="AD2363">
        <v>408</v>
      </c>
      <c r="AE2363">
        <v>0.27</v>
      </c>
      <c r="AF2363">
        <v>4.0000000000000001E-3</v>
      </c>
      <c r="AG2363">
        <v>28.7</v>
      </c>
      <c r="AH2363">
        <v>2.3E-2</v>
      </c>
      <c r="AI2363">
        <v>11.96</v>
      </c>
      <c r="AJ2363">
        <v>5.0000000000000001E-3</v>
      </c>
      <c r="AK2363">
        <v>0.36</v>
      </c>
      <c r="AL2363">
        <v>3.3</v>
      </c>
      <c r="AM2363">
        <v>0.1</v>
      </c>
      <c r="AN2363">
        <v>7.3</v>
      </c>
      <c r="AO2363">
        <v>0.01</v>
      </c>
      <c r="AP2363">
        <v>7.6</v>
      </c>
      <c r="AQ2363">
        <v>300</v>
      </c>
      <c r="AR2363">
        <v>0.09</v>
      </c>
      <c r="AS2363">
        <v>1</v>
      </c>
      <c r="AT2363">
        <v>35</v>
      </c>
      <c r="AU2363">
        <v>0.05</v>
      </c>
      <c r="AV2363">
        <v>50</v>
      </c>
      <c r="AW2363">
        <v>1</v>
      </c>
    </row>
    <row r="2364" spans="1:49" hidden="1" x14ac:dyDescent="0.3">
      <c r="A2364" t="s">
        <v>9166</v>
      </c>
      <c r="B2364" t="s">
        <v>9167</v>
      </c>
      <c r="C2364" s="1" t="str">
        <f t="shared" si="182"/>
        <v>13:0052</v>
      </c>
      <c r="D2364" s="1" t="str">
        <f t="shared" si="183"/>
        <v>13:0018</v>
      </c>
      <c r="E2364" t="s">
        <v>9168</v>
      </c>
      <c r="F2364" t="s">
        <v>9169</v>
      </c>
      <c r="H2364">
        <v>45.586980799999999</v>
      </c>
      <c r="I2364">
        <v>-66.591526599999995</v>
      </c>
      <c r="J2364" s="1" t="str">
        <f t="shared" si="184"/>
        <v>Basal till</v>
      </c>
      <c r="K2364" s="1" t="str">
        <f t="shared" si="181"/>
        <v>&lt;63 micron</v>
      </c>
      <c r="L2364">
        <v>11</v>
      </c>
      <c r="M2364">
        <v>1.67</v>
      </c>
      <c r="N2364">
        <v>28</v>
      </c>
      <c r="O2364">
        <v>1.6</v>
      </c>
      <c r="P2364">
        <v>2</v>
      </c>
      <c r="Q2364">
        <v>73</v>
      </c>
      <c r="R2364">
        <v>0.92</v>
      </c>
      <c r="S2364">
        <v>0.06</v>
      </c>
      <c r="T2364">
        <v>0.08</v>
      </c>
      <c r="U2364">
        <v>11.3</v>
      </c>
      <c r="V2364">
        <v>27.4</v>
      </c>
      <c r="W2364">
        <v>12.19</v>
      </c>
      <c r="X2364">
        <v>2.63</v>
      </c>
      <c r="Y2364">
        <v>4.4000000000000004</v>
      </c>
      <c r="Z2364">
        <v>11</v>
      </c>
      <c r="AA2364">
        <v>0.17</v>
      </c>
      <c r="AB2364">
        <v>19.600000000000001</v>
      </c>
      <c r="AC2364">
        <v>0.51</v>
      </c>
      <c r="AD2364">
        <v>439</v>
      </c>
      <c r="AE2364">
        <v>1.07</v>
      </c>
      <c r="AF2364">
        <v>4.0000000000000001E-3</v>
      </c>
      <c r="AG2364">
        <v>28.1</v>
      </c>
      <c r="AH2364">
        <v>3.9E-2</v>
      </c>
      <c r="AI2364">
        <v>22.6</v>
      </c>
      <c r="AJ2364">
        <v>5.0000000000000001E-3</v>
      </c>
      <c r="AK2364">
        <v>1.18</v>
      </c>
      <c r="AL2364">
        <v>3.6</v>
      </c>
      <c r="AM2364">
        <v>0.3</v>
      </c>
      <c r="AN2364">
        <v>6.3</v>
      </c>
      <c r="AO2364">
        <v>0.04</v>
      </c>
      <c r="AP2364">
        <v>11.8</v>
      </c>
      <c r="AQ2364">
        <v>420</v>
      </c>
      <c r="AR2364">
        <v>0.16</v>
      </c>
      <c r="AS2364">
        <v>2.1</v>
      </c>
      <c r="AT2364">
        <v>35</v>
      </c>
      <c r="AU2364">
        <v>0.4</v>
      </c>
      <c r="AV2364">
        <v>47.2</v>
      </c>
      <c r="AW2364">
        <v>5</v>
      </c>
    </row>
    <row r="2365" spans="1:49" hidden="1" x14ac:dyDescent="0.3">
      <c r="A2365" t="s">
        <v>9170</v>
      </c>
      <c r="B2365" t="s">
        <v>9171</v>
      </c>
      <c r="C2365" s="1" t="str">
        <f t="shared" si="182"/>
        <v>13:0052</v>
      </c>
      <c r="D2365" s="1" t="str">
        <f t="shared" si="183"/>
        <v>13:0018</v>
      </c>
      <c r="E2365" t="s">
        <v>9172</v>
      </c>
      <c r="F2365" t="s">
        <v>9173</v>
      </c>
      <c r="H2365">
        <v>45.553671199999997</v>
      </c>
      <c r="I2365">
        <v>-66.592104199999994</v>
      </c>
      <c r="J2365" s="1" t="str">
        <f t="shared" si="184"/>
        <v>Basal till</v>
      </c>
      <c r="K2365" s="1" t="str">
        <f t="shared" si="181"/>
        <v>&lt;63 micron</v>
      </c>
      <c r="L2365">
        <v>14</v>
      </c>
      <c r="M2365">
        <v>1.7</v>
      </c>
      <c r="N2365">
        <v>8.8000000000000007</v>
      </c>
      <c r="O2365">
        <v>0.1</v>
      </c>
      <c r="P2365">
        <v>1</v>
      </c>
      <c r="Q2365">
        <v>76.900000000000006</v>
      </c>
      <c r="R2365">
        <v>0.24</v>
      </c>
      <c r="S2365">
        <v>0.49</v>
      </c>
      <c r="T2365">
        <v>0.04</v>
      </c>
      <c r="U2365">
        <v>12.3</v>
      </c>
      <c r="V2365">
        <v>32.799999999999997</v>
      </c>
      <c r="W2365">
        <v>15.25</v>
      </c>
      <c r="X2365">
        <v>2.81</v>
      </c>
      <c r="Y2365">
        <v>5.3</v>
      </c>
      <c r="Z2365">
        <v>25</v>
      </c>
      <c r="AA2365">
        <v>0.11</v>
      </c>
      <c r="AB2365">
        <v>31.3</v>
      </c>
      <c r="AC2365">
        <v>0.6</v>
      </c>
      <c r="AD2365">
        <v>700</v>
      </c>
      <c r="AE2365">
        <v>0.64</v>
      </c>
      <c r="AF2365">
        <v>8.9999999999999993E-3</v>
      </c>
      <c r="AG2365">
        <v>27.8</v>
      </c>
      <c r="AH2365">
        <v>5.8999999999999997E-2</v>
      </c>
      <c r="AI2365">
        <v>12.56</v>
      </c>
      <c r="AJ2365">
        <v>5.0000000000000001E-3</v>
      </c>
      <c r="AK2365">
        <v>0.62</v>
      </c>
      <c r="AL2365">
        <v>6.1</v>
      </c>
      <c r="AM2365">
        <v>0.1</v>
      </c>
      <c r="AN2365">
        <v>29.8</v>
      </c>
      <c r="AO2365">
        <v>0.01</v>
      </c>
      <c r="AP2365">
        <v>8.1</v>
      </c>
      <c r="AQ2365">
        <v>1010</v>
      </c>
      <c r="AR2365">
        <v>7.0000000000000007E-2</v>
      </c>
      <c r="AS2365">
        <v>2.4</v>
      </c>
      <c r="AT2365">
        <v>43</v>
      </c>
      <c r="AU2365">
        <v>0.2</v>
      </c>
      <c r="AV2365">
        <v>47.3</v>
      </c>
      <c r="AW2365">
        <v>5</v>
      </c>
    </row>
    <row r="2366" spans="1:49" hidden="1" x14ac:dyDescent="0.3">
      <c r="A2366" t="s">
        <v>9174</v>
      </c>
      <c r="B2366" t="s">
        <v>9175</v>
      </c>
      <c r="C2366" s="1" t="str">
        <f t="shared" si="182"/>
        <v>13:0052</v>
      </c>
      <c r="D2366" s="1" t="str">
        <f t="shared" si="183"/>
        <v>13:0018</v>
      </c>
      <c r="E2366" t="s">
        <v>9176</v>
      </c>
      <c r="F2366" t="s">
        <v>9177</v>
      </c>
      <c r="H2366">
        <v>45.538322999999998</v>
      </c>
      <c r="I2366">
        <v>-66.593745499999997</v>
      </c>
      <c r="J2366" s="1" t="str">
        <f t="shared" si="184"/>
        <v>Basal till</v>
      </c>
      <c r="K2366" s="1" t="str">
        <f t="shared" si="181"/>
        <v>&lt;63 micron</v>
      </c>
      <c r="L2366">
        <v>9</v>
      </c>
      <c r="M2366">
        <v>1.65</v>
      </c>
      <c r="N2366">
        <v>8.8000000000000007</v>
      </c>
      <c r="O2366">
        <v>0.9</v>
      </c>
      <c r="P2366">
        <v>2</v>
      </c>
      <c r="Q2366">
        <v>83.1</v>
      </c>
      <c r="R2366">
        <v>0.28000000000000003</v>
      </c>
      <c r="S2366">
        <v>0.08</v>
      </c>
      <c r="T2366">
        <v>0.04</v>
      </c>
      <c r="U2366">
        <v>12.9</v>
      </c>
      <c r="V2366">
        <v>33.4</v>
      </c>
      <c r="W2366">
        <v>15.67</v>
      </c>
      <c r="X2366">
        <v>2.9</v>
      </c>
      <c r="Y2366">
        <v>5.3</v>
      </c>
      <c r="Z2366">
        <v>15</v>
      </c>
      <c r="AA2366">
        <v>0.14000000000000001</v>
      </c>
      <c r="AB2366">
        <v>26.2</v>
      </c>
      <c r="AC2366">
        <v>0.56000000000000005</v>
      </c>
      <c r="AD2366">
        <v>581</v>
      </c>
      <c r="AE2366">
        <v>0.69</v>
      </c>
      <c r="AF2366">
        <v>6.0000000000000001E-3</v>
      </c>
      <c r="AG2366">
        <v>30.3</v>
      </c>
      <c r="AH2366">
        <v>4.2999999999999997E-2</v>
      </c>
      <c r="AI2366">
        <v>14.77</v>
      </c>
      <c r="AJ2366">
        <v>5.0000000000000001E-3</v>
      </c>
      <c r="AK2366">
        <v>0.6</v>
      </c>
      <c r="AL2366">
        <v>4.0999999999999996</v>
      </c>
      <c r="AM2366">
        <v>0.2</v>
      </c>
      <c r="AN2366">
        <v>9.1</v>
      </c>
      <c r="AO2366">
        <v>0.02</v>
      </c>
      <c r="AP2366">
        <v>8.5</v>
      </c>
      <c r="AQ2366">
        <v>390</v>
      </c>
      <c r="AR2366">
        <v>0.1</v>
      </c>
      <c r="AS2366">
        <v>1</v>
      </c>
      <c r="AT2366">
        <v>37</v>
      </c>
      <c r="AU2366">
        <v>0.1</v>
      </c>
      <c r="AV2366">
        <v>55.7</v>
      </c>
      <c r="AW2366">
        <v>5</v>
      </c>
    </row>
    <row r="2367" spans="1:49" hidden="1" x14ac:dyDescent="0.3">
      <c r="A2367" t="s">
        <v>9178</v>
      </c>
      <c r="B2367" t="s">
        <v>9179</v>
      </c>
      <c r="C2367" s="1" t="str">
        <f t="shared" si="182"/>
        <v>13:0052</v>
      </c>
      <c r="D2367" s="1" t="str">
        <f t="shared" si="183"/>
        <v>13:0018</v>
      </c>
      <c r="E2367" t="s">
        <v>9176</v>
      </c>
      <c r="F2367" t="s">
        <v>9180</v>
      </c>
      <c r="H2367">
        <v>45.538322999999998</v>
      </c>
      <c r="I2367">
        <v>-66.593745499999997</v>
      </c>
      <c r="J2367" s="1" t="str">
        <f t="shared" si="184"/>
        <v>Basal till</v>
      </c>
      <c r="K2367" s="1" t="str">
        <f t="shared" si="181"/>
        <v>&lt;63 micron</v>
      </c>
      <c r="L2367">
        <v>6</v>
      </c>
      <c r="M2367">
        <v>1.56</v>
      </c>
      <c r="N2367">
        <v>8.6</v>
      </c>
      <c r="O2367">
        <v>0.3</v>
      </c>
      <c r="P2367">
        <v>9</v>
      </c>
      <c r="Q2367">
        <v>73.900000000000006</v>
      </c>
      <c r="R2367">
        <v>0.27</v>
      </c>
      <c r="S2367">
        <v>0.09</v>
      </c>
      <c r="T2367">
        <v>0.04</v>
      </c>
      <c r="U2367">
        <v>12.2</v>
      </c>
      <c r="V2367">
        <v>29.1</v>
      </c>
      <c r="W2367">
        <v>14.75</v>
      </c>
      <c r="X2367">
        <v>2.78</v>
      </c>
      <c r="Y2367">
        <v>4.9000000000000004</v>
      </c>
      <c r="Z2367">
        <v>12</v>
      </c>
      <c r="AA2367">
        <v>0.13</v>
      </c>
      <c r="AB2367">
        <v>27</v>
      </c>
      <c r="AC2367">
        <v>0.54</v>
      </c>
      <c r="AD2367">
        <v>588</v>
      </c>
      <c r="AE2367">
        <v>0.28000000000000003</v>
      </c>
      <c r="AF2367">
        <v>1.7000000000000001E-2</v>
      </c>
      <c r="AG2367">
        <v>26.7</v>
      </c>
      <c r="AH2367">
        <v>4.5999999999999999E-2</v>
      </c>
      <c r="AI2367">
        <v>14.06</v>
      </c>
      <c r="AJ2367">
        <v>5.0000000000000001E-3</v>
      </c>
      <c r="AK2367">
        <v>0.57999999999999996</v>
      </c>
      <c r="AL2367">
        <v>3.8</v>
      </c>
      <c r="AM2367">
        <v>0.1</v>
      </c>
      <c r="AN2367">
        <v>9.3000000000000007</v>
      </c>
      <c r="AO2367">
        <v>0.02</v>
      </c>
      <c r="AP2367">
        <v>8.3000000000000007</v>
      </c>
      <c r="AQ2367">
        <v>420</v>
      </c>
      <c r="AR2367">
        <v>0.09</v>
      </c>
      <c r="AS2367">
        <v>1</v>
      </c>
      <c r="AT2367">
        <v>34</v>
      </c>
      <c r="AU2367">
        <v>0.1</v>
      </c>
      <c r="AV2367">
        <v>52.2</v>
      </c>
      <c r="AW2367">
        <v>5</v>
      </c>
    </row>
    <row r="2368" spans="1:49" hidden="1" x14ac:dyDescent="0.3">
      <c r="A2368" t="s">
        <v>9181</v>
      </c>
      <c r="B2368" t="s">
        <v>9182</v>
      </c>
      <c r="C2368" s="1" t="str">
        <f t="shared" si="182"/>
        <v>13:0052</v>
      </c>
      <c r="D2368" s="1" t="str">
        <f t="shared" si="183"/>
        <v>13:0018</v>
      </c>
      <c r="E2368" t="s">
        <v>9183</v>
      </c>
      <c r="F2368" t="s">
        <v>9184</v>
      </c>
      <c r="H2368">
        <v>45.512830999999998</v>
      </c>
      <c r="I2368">
        <v>-66.588149200000004</v>
      </c>
      <c r="J2368" s="1" t="str">
        <f t="shared" si="184"/>
        <v>Basal till</v>
      </c>
      <c r="K2368" s="1" t="str">
        <f t="shared" si="181"/>
        <v>&lt;63 micron</v>
      </c>
      <c r="L2368">
        <v>7</v>
      </c>
      <c r="M2368">
        <v>1.75</v>
      </c>
      <c r="N2368">
        <v>8.1999999999999993</v>
      </c>
      <c r="O2368">
        <v>0.9</v>
      </c>
      <c r="P2368">
        <v>2</v>
      </c>
      <c r="Q2368">
        <v>35.6</v>
      </c>
      <c r="R2368">
        <v>0.2</v>
      </c>
      <c r="S2368">
        <v>0.06</v>
      </c>
      <c r="T2368">
        <v>0.08</v>
      </c>
      <c r="U2368">
        <v>12.1</v>
      </c>
      <c r="V2368">
        <v>30.2</v>
      </c>
      <c r="W2368">
        <v>13.14</v>
      </c>
      <c r="X2368">
        <v>2.3199999999999998</v>
      </c>
      <c r="Y2368">
        <v>4.0999999999999996</v>
      </c>
      <c r="Z2368">
        <v>32</v>
      </c>
      <c r="AA2368">
        <v>0.06</v>
      </c>
      <c r="AB2368">
        <v>22.9</v>
      </c>
      <c r="AC2368">
        <v>0.47</v>
      </c>
      <c r="AD2368">
        <v>264</v>
      </c>
      <c r="AE2368">
        <v>0.32</v>
      </c>
      <c r="AF2368">
        <v>5.0000000000000001E-3</v>
      </c>
      <c r="AG2368">
        <v>27.2</v>
      </c>
      <c r="AH2368">
        <v>2.5000000000000001E-2</v>
      </c>
      <c r="AI2368">
        <v>10.119999999999999</v>
      </c>
      <c r="AJ2368">
        <v>5.0000000000000001E-3</v>
      </c>
      <c r="AK2368">
        <v>0.46</v>
      </c>
      <c r="AL2368">
        <v>2.6</v>
      </c>
      <c r="AM2368">
        <v>0.3</v>
      </c>
      <c r="AN2368">
        <v>5.9</v>
      </c>
      <c r="AO2368">
        <v>0.01</v>
      </c>
      <c r="AP2368">
        <v>5.7</v>
      </c>
      <c r="AQ2368">
        <v>310</v>
      </c>
      <c r="AR2368">
        <v>0.08</v>
      </c>
      <c r="AS2368">
        <v>0.8</v>
      </c>
      <c r="AT2368">
        <v>28</v>
      </c>
      <c r="AU2368">
        <v>0.2</v>
      </c>
      <c r="AV2368">
        <v>45.7</v>
      </c>
      <c r="AW2368">
        <v>5</v>
      </c>
    </row>
    <row r="2369" spans="1:49" hidden="1" x14ac:dyDescent="0.3">
      <c r="A2369" t="s">
        <v>9185</v>
      </c>
      <c r="B2369" t="s">
        <v>9186</v>
      </c>
      <c r="C2369" s="1" t="str">
        <f t="shared" si="182"/>
        <v>13:0052</v>
      </c>
      <c r="D2369" s="1" t="str">
        <f t="shared" si="183"/>
        <v>13:0018</v>
      </c>
      <c r="E2369" t="s">
        <v>9187</v>
      </c>
      <c r="F2369" t="s">
        <v>9188</v>
      </c>
      <c r="H2369">
        <v>45.571596300000003</v>
      </c>
      <c r="I2369">
        <v>-66.562579299999996</v>
      </c>
      <c r="J2369" s="1" t="str">
        <f t="shared" si="184"/>
        <v>Basal till</v>
      </c>
      <c r="K2369" s="1" t="str">
        <f t="shared" si="181"/>
        <v>&lt;63 micron</v>
      </c>
      <c r="L2369">
        <v>8</v>
      </c>
      <c r="M2369">
        <v>1.42</v>
      </c>
      <c r="N2369">
        <v>7.7</v>
      </c>
      <c r="O2369">
        <v>3.5</v>
      </c>
      <c r="P2369">
        <v>3</v>
      </c>
      <c r="Q2369">
        <v>55</v>
      </c>
      <c r="R2369">
        <v>0.22</v>
      </c>
      <c r="S2369">
        <v>0.08</v>
      </c>
      <c r="T2369">
        <v>0.03</v>
      </c>
      <c r="U2369">
        <v>10.4</v>
      </c>
      <c r="V2369">
        <v>26.7</v>
      </c>
      <c r="W2369">
        <v>11.55</v>
      </c>
      <c r="X2369">
        <v>2.3199999999999998</v>
      </c>
      <c r="Y2369">
        <v>4.3</v>
      </c>
      <c r="Z2369">
        <v>14</v>
      </c>
      <c r="AA2369">
        <v>0.09</v>
      </c>
      <c r="AB2369">
        <v>27.5</v>
      </c>
      <c r="AC2369">
        <v>0.49</v>
      </c>
      <c r="AD2369">
        <v>438</v>
      </c>
      <c r="AE2369">
        <v>0.26</v>
      </c>
      <c r="AF2369">
        <v>8.9999999999999993E-3</v>
      </c>
      <c r="AG2369">
        <v>23.3</v>
      </c>
      <c r="AH2369">
        <v>3.5999999999999997E-2</v>
      </c>
      <c r="AI2369">
        <v>11.21</v>
      </c>
      <c r="AJ2369">
        <v>0.02</v>
      </c>
      <c r="AK2369">
        <v>0.49</v>
      </c>
      <c r="AL2369">
        <v>3.4</v>
      </c>
      <c r="AM2369">
        <v>0.1</v>
      </c>
      <c r="AN2369">
        <v>8.5</v>
      </c>
      <c r="AO2369">
        <v>0.01</v>
      </c>
      <c r="AP2369">
        <v>7.8</v>
      </c>
      <c r="AQ2369">
        <v>740</v>
      </c>
      <c r="AR2369">
        <v>0.08</v>
      </c>
      <c r="AS2369">
        <v>0.9</v>
      </c>
      <c r="AT2369">
        <v>34</v>
      </c>
      <c r="AU2369">
        <v>0.5</v>
      </c>
      <c r="AV2369">
        <v>40.9</v>
      </c>
      <c r="AW2369">
        <v>5</v>
      </c>
    </row>
    <row r="2370" spans="1:49" hidden="1" x14ac:dyDescent="0.3">
      <c r="A2370" t="s">
        <v>9189</v>
      </c>
      <c r="B2370" t="s">
        <v>9190</v>
      </c>
      <c r="C2370" s="1" t="str">
        <f t="shared" si="182"/>
        <v>13:0052</v>
      </c>
      <c r="D2370" s="1" t="str">
        <f t="shared" si="183"/>
        <v>13:0018</v>
      </c>
      <c r="E2370" t="s">
        <v>9191</v>
      </c>
      <c r="F2370" t="s">
        <v>9192</v>
      </c>
      <c r="H2370">
        <v>45.555307399999997</v>
      </c>
      <c r="I2370">
        <v>-66.558927499999996</v>
      </c>
      <c r="J2370" s="1" t="str">
        <f t="shared" si="184"/>
        <v>Basal till</v>
      </c>
      <c r="K2370" s="1" t="str">
        <f t="shared" si="181"/>
        <v>&lt;63 micron</v>
      </c>
      <c r="L2370">
        <v>4</v>
      </c>
      <c r="M2370">
        <v>1.69</v>
      </c>
      <c r="N2370">
        <v>7.8</v>
      </c>
      <c r="O2370">
        <v>0.9</v>
      </c>
      <c r="P2370">
        <v>3</v>
      </c>
      <c r="Q2370">
        <v>62.9</v>
      </c>
      <c r="R2370">
        <v>0.26</v>
      </c>
      <c r="S2370">
        <v>0.06</v>
      </c>
      <c r="T2370">
        <v>0.03</v>
      </c>
      <c r="U2370">
        <v>12.5</v>
      </c>
      <c r="V2370">
        <v>33.6</v>
      </c>
      <c r="W2370">
        <v>13.9</v>
      </c>
      <c r="X2370">
        <v>2.92</v>
      </c>
      <c r="Y2370">
        <v>5.5</v>
      </c>
      <c r="Z2370">
        <v>9</v>
      </c>
      <c r="AA2370">
        <v>0.12</v>
      </c>
      <c r="AB2370">
        <v>22.8</v>
      </c>
      <c r="AC2370">
        <v>0.61</v>
      </c>
      <c r="AD2370">
        <v>463</v>
      </c>
      <c r="AE2370">
        <v>0.61</v>
      </c>
      <c r="AF2370">
        <v>6.0000000000000001E-3</v>
      </c>
      <c r="AG2370">
        <v>28.8</v>
      </c>
      <c r="AH2370">
        <v>2.1000000000000001E-2</v>
      </c>
      <c r="AI2370">
        <v>12.02</v>
      </c>
      <c r="AJ2370">
        <v>5.0000000000000001E-3</v>
      </c>
      <c r="AK2370">
        <v>0.5</v>
      </c>
      <c r="AL2370">
        <v>4.0999999999999996</v>
      </c>
      <c r="AM2370">
        <v>0.05</v>
      </c>
      <c r="AN2370">
        <v>7.5</v>
      </c>
      <c r="AO2370">
        <v>0.02</v>
      </c>
      <c r="AP2370">
        <v>8.1999999999999993</v>
      </c>
      <c r="AQ2370">
        <v>630</v>
      </c>
      <c r="AR2370">
        <v>0.1</v>
      </c>
      <c r="AS2370">
        <v>1</v>
      </c>
      <c r="AT2370">
        <v>38</v>
      </c>
      <c r="AU2370">
        <v>0.3</v>
      </c>
      <c r="AV2370">
        <v>51.5</v>
      </c>
      <c r="AW2370">
        <v>5</v>
      </c>
    </row>
    <row r="2371" spans="1:49" hidden="1" x14ac:dyDescent="0.3">
      <c r="A2371" t="s">
        <v>9193</v>
      </c>
      <c r="B2371" t="s">
        <v>9194</v>
      </c>
      <c r="C2371" s="1" t="str">
        <f t="shared" si="182"/>
        <v>13:0052</v>
      </c>
      <c r="D2371" s="1" t="str">
        <f t="shared" si="183"/>
        <v>13:0018</v>
      </c>
      <c r="E2371" t="s">
        <v>9195</v>
      </c>
      <c r="F2371" t="s">
        <v>9196</v>
      </c>
      <c r="H2371">
        <v>45.529902800000002</v>
      </c>
      <c r="I2371">
        <v>-66.568043599999996</v>
      </c>
      <c r="J2371" s="1" t="str">
        <f t="shared" si="184"/>
        <v>Basal till</v>
      </c>
      <c r="K2371" s="1" t="str">
        <f t="shared" si="181"/>
        <v>&lt;63 micron</v>
      </c>
      <c r="L2371">
        <v>6</v>
      </c>
      <c r="M2371">
        <v>1.25</v>
      </c>
      <c r="N2371">
        <v>7.2</v>
      </c>
      <c r="O2371">
        <v>0.4</v>
      </c>
      <c r="P2371">
        <v>1</v>
      </c>
      <c r="Q2371">
        <v>69.400000000000006</v>
      </c>
      <c r="R2371">
        <v>0.28000000000000003</v>
      </c>
      <c r="S2371">
        <v>0.16</v>
      </c>
      <c r="T2371">
        <v>0.03</v>
      </c>
      <c r="U2371">
        <v>9.6</v>
      </c>
      <c r="V2371">
        <v>24.4</v>
      </c>
      <c r="W2371">
        <v>12.74</v>
      </c>
      <c r="X2371">
        <v>2.2599999999999998</v>
      </c>
      <c r="Y2371">
        <v>4.0999999999999996</v>
      </c>
      <c r="Z2371">
        <v>14</v>
      </c>
      <c r="AA2371">
        <v>0.08</v>
      </c>
      <c r="AB2371">
        <v>30.6</v>
      </c>
      <c r="AC2371">
        <v>0.43</v>
      </c>
      <c r="AD2371">
        <v>450</v>
      </c>
      <c r="AE2371">
        <v>0.35</v>
      </c>
      <c r="AF2371">
        <v>5.0000000000000001E-3</v>
      </c>
      <c r="AG2371">
        <v>21.8</v>
      </c>
      <c r="AH2371">
        <v>3.2000000000000001E-2</v>
      </c>
      <c r="AI2371">
        <v>10.93</v>
      </c>
      <c r="AJ2371">
        <v>0.01</v>
      </c>
      <c r="AK2371">
        <v>0.52</v>
      </c>
      <c r="AL2371">
        <v>3.6</v>
      </c>
      <c r="AM2371">
        <v>0.2</v>
      </c>
      <c r="AN2371">
        <v>10.6</v>
      </c>
      <c r="AO2371">
        <v>0.01</v>
      </c>
      <c r="AP2371">
        <v>8.8000000000000007</v>
      </c>
      <c r="AQ2371">
        <v>510</v>
      </c>
      <c r="AR2371">
        <v>0.08</v>
      </c>
      <c r="AS2371">
        <v>1.4</v>
      </c>
      <c r="AT2371">
        <v>30</v>
      </c>
      <c r="AU2371">
        <v>0.2</v>
      </c>
      <c r="AV2371">
        <v>40.4</v>
      </c>
      <c r="AW2371">
        <v>5</v>
      </c>
    </row>
    <row r="2372" spans="1:49" hidden="1" x14ac:dyDescent="0.3">
      <c r="A2372" t="s">
        <v>9197</v>
      </c>
      <c r="B2372" t="s">
        <v>9198</v>
      </c>
      <c r="C2372" s="1" t="str">
        <f t="shared" si="182"/>
        <v>13:0052</v>
      </c>
      <c r="D2372" s="1" t="str">
        <f t="shared" si="183"/>
        <v>13:0018</v>
      </c>
      <c r="E2372" t="s">
        <v>9199</v>
      </c>
      <c r="F2372" t="s">
        <v>9200</v>
      </c>
      <c r="H2372">
        <v>45.5077067</v>
      </c>
      <c r="I2372">
        <v>-66.562586199999998</v>
      </c>
      <c r="J2372" s="1" t="str">
        <f t="shared" si="184"/>
        <v>Basal till</v>
      </c>
      <c r="K2372" s="1" t="str">
        <f t="shared" si="181"/>
        <v>&lt;63 micron</v>
      </c>
      <c r="L2372">
        <v>16</v>
      </c>
      <c r="M2372">
        <v>1.46</v>
      </c>
      <c r="N2372">
        <v>8.9</v>
      </c>
      <c r="O2372">
        <v>0.3</v>
      </c>
      <c r="P2372">
        <v>1</v>
      </c>
      <c r="Q2372">
        <v>111.7</v>
      </c>
      <c r="R2372">
        <v>0.28999999999999998</v>
      </c>
      <c r="S2372">
        <v>0.31</v>
      </c>
      <c r="T2372">
        <v>0.02</v>
      </c>
      <c r="U2372">
        <v>13.2</v>
      </c>
      <c r="V2372">
        <v>29.3</v>
      </c>
      <c r="W2372">
        <v>15.56</v>
      </c>
      <c r="X2372">
        <v>2.96</v>
      </c>
      <c r="Y2372">
        <v>4.9000000000000004</v>
      </c>
      <c r="Z2372">
        <v>15</v>
      </c>
      <c r="AA2372">
        <v>0.12</v>
      </c>
      <c r="AB2372">
        <v>31.5</v>
      </c>
      <c r="AC2372">
        <v>0.56999999999999995</v>
      </c>
      <c r="AD2372">
        <v>602</v>
      </c>
      <c r="AE2372">
        <v>0.45</v>
      </c>
      <c r="AF2372">
        <v>7.0000000000000001E-3</v>
      </c>
      <c r="AG2372">
        <v>31.8</v>
      </c>
      <c r="AH2372">
        <v>5.5E-2</v>
      </c>
      <c r="AI2372">
        <v>11.58</v>
      </c>
      <c r="AJ2372">
        <v>5.0000000000000001E-3</v>
      </c>
      <c r="AK2372">
        <v>0.59</v>
      </c>
      <c r="AL2372">
        <v>4</v>
      </c>
      <c r="AM2372">
        <v>0.3</v>
      </c>
      <c r="AN2372">
        <v>17.3</v>
      </c>
      <c r="AO2372">
        <v>0.02</v>
      </c>
      <c r="AP2372">
        <v>8.9</v>
      </c>
      <c r="AQ2372">
        <v>520</v>
      </c>
      <c r="AR2372">
        <v>0.09</v>
      </c>
      <c r="AS2372">
        <v>1</v>
      </c>
      <c r="AT2372">
        <v>36</v>
      </c>
      <c r="AU2372">
        <v>0.2</v>
      </c>
      <c r="AV2372">
        <v>57.1</v>
      </c>
      <c r="AW2372">
        <v>5</v>
      </c>
    </row>
    <row r="2373" spans="1:49" hidden="1" x14ac:dyDescent="0.3">
      <c r="A2373" t="s">
        <v>9201</v>
      </c>
      <c r="B2373" t="s">
        <v>9202</v>
      </c>
      <c r="C2373" s="1" t="str">
        <f t="shared" si="182"/>
        <v>13:0052</v>
      </c>
      <c r="D2373" s="1" t="str">
        <f t="shared" si="183"/>
        <v>13:0018</v>
      </c>
      <c r="E2373" t="s">
        <v>9203</v>
      </c>
      <c r="F2373" t="s">
        <v>9204</v>
      </c>
      <c r="H2373">
        <v>45.550788300000001</v>
      </c>
      <c r="I2373">
        <v>-66.540854300000007</v>
      </c>
      <c r="J2373" s="1" t="str">
        <f t="shared" si="184"/>
        <v>Basal till</v>
      </c>
      <c r="K2373" s="1" t="str">
        <f t="shared" si="181"/>
        <v>&lt;63 micron</v>
      </c>
      <c r="L2373">
        <v>9</v>
      </c>
      <c r="M2373">
        <v>1.74</v>
      </c>
      <c r="N2373">
        <v>10.1</v>
      </c>
      <c r="O2373">
        <v>1.2</v>
      </c>
      <c r="P2373">
        <v>1</v>
      </c>
      <c r="Q2373">
        <v>108.3</v>
      </c>
      <c r="R2373">
        <v>0.3</v>
      </c>
      <c r="S2373">
        <v>0.23</v>
      </c>
      <c r="T2373">
        <v>0.02</v>
      </c>
      <c r="U2373">
        <v>13.5</v>
      </c>
      <c r="V2373">
        <v>36.9</v>
      </c>
      <c r="W2373">
        <v>15.58</v>
      </c>
      <c r="X2373">
        <v>2.77</v>
      </c>
      <c r="Y2373">
        <v>5.4</v>
      </c>
      <c r="Z2373">
        <v>19</v>
      </c>
      <c r="AA2373">
        <v>0.13</v>
      </c>
      <c r="AB2373">
        <v>32</v>
      </c>
      <c r="AC2373">
        <v>0.59</v>
      </c>
      <c r="AD2373">
        <v>686</v>
      </c>
      <c r="AE2373">
        <v>0.69</v>
      </c>
      <c r="AF2373">
        <v>8.0000000000000002E-3</v>
      </c>
      <c r="AG2373">
        <v>31.9</v>
      </c>
      <c r="AH2373">
        <v>3.3000000000000002E-2</v>
      </c>
      <c r="AI2373">
        <v>12.25</v>
      </c>
      <c r="AJ2373">
        <v>5.0000000000000001E-3</v>
      </c>
      <c r="AK2373">
        <v>0.87</v>
      </c>
      <c r="AL2373">
        <v>4.7</v>
      </c>
      <c r="AM2373">
        <v>0.1</v>
      </c>
      <c r="AN2373">
        <v>17.3</v>
      </c>
      <c r="AO2373">
        <v>0.01</v>
      </c>
      <c r="AP2373">
        <v>8.6</v>
      </c>
      <c r="AQ2373">
        <v>610</v>
      </c>
      <c r="AR2373">
        <v>0.1</v>
      </c>
      <c r="AS2373">
        <v>1.1000000000000001</v>
      </c>
      <c r="AT2373">
        <v>38</v>
      </c>
      <c r="AU2373">
        <v>0.4</v>
      </c>
      <c r="AV2373">
        <v>44.6</v>
      </c>
      <c r="AW2373">
        <v>5</v>
      </c>
    </row>
    <row r="2374" spans="1:49" hidden="1" x14ac:dyDescent="0.3">
      <c r="A2374" t="s">
        <v>9205</v>
      </c>
      <c r="B2374" t="s">
        <v>9206</v>
      </c>
      <c r="C2374" s="1" t="str">
        <f t="shared" si="182"/>
        <v>13:0052</v>
      </c>
      <c r="D2374" s="1" t="str">
        <f t="shared" si="183"/>
        <v>13:0018</v>
      </c>
      <c r="E2374" t="s">
        <v>9207</v>
      </c>
      <c r="F2374" t="s">
        <v>9208</v>
      </c>
      <c r="H2374">
        <v>45.5351353</v>
      </c>
      <c r="I2374">
        <v>-66.538757500000003</v>
      </c>
      <c r="J2374" s="1" t="str">
        <f t="shared" si="184"/>
        <v>Basal till</v>
      </c>
      <c r="K2374" s="1" t="str">
        <f t="shared" si="181"/>
        <v>&lt;63 micron</v>
      </c>
      <c r="L2374">
        <v>8</v>
      </c>
      <c r="M2374">
        <v>1.86</v>
      </c>
      <c r="N2374">
        <v>9.1999999999999993</v>
      </c>
      <c r="O2374">
        <v>0.7</v>
      </c>
      <c r="P2374">
        <v>1</v>
      </c>
      <c r="Q2374">
        <v>83.6</v>
      </c>
      <c r="R2374">
        <v>0.27</v>
      </c>
      <c r="S2374">
        <v>0.08</v>
      </c>
      <c r="T2374">
        <v>0.04</v>
      </c>
      <c r="U2374">
        <v>13.2</v>
      </c>
      <c r="V2374">
        <v>34.9</v>
      </c>
      <c r="W2374">
        <v>15.49</v>
      </c>
      <c r="X2374">
        <v>2.91</v>
      </c>
      <c r="Y2374">
        <v>5.5</v>
      </c>
      <c r="Z2374">
        <v>15</v>
      </c>
      <c r="AA2374">
        <v>0.12</v>
      </c>
      <c r="AB2374">
        <v>26.4</v>
      </c>
      <c r="AC2374">
        <v>0.61</v>
      </c>
      <c r="AD2374">
        <v>620</v>
      </c>
      <c r="AE2374">
        <v>0.54</v>
      </c>
      <c r="AF2374">
        <v>7.0000000000000001E-3</v>
      </c>
      <c r="AG2374">
        <v>30</v>
      </c>
      <c r="AH2374">
        <v>3.3000000000000002E-2</v>
      </c>
      <c r="AI2374">
        <v>12.32</v>
      </c>
      <c r="AJ2374">
        <v>5.0000000000000001E-3</v>
      </c>
      <c r="AK2374">
        <v>0.73</v>
      </c>
      <c r="AL2374">
        <v>4.2</v>
      </c>
      <c r="AM2374">
        <v>0.05</v>
      </c>
      <c r="AN2374">
        <v>9.3000000000000007</v>
      </c>
      <c r="AO2374">
        <v>0.02</v>
      </c>
      <c r="AP2374">
        <v>8.8000000000000007</v>
      </c>
      <c r="AQ2374">
        <v>680</v>
      </c>
      <c r="AR2374">
        <v>0.1</v>
      </c>
      <c r="AS2374">
        <v>1.1000000000000001</v>
      </c>
      <c r="AT2374">
        <v>39</v>
      </c>
      <c r="AU2374">
        <v>0.3</v>
      </c>
      <c r="AV2374">
        <v>49.4</v>
      </c>
      <c r="AW2374">
        <v>5</v>
      </c>
    </row>
    <row r="2375" spans="1:49" hidden="1" x14ac:dyDescent="0.3">
      <c r="A2375" t="s">
        <v>9209</v>
      </c>
      <c r="B2375" t="s">
        <v>9210</v>
      </c>
      <c r="C2375" s="1" t="str">
        <f t="shared" si="182"/>
        <v>13:0052</v>
      </c>
      <c r="D2375" s="1" t="str">
        <f t="shared" si="183"/>
        <v>13:0018</v>
      </c>
      <c r="E2375" t="s">
        <v>9211</v>
      </c>
      <c r="F2375" t="s">
        <v>9212</v>
      </c>
      <c r="H2375">
        <v>45.516151999999998</v>
      </c>
      <c r="I2375">
        <v>-66.543362299999998</v>
      </c>
      <c r="J2375" s="1" t="str">
        <f t="shared" si="184"/>
        <v>Basal till</v>
      </c>
      <c r="K2375" s="1" t="str">
        <f t="shared" si="181"/>
        <v>&lt;63 micron</v>
      </c>
      <c r="L2375">
        <v>12</v>
      </c>
      <c r="M2375">
        <v>1.89</v>
      </c>
      <c r="N2375">
        <v>9.5</v>
      </c>
      <c r="O2375">
        <v>0.8</v>
      </c>
      <c r="P2375">
        <v>2</v>
      </c>
      <c r="Q2375">
        <v>133.1</v>
      </c>
      <c r="R2375">
        <v>0.24</v>
      </c>
      <c r="S2375">
        <v>0.28999999999999998</v>
      </c>
      <c r="T2375">
        <v>0.05</v>
      </c>
      <c r="U2375">
        <v>13.2</v>
      </c>
      <c r="V2375">
        <v>41.4</v>
      </c>
      <c r="W2375">
        <v>18.07</v>
      </c>
      <c r="X2375">
        <v>3.02</v>
      </c>
      <c r="Y2375">
        <v>5.6</v>
      </c>
      <c r="Z2375">
        <v>13</v>
      </c>
      <c r="AA2375">
        <v>0.17</v>
      </c>
      <c r="AB2375">
        <v>31.8</v>
      </c>
      <c r="AC2375">
        <v>0.63</v>
      </c>
      <c r="AD2375">
        <v>676</v>
      </c>
      <c r="AE2375">
        <v>0.88</v>
      </c>
      <c r="AF2375">
        <v>0.01</v>
      </c>
      <c r="AG2375">
        <v>35.799999999999997</v>
      </c>
      <c r="AH2375">
        <v>0.05</v>
      </c>
      <c r="AI2375">
        <v>12.92</v>
      </c>
      <c r="AJ2375">
        <v>0.02</v>
      </c>
      <c r="AK2375">
        <v>0.71</v>
      </c>
      <c r="AL2375">
        <v>4.7</v>
      </c>
      <c r="AM2375">
        <v>0.05</v>
      </c>
      <c r="AN2375">
        <v>18.2</v>
      </c>
      <c r="AO2375">
        <v>0.01</v>
      </c>
      <c r="AP2375">
        <v>7.7</v>
      </c>
      <c r="AQ2375">
        <v>630</v>
      </c>
      <c r="AR2375">
        <v>0.11</v>
      </c>
      <c r="AS2375">
        <v>0.9</v>
      </c>
      <c r="AT2375">
        <v>41</v>
      </c>
      <c r="AU2375">
        <v>0.2</v>
      </c>
      <c r="AV2375">
        <v>56</v>
      </c>
      <c r="AW2375">
        <v>5</v>
      </c>
    </row>
    <row r="2376" spans="1:49" hidden="1" x14ac:dyDescent="0.3">
      <c r="A2376" t="s">
        <v>9213</v>
      </c>
      <c r="B2376" t="s">
        <v>9214</v>
      </c>
      <c r="C2376" s="1" t="str">
        <f t="shared" si="182"/>
        <v>13:0052</v>
      </c>
      <c r="D2376" s="1" t="str">
        <f t="shared" si="183"/>
        <v>13:0018</v>
      </c>
      <c r="E2376" t="s">
        <v>9215</v>
      </c>
      <c r="F2376" t="s">
        <v>9216</v>
      </c>
      <c r="H2376">
        <v>45.531057500000003</v>
      </c>
      <c r="I2376">
        <v>-66.515460599999997</v>
      </c>
      <c r="J2376" s="1" t="str">
        <f t="shared" si="184"/>
        <v>Basal till</v>
      </c>
      <c r="K2376" s="1" t="str">
        <f t="shared" si="181"/>
        <v>&lt;63 micron</v>
      </c>
      <c r="L2376">
        <v>31</v>
      </c>
      <c r="M2376">
        <v>2.0499999999999998</v>
      </c>
      <c r="N2376">
        <v>11.5</v>
      </c>
      <c r="O2376">
        <v>1.2</v>
      </c>
      <c r="P2376">
        <v>3</v>
      </c>
      <c r="Q2376">
        <v>126.9</v>
      </c>
      <c r="R2376">
        <v>0.31</v>
      </c>
      <c r="S2376">
        <v>0.41</v>
      </c>
      <c r="T2376">
        <v>0.03</v>
      </c>
      <c r="U2376">
        <v>12.7</v>
      </c>
      <c r="V2376">
        <v>47.2</v>
      </c>
      <c r="W2376">
        <v>17.190000000000001</v>
      </c>
      <c r="X2376">
        <v>3.07</v>
      </c>
      <c r="Y2376">
        <v>6.6</v>
      </c>
      <c r="Z2376">
        <v>20</v>
      </c>
      <c r="AA2376">
        <v>0.18</v>
      </c>
      <c r="AB2376">
        <v>30.1</v>
      </c>
      <c r="AC2376">
        <v>0.64</v>
      </c>
      <c r="AD2376">
        <v>631</v>
      </c>
      <c r="AE2376">
        <v>1.1299999999999999</v>
      </c>
      <c r="AF2376">
        <v>1.0999999999999999E-2</v>
      </c>
      <c r="AG2376">
        <v>39.5</v>
      </c>
      <c r="AH2376">
        <v>4.2000000000000003E-2</v>
      </c>
      <c r="AI2376">
        <v>12.73</v>
      </c>
      <c r="AJ2376">
        <v>0.01</v>
      </c>
      <c r="AK2376">
        <v>0.59</v>
      </c>
      <c r="AL2376">
        <v>5.0999999999999996</v>
      </c>
      <c r="AM2376">
        <v>0.2</v>
      </c>
      <c r="AN2376">
        <v>27.1</v>
      </c>
      <c r="AO2376">
        <v>0.01</v>
      </c>
      <c r="AP2376">
        <v>10.199999999999999</v>
      </c>
      <c r="AQ2376">
        <v>430</v>
      </c>
      <c r="AR2376">
        <v>0.11</v>
      </c>
      <c r="AS2376">
        <v>1.3</v>
      </c>
      <c r="AT2376">
        <v>42</v>
      </c>
      <c r="AU2376">
        <v>0.3</v>
      </c>
      <c r="AV2376">
        <v>56.6</v>
      </c>
      <c r="AW2376">
        <v>5</v>
      </c>
    </row>
    <row r="2377" spans="1:49" hidden="1" x14ac:dyDescent="0.3">
      <c r="A2377" t="s">
        <v>9217</v>
      </c>
      <c r="B2377" t="s">
        <v>9218</v>
      </c>
      <c r="C2377" s="1" t="str">
        <f t="shared" si="182"/>
        <v>13:0052</v>
      </c>
      <c r="D2377" s="1" t="str">
        <f t="shared" si="183"/>
        <v>13:0018</v>
      </c>
      <c r="E2377" t="s">
        <v>9219</v>
      </c>
      <c r="F2377" t="s">
        <v>9220</v>
      </c>
      <c r="H2377">
        <v>45.514241800000001</v>
      </c>
      <c r="I2377">
        <v>-66.523677699999993</v>
      </c>
      <c r="J2377" s="1" t="str">
        <f t="shared" si="184"/>
        <v>Basal till</v>
      </c>
      <c r="K2377" s="1" t="str">
        <f t="shared" si="181"/>
        <v>&lt;63 micron</v>
      </c>
      <c r="L2377">
        <v>7</v>
      </c>
      <c r="M2377">
        <v>1.97</v>
      </c>
      <c r="N2377">
        <v>6.3</v>
      </c>
      <c r="O2377">
        <v>0.3</v>
      </c>
      <c r="P2377">
        <v>1</v>
      </c>
      <c r="Q2377">
        <v>92.8</v>
      </c>
      <c r="R2377">
        <v>0.22</v>
      </c>
      <c r="S2377">
        <v>0.05</v>
      </c>
      <c r="T2377">
        <v>0.02</v>
      </c>
      <c r="U2377">
        <v>15</v>
      </c>
      <c r="V2377">
        <v>31.5</v>
      </c>
      <c r="W2377">
        <v>13.52</v>
      </c>
      <c r="X2377">
        <v>2.71</v>
      </c>
      <c r="Y2377">
        <v>5.3</v>
      </c>
      <c r="Z2377">
        <v>17</v>
      </c>
      <c r="AA2377">
        <v>0.14000000000000001</v>
      </c>
      <c r="AB2377">
        <v>17.8</v>
      </c>
      <c r="AC2377">
        <v>0.56000000000000005</v>
      </c>
      <c r="AD2377">
        <v>617</v>
      </c>
      <c r="AE2377">
        <v>0.37</v>
      </c>
      <c r="AF2377">
        <v>8.0000000000000002E-3</v>
      </c>
      <c r="AG2377">
        <v>28.9</v>
      </c>
      <c r="AH2377">
        <v>2.9000000000000001E-2</v>
      </c>
      <c r="AI2377">
        <v>10.4</v>
      </c>
      <c r="AJ2377">
        <v>5.0000000000000001E-3</v>
      </c>
      <c r="AK2377">
        <v>0.51</v>
      </c>
      <c r="AL2377">
        <v>4</v>
      </c>
      <c r="AM2377">
        <v>0.05</v>
      </c>
      <c r="AN2377">
        <v>6.9</v>
      </c>
      <c r="AO2377">
        <v>0.01</v>
      </c>
      <c r="AP2377">
        <v>7.2</v>
      </c>
      <c r="AQ2377">
        <v>500</v>
      </c>
      <c r="AR2377">
        <v>0.1</v>
      </c>
      <c r="AS2377">
        <v>0.8</v>
      </c>
      <c r="AT2377">
        <v>36</v>
      </c>
      <c r="AU2377">
        <v>0.2</v>
      </c>
      <c r="AV2377">
        <v>43</v>
      </c>
      <c r="AW2377">
        <v>5</v>
      </c>
    </row>
    <row r="2378" spans="1:49" hidden="1" x14ac:dyDescent="0.3">
      <c r="A2378" t="s">
        <v>9221</v>
      </c>
      <c r="B2378" t="s">
        <v>9222</v>
      </c>
      <c r="C2378" s="1" t="str">
        <f t="shared" si="182"/>
        <v>13:0052</v>
      </c>
      <c r="D2378" s="1" t="str">
        <f t="shared" si="183"/>
        <v>13:0018</v>
      </c>
      <c r="E2378" t="s">
        <v>9223</v>
      </c>
      <c r="F2378" t="s">
        <v>9224</v>
      </c>
      <c r="H2378">
        <v>45.621850500000001</v>
      </c>
      <c r="I2378">
        <v>-66.782278399999996</v>
      </c>
      <c r="J2378" s="1" t="str">
        <f t="shared" si="184"/>
        <v>Basal till</v>
      </c>
      <c r="K2378" s="1" t="str">
        <f t="shared" si="181"/>
        <v>&lt;63 micron</v>
      </c>
      <c r="L2378">
        <v>5</v>
      </c>
      <c r="M2378">
        <v>1.86</v>
      </c>
      <c r="N2378">
        <v>10.8</v>
      </c>
      <c r="O2378">
        <v>1.2</v>
      </c>
      <c r="P2378">
        <v>1</v>
      </c>
      <c r="Q2378">
        <v>93.9</v>
      </c>
      <c r="R2378">
        <v>0.27</v>
      </c>
      <c r="S2378">
        <v>0.08</v>
      </c>
      <c r="T2378">
        <v>0.02</v>
      </c>
      <c r="U2378">
        <v>18.5</v>
      </c>
      <c r="V2378">
        <v>31.3</v>
      </c>
      <c r="W2378">
        <v>22.36</v>
      </c>
      <c r="X2378">
        <v>3.73</v>
      </c>
      <c r="Y2378">
        <v>5.5</v>
      </c>
      <c r="Z2378">
        <v>20</v>
      </c>
      <c r="AA2378">
        <v>0.12</v>
      </c>
      <c r="AB2378">
        <v>29.9</v>
      </c>
      <c r="AC2378">
        <v>0.69</v>
      </c>
      <c r="AD2378">
        <v>689</v>
      </c>
      <c r="AE2378">
        <v>0.4</v>
      </c>
      <c r="AF2378">
        <v>6.0000000000000001E-3</v>
      </c>
      <c r="AG2378">
        <v>37.200000000000003</v>
      </c>
      <c r="AH2378">
        <v>4.8000000000000001E-2</v>
      </c>
      <c r="AI2378">
        <v>13.9</v>
      </c>
      <c r="AJ2378">
        <v>0.01</v>
      </c>
      <c r="AK2378">
        <v>0.61</v>
      </c>
      <c r="AL2378">
        <v>5.4</v>
      </c>
      <c r="AM2378">
        <v>0.05</v>
      </c>
      <c r="AN2378">
        <v>9.4</v>
      </c>
      <c r="AO2378">
        <v>0.03</v>
      </c>
      <c r="AP2378">
        <v>8.6</v>
      </c>
      <c r="AQ2378">
        <v>260</v>
      </c>
      <c r="AR2378">
        <v>0.1</v>
      </c>
      <c r="AS2378">
        <v>1</v>
      </c>
      <c r="AT2378">
        <v>44</v>
      </c>
      <c r="AU2378">
        <v>0.1</v>
      </c>
      <c r="AV2378">
        <v>63.7</v>
      </c>
      <c r="AW2378">
        <v>5</v>
      </c>
    </row>
    <row r="2379" spans="1:49" hidden="1" x14ac:dyDescent="0.3">
      <c r="A2379" t="s">
        <v>9225</v>
      </c>
      <c r="B2379" t="s">
        <v>9226</v>
      </c>
      <c r="C2379" s="1" t="str">
        <f t="shared" si="182"/>
        <v>13:0052</v>
      </c>
      <c r="D2379" s="1" t="str">
        <f t="shared" si="183"/>
        <v>13:0018</v>
      </c>
      <c r="E2379" t="s">
        <v>9227</v>
      </c>
      <c r="F2379" t="s">
        <v>9228</v>
      </c>
      <c r="H2379">
        <v>45.6552486</v>
      </c>
      <c r="I2379">
        <v>-66.741172000000006</v>
      </c>
      <c r="J2379" s="1" t="str">
        <f t="shared" si="184"/>
        <v>Basal till</v>
      </c>
      <c r="K2379" s="1" t="str">
        <f t="shared" si="181"/>
        <v>&lt;63 micron</v>
      </c>
      <c r="L2379">
        <v>6</v>
      </c>
      <c r="M2379">
        <v>1.95</v>
      </c>
      <c r="N2379">
        <v>10.9</v>
      </c>
      <c r="O2379">
        <v>2.7</v>
      </c>
      <c r="P2379">
        <v>1</v>
      </c>
      <c r="Q2379">
        <v>123.9</v>
      </c>
      <c r="R2379">
        <v>0.33</v>
      </c>
      <c r="S2379">
        <v>0.15</v>
      </c>
      <c r="T2379">
        <v>0.01</v>
      </c>
      <c r="U2379">
        <v>24.1</v>
      </c>
      <c r="V2379">
        <v>33.5</v>
      </c>
      <c r="W2379">
        <v>22.09</v>
      </c>
      <c r="X2379">
        <v>3.77</v>
      </c>
      <c r="Y2379">
        <v>6</v>
      </c>
      <c r="Z2379">
        <v>27</v>
      </c>
      <c r="AA2379">
        <v>0.12</v>
      </c>
      <c r="AB2379">
        <v>38.5</v>
      </c>
      <c r="AC2379">
        <v>0.74</v>
      </c>
      <c r="AD2379">
        <v>792</v>
      </c>
      <c r="AE2379">
        <v>0.35</v>
      </c>
      <c r="AF2379">
        <v>8.9999999999999993E-3</v>
      </c>
      <c r="AG2379">
        <v>35.4</v>
      </c>
      <c r="AH2379">
        <v>4.1000000000000002E-2</v>
      </c>
      <c r="AI2379">
        <v>17.45</v>
      </c>
      <c r="AJ2379">
        <v>0.02</v>
      </c>
      <c r="AK2379">
        <v>0.68</v>
      </c>
      <c r="AL2379">
        <v>5.7</v>
      </c>
      <c r="AM2379">
        <v>0.2</v>
      </c>
      <c r="AN2379">
        <v>16.3</v>
      </c>
      <c r="AO2379">
        <v>0.02</v>
      </c>
      <c r="AP2379">
        <v>9.4</v>
      </c>
      <c r="AQ2379">
        <v>270</v>
      </c>
      <c r="AR2379">
        <v>0.12</v>
      </c>
      <c r="AS2379">
        <v>0.9</v>
      </c>
      <c r="AT2379">
        <v>47</v>
      </c>
      <c r="AU2379">
        <v>0.2</v>
      </c>
      <c r="AV2379">
        <v>58.5</v>
      </c>
      <c r="AW2379">
        <v>5</v>
      </c>
    </row>
    <row r="2380" spans="1:49" hidden="1" x14ac:dyDescent="0.3">
      <c r="A2380" t="s">
        <v>9229</v>
      </c>
      <c r="B2380" t="s">
        <v>9230</v>
      </c>
      <c r="C2380" s="1" t="str">
        <f t="shared" si="182"/>
        <v>13:0052</v>
      </c>
      <c r="D2380" s="1" t="str">
        <f t="shared" si="183"/>
        <v>13:0018</v>
      </c>
      <c r="E2380" t="s">
        <v>9231</v>
      </c>
      <c r="F2380" t="s">
        <v>9232</v>
      </c>
      <c r="H2380">
        <v>45.580100199999997</v>
      </c>
      <c r="I2380">
        <v>-66.674329799999995</v>
      </c>
      <c r="J2380" s="1" t="str">
        <f t="shared" si="184"/>
        <v>Basal till</v>
      </c>
      <c r="K2380" s="1" t="str">
        <f t="shared" si="181"/>
        <v>&lt;63 micron</v>
      </c>
      <c r="L2380">
        <v>6</v>
      </c>
      <c r="M2380">
        <v>1.56</v>
      </c>
      <c r="N2380">
        <v>6.7</v>
      </c>
      <c r="O2380">
        <v>0.9</v>
      </c>
      <c r="P2380">
        <v>1</v>
      </c>
      <c r="Q2380">
        <v>78.3</v>
      </c>
      <c r="R2380">
        <v>0.21</v>
      </c>
      <c r="S2380">
        <v>7.0000000000000007E-2</v>
      </c>
      <c r="T2380">
        <v>0.03</v>
      </c>
      <c r="U2380">
        <v>14.7</v>
      </c>
      <c r="V2380">
        <v>26.6</v>
      </c>
      <c r="W2380">
        <v>21.16</v>
      </c>
      <c r="X2380">
        <v>3.29</v>
      </c>
      <c r="Y2380">
        <v>4.9000000000000004</v>
      </c>
      <c r="Z2380">
        <v>12</v>
      </c>
      <c r="AA2380">
        <v>0.09</v>
      </c>
      <c r="AB2380">
        <v>24.3</v>
      </c>
      <c r="AC2380">
        <v>0.65</v>
      </c>
      <c r="AD2380">
        <v>570</v>
      </c>
      <c r="AE2380">
        <v>0.38</v>
      </c>
      <c r="AF2380">
        <v>4.0000000000000001E-3</v>
      </c>
      <c r="AG2380">
        <v>31.6</v>
      </c>
      <c r="AH2380">
        <v>3.6999999999999998E-2</v>
      </c>
      <c r="AI2380">
        <v>11.03</v>
      </c>
      <c r="AJ2380">
        <v>5.0000000000000001E-3</v>
      </c>
      <c r="AK2380">
        <v>0.41</v>
      </c>
      <c r="AL2380">
        <v>4</v>
      </c>
      <c r="AM2380">
        <v>0.1</v>
      </c>
      <c r="AN2380">
        <v>6.7</v>
      </c>
      <c r="AO2380">
        <v>0.02</v>
      </c>
      <c r="AP2380">
        <v>7</v>
      </c>
      <c r="AQ2380">
        <v>340</v>
      </c>
      <c r="AR2380">
        <v>0.08</v>
      </c>
      <c r="AS2380">
        <v>0.9</v>
      </c>
      <c r="AT2380">
        <v>35</v>
      </c>
      <c r="AU2380">
        <v>0.05</v>
      </c>
      <c r="AV2380">
        <v>60.3</v>
      </c>
      <c r="AW2380">
        <v>5</v>
      </c>
    </row>
    <row r="2381" spans="1:49" hidden="1" x14ac:dyDescent="0.3">
      <c r="A2381" t="s">
        <v>9233</v>
      </c>
      <c r="B2381" t="s">
        <v>9234</v>
      </c>
      <c r="C2381" s="1" t="str">
        <f t="shared" si="182"/>
        <v>13:0052</v>
      </c>
      <c r="D2381" s="1" t="str">
        <f t="shared" si="183"/>
        <v>13:0018</v>
      </c>
      <c r="E2381" t="s">
        <v>9235</v>
      </c>
      <c r="F2381" t="s">
        <v>9236</v>
      </c>
      <c r="H2381">
        <v>45.534597499999997</v>
      </c>
      <c r="I2381">
        <v>-66.716548000000003</v>
      </c>
      <c r="J2381" s="1" t="str">
        <f t="shared" si="184"/>
        <v>Basal till</v>
      </c>
      <c r="K2381" s="1" t="str">
        <f t="shared" si="181"/>
        <v>&lt;63 micron</v>
      </c>
      <c r="L2381">
        <v>7</v>
      </c>
      <c r="M2381">
        <v>1.41</v>
      </c>
      <c r="N2381">
        <v>8.6</v>
      </c>
      <c r="O2381">
        <v>0.8</v>
      </c>
      <c r="P2381">
        <v>0.5</v>
      </c>
      <c r="Q2381">
        <v>45.4</v>
      </c>
      <c r="R2381">
        <v>0.23</v>
      </c>
      <c r="S2381">
        <v>7.0000000000000007E-2</v>
      </c>
      <c r="T2381">
        <v>0.06</v>
      </c>
      <c r="U2381">
        <v>13.4</v>
      </c>
      <c r="V2381">
        <v>22.4</v>
      </c>
      <c r="W2381">
        <v>18.37</v>
      </c>
      <c r="X2381">
        <v>2.97</v>
      </c>
      <c r="Y2381">
        <v>4.5999999999999996</v>
      </c>
      <c r="Z2381">
        <v>11</v>
      </c>
      <c r="AA2381">
        <v>0.08</v>
      </c>
      <c r="AB2381">
        <v>32.200000000000003</v>
      </c>
      <c r="AC2381">
        <v>0.55000000000000004</v>
      </c>
      <c r="AD2381">
        <v>536</v>
      </c>
      <c r="AE2381">
        <v>0.3</v>
      </c>
      <c r="AF2381">
        <v>4.0000000000000001E-3</v>
      </c>
      <c r="AG2381">
        <v>26.8</v>
      </c>
      <c r="AH2381">
        <v>4.2000000000000003E-2</v>
      </c>
      <c r="AI2381">
        <v>13.96</v>
      </c>
      <c r="AJ2381">
        <v>0.02</v>
      </c>
      <c r="AK2381">
        <v>0.52</v>
      </c>
      <c r="AL2381">
        <v>4.0999999999999996</v>
      </c>
      <c r="AM2381">
        <v>0.3</v>
      </c>
      <c r="AN2381">
        <v>7.1</v>
      </c>
      <c r="AO2381">
        <v>0.02</v>
      </c>
      <c r="AP2381">
        <v>8.3000000000000007</v>
      </c>
      <c r="AQ2381">
        <v>300</v>
      </c>
      <c r="AR2381">
        <v>0.08</v>
      </c>
      <c r="AS2381">
        <v>1.2</v>
      </c>
      <c r="AT2381">
        <v>35</v>
      </c>
      <c r="AU2381">
        <v>0.3</v>
      </c>
      <c r="AV2381">
        <v>51.2</v>
      </c>
      <c r="AW2381">
        <v>5</v>
      </c>
    </row>
    <row r="2382" spans="1:49" hidden="1" x14ac:dyDescent="0.3">
      <c r="A2382" t="s">
        <v>9237</v>
      </c>
      <c r="B2382" t="s">
        <v>9238</v>
      </c>
      <c r="C2382" s="1" t="str">
        <f t="shared" si="182"/>
        <v>13:0052</v>
      </c>
      <c r="D2382" s="1" t="str">
        <f t="shared" si="183"/>
        <v>13:0018</v>
      </c>
      <c r="E2382" t="s">
        <v>9239</v>
      </c>
      <c r="F2382" t="s">
        <v>9240</v>
      </c>
      <c r="H2382">
        <v>45.551630899999999</v>
      </c>
      <c r="I2382">
        <v>-66.950309099999998</v>
      </c>
      <c r="J2382" s="1" t="str">
        <f t="shared" si="184"/>
        <v>Basal till</v>
      </c>
      <c r="K2382" s="1" t="str">
        <f t="shared" si="181"/>
        <v>&lt;63 micron</v>
      </c>
      <c r="L2382">
        <v>11</v>
      </c>
      <c r="M2382">
        <v>2.52</v>
      </c>
      <c r="N2382">
        <v>8.6999999999999993</v>
      </c>
      <c r="O2382">
        <v>0.9</v>
      </c>
      <c r="P2382">
        <v>1</v>
      </c>
      <c r="Q2382">
        <v>69.7</v>
      </c>
      <c r="R2382">
        <v>0.31</v>
      </c>
      <c r="S2382">
        <v>0.04</v>
      </c>
      <c r="T2382">
        <v>0.02</v>
      </c>
      <c r="U2382">
        <v>13.1</v>
      </c>
      <c r="V2382">
        <v>38.5</v>
      </c>
      <c r="W2382">
        <v>26.61</v>
      </c>
      <c r="X2382">
        <v>3.34</v>
      </c>
      <c r="Y2382">
        <v>6.8</v>
      </c>
      <c r="Z2382">
        <v>24</v>
      </c>
      <c r="AA2382">
        <v>0.16</v>
      </c>
      <c r="AB2382">
        <v>24.3</v>
      </c>
      <c r="AC2382">
        <v>0.86</v>
      </c>
      <c r="AD2382">
        <v>740</v>
      </c>
      <c r="AE2382">
        <v>0.57999999999999996</v>
      </c>
      <c r="AF2382">
        <v>6.0000000000000001E-3</v>
      </c>
      <c r="AG2382">
        <v>41.1</v>
      </c>
      <c r="AH2382">
        <v>3.1E-2</v>
      </c>
      <c r="AI2382">
        <v>12.57</v>
      </c>
      <c r="AJ2382">
        <v>0.02</v>
      </c>
      <c r="AK2382">
        <v>0.44</v>
      </c>
      <c r="AL2382">
        <v>5</v>
      </c>
      <c r="AM2382">
        <v>0.3</v>
      </c>
      <c r="AN2382">
        <v>5.6</v>
      </c>
      <c r="AO2382">
        <v>0.01</v>
      </c>
      <c r="AP2382">
        <v>9.9</v>
      </c>
      <c r="AQ2382">
        <v>690</v>
      </c>
      <c r="AR2382">
        <v>0.13</v>
      </c>
      <c r="AS2382">
        <v>1</v>
      </c>
      <c r="AT2382">
        <v>43</v>
      </c>
      <c r="AU2382">
        <v>0.2</v>
      </c>
      <c r="AV2382">
        <v>63.7</v>
      </c>
      <c r="AW2382">
        <v>5</v>
      </c>
    </row>
    <row r="2383" spans="1:49" hidden="1" x14ac:dyDescent="0.3">
      <c r="A2383" t="s">
        <v>9241</v>
      </c>
      <c r="B2383" t="s">
        <v>9242</v>
      </c>
      <c r="C2383" s="1" t="str">
        <f t="shared" si="182"/>
        <v>13:0052</v>
      </c>
      <c r="D2383" s="1" t="str">
        <f t="shared" si="183"/>
        <v>13:0018</v>
      </c>
      <c r="E2383" t="s">
        <v>9243</v>
      </c>
      <c r="F2383" t="s">
        <v>9244</v>
      </c>
      <c r="H2383">
        <v>45.577007600000002</v>
      </c>
      <c r="I2383">
        <v>-66.861588299999994</v>
      </c>
      <c r="J2383" s="1" t="str">
        <f t="shared" si="184"/>
        <v>Basal till</v>
      </c>
      <c r="K2383" s="1" t="str">
        <f t="shared" si="181"/>
        <v>&lt;63 micron</v>
      </c>
      <c r="L2383">
        <v>21</v>
      </c>
      <c r="M2383">
        <v>1.74</v>
      </c>
      <c r="N2383">
        <v>11.8</v>
      </c>
      <c r="O2383">
        <v>0.9</v>
      </c>
      <c r="P2383">
        <v>1</v>
      </c>
      <c r="Q2383">
        <v>124.7</v>
      </c>
      <c r="R2383">
        <v>0.32</v>
      </c>
      <c r="S2383">
        <v>0.33</v>
      </c>
      <c r="T2383">
        <v>0.03</v>
      </c>
      <c r="U2383">
        <v>16.8</v>
      </c>
      <c r="V2383">
        <v>35.200000000000003</v>
      </c>
      <c r="W2383">
        <v>27.42</v>
      </c>
      <c r="X2383">
        <v>3.48</v>
      </c>
      <c r="Y2383">
        <v>5.5</v>
      </c>
      <c r="Z2383">
        <v>23</v>
      </c>
      <c r="AA2383">
        <v>0.15</v>
      </c>
      <c r="AB2383">
        <v>28.2</v>
      </c>
      <c r="AC2383">
        <v>0.72</v>
      </c>
      <c r="AD2383">
        <v>747</v>
      </c>
      <c r="AE2383">
        <v>0.62</v>
      </c>
      <c r="AF2383">
        <v>7.0000000000000001E-3</v>
      </c>
      <c r="AG2383">
        <v>40.1</v>
      </c>
      <c r="AH2383">
        <v>4.7E-2</v>
      </c>
      <c r="AI2383">
        <v>15.3</v>
      </c>
      <c r="AJ2383">
        <v>0.02</v>
      </c>
      <c r="AK2383">
        <v>0.72</v>
      </c>
      <c r="AL2383">
        <v>5.4</v>
      </c>
      <c r="AM2383">
        <v>0.05</v>
      </c>
      <c r="AN2383">
        <v>23.4</v>
      </c>
      <c r="AO2383">
        <v>0.02</v>
      </c>
      <c r="AP2383">
        <v>8.9</v>
      </c>
      <c r="AQ2383">
        <v>200</v>
      </c>
      <c r="AR2383">
        <v>0.1</v>
      </c>
      <c r="AS2383">
        <v>1</v>
      </c>
      <c r="AT2383">
        <v>38</v>
      </c>
      <c r="AU2383">
        <v>0.1</v>
      </c>
      <c r="AV2383">
        <v>66.8</v>
      </c>
      <c r="AW2383">
        <v>5</v>
      </c>
    </row>
    <row r="2384" spans="1:49" hidden="1" x14ac:dyDescent="0.3">
      <c r="A2384" t="s">
        <v>9245</v>
      </c>
      <c r="B2384" t="s">
        <v>9246</v>
      </c>
      <c r="C2384" s="1" t="str">
        <f t="shared" ref="C2384:C2415" si="185">HYPERLINK("http://geochem.nrcan.gc.ca/cdogs/content/bdl/bdl130054_e.htm", "13:0054")</f>
        <v>13:0054</v>
      </c>
      <c r="D2384" s="1" t="str">
        <f t="shared" ref="D2384:D2415" si="186">HYPERLINK("http://geochem.nrcan.gc.ca/cdogs/content/svy/svy130028_e.htm", "13:0028")</f>
        <v>13:0028</v>
      </c>
      <c r="E2384" t="s">
        <v>9247</v>
      </c>
      <c r="F2384" t="s">
        <v>9248</v>
      </c>
      <c r="H2384">
        <v>45.237366999999999</v>
      </c>
      <c r="I2384">
        <v>-66.991655100000003</v>
      </c>
      <c r="J2384" s="1" t="str">
        <f t="shared" si="184"/>
        <v>Basal till</v>
      </c>
      <c r="K2384" s="1" t="str">
        <f t="shared" si="181"/>
        <v>&lt;63 micron</v>
      </c>
      <c r="L2384">
        <v>29</v>
      </c>
      <c r="M2384">
        <v>1.95</v>
      </c>
      <c r="N2384">
        <v>33.1</v>
      </c>
      <c r="O2384">
        <v>2.1</v>
      </c>
      <c r="P2384">
        <v>2</v>
      </c>
      <c r="Q2384">
        <v>52.7</v>
      </c>
      <c r="R2384">
        <v>0.32</v>
      </c>
      <c r="S2384">
        <v>0.08</v>
      </c>
      <c r="T2384">
        <v>0.1</v>
      </c>
      <c r="U2384">
        <v>12.8</v>
      </c>
      <c r="V2384">
        <v>31.9</v>
      </c>
      <c r="W2384">
        <v>19.71</v>
      </c>
      <c r="X2384">
        <v>2.61</v>
      </c>
      <c r="Y2384">
        <v>5.6</v>
      </c>
      <c r="Z2384">
        <v>46</v>
      </c>
      <c r="AA2384">
        <v>0.08</v>
      </c>
      <c r="AB2384">
        <v>31.2</v>
      </c>
      <c r="AC2384">
        <v>0.55000000000000004</v>
      </c>
      <c r="AD2384">
        <v>607</v>
      </c>
      <c r="AE2384">
        <v>0.9</v>
      </c>
      <c r="AF2384">
        <v>0.01</v>
      </c>
      <c r="AG2384">
        <v>31.5</v>
      </c>
      <c r="AH2384">
        <v>0.04</v>
      </c>
      <c r="AI2384">
        <v>14.26</v>
      </c>
      <c r="AJ2384">
        <v>0.01</v>
      </c>
      <c r="AK2384">
        <v>0.41</v>
      </c>
      <c r="AL2384">
        <v>3.3</v>
      </c>
      <c r="AM2384">
        <v>0.3</v>
      </c>
      <c r="AN2384">
        <v>4.9000000000000004</v>
      </c>
      <c r="AO2384">
        <v>0.02</v>
      </c>
      <c r="AP2384">
        <v>10.199999999999999</v>
      </c>
      <c r="AQ2384">
        <v>700</v>
      </c>
      <c r="AR2384">
        <v>0.1</v>
      </c>
      <c r="AS2384">
        <v>2.2000000000000002</v>
      </c>
      <c r="AT2384">
        <v>35</v>
      </c>
      <c r="AU2384">
        <v>0.4</v>
      </c>
      <c r="AV2384">
        <v>49</v>
      </c>
    </row>
    <row r="2385" spans="1:48" hidden="1" x14ac:dyDescent="0.3">
      <c r="A2385" t="s">
        <v>9249</v>
      </c>
      <c r="B2385" t="s">
        <v>9250</v>
      </c>
      <c r="C2385" s="1" t="str">
        <f t="shared" si="185"/>
        <v>13:0054</v>
      </c>
      <c r="D2385" s="1" t="str">
        <f t="shared" si="186"/>
        <v>13:0028</v>
      </c>
      <c r="E2385" t="s">
        <v>9251</v>
      </c>
      <c r="F2385" t="s">
        <v>9252</v>
      </c>
      <c r="H2385">
        <v>45.215217000000003</v>
      </c>
      <c r="I2385">
        <v>-66.986220599999996</v>
      </c>
      <c r="J2385" s="1" t="str">
        <f t="shared" si="184"/>
        <v>Basal till</v>
      </c>
      <c r="K2385" s="1" t="str">
        <f t="shared" si="181"/>
        <v>&lt;63 micron</v>
      </c>
      <c r="L2385">
        <v>82</v>
      </c>
      <c r="M2385">
        <v>1.56</v>
      </c>
      <c r="N2385">
        <v>17.2</v>
      </c>
      <c r="O2385">
        <v>0.7</v>
      </c>
      <c r="P2385">
        <v>2</v>
      </c>
      <c r="Q2385">
        <v>27.4</v>
      </c>
      <c r="R2385">
        <v>0.34</v>
      </c>
      <c r="S2385">
        <v>0.26</v>
      </c>
      <c r="T2385">
        <v>0.09</v>
      </c>
      <c r="U2385">
        <v>11.1</v>
      </c>
      <c r="V2385">
        <v>32.299999999999997</v>
      </c>
      <c r="W2385">
        <v>18.78</v>
      </c>
      <c r="X2385">
        <v>2.4300000000000002</v>
      </c>
      <c r="Y2385">
        <v>4.9000000000000004</v>
      </c>
      <c r="Z2385">
        <v>37</v>
      </c>
      <c r="AA2385">
        <v>0.06</v>
      </c>
      <c r="AB2385">
        <v>26.2</v>
      </c>
      <c r="AC2385">
        <v>0.51</v>
      </c>
      <c r="AD2385">
        <v>476</v>
      </c>
      <c r="AE2385">
        <v>1.37</v>
      </c>
      <c r="AF2385">
        <v>0.01</v>
      </c>
      <c r="AG2385">
        <v>28.9</v>
      </c>
      <c r="AH2385">
        <v>0.08</v>
      </c>
      <c r="AI2385">
        <v>10.8</v>
      </c>
      <c r="AJ2385">
        <v>0.03</v>
      </c>
      <c r="AK2385">
        <v>0.31</v>
      </c>
      <c r="AL2385">
        <v>2.7</v>
      </c>
      <c r="AM2385">
        <v>0.6</v>
      </c>
      <c r="AN2385">
        <v>8.9</v>
      </c>
      <c r="AO2385">
        <v>0.01</v>
      </c>
      <c r="AP2385">
        <v>5.2</v>
      </c>
      <c r="AQ2385">
        <v>700</v>
      </c>
      <c r="AR2385">
        <v>0.05</v>
      </c>
      <c r="AS2385">
        <v>2.1</v>
      </c>
      <c r="AT2385">
        <v>36</v>
      </c>
      <c r="AU2385">
        <v>0.3</v>
      </c>
      <c r="AV2385">
        <v>54.1</v>
      </c>
    </row>
    <row r="2386" spans="1:48" hidden="1" x14ac:dyDescent="0.3">
      <c r="A2386" t="s">
        <v>9253</v>
      </c>
      <c r="B2386" t="s">
        <v>9254</v>
      </c>
      <c r="C2386" s="1" t="str">
        <f t="shared" si="185"/>
        <v>13:0054</v>
      </c>
      <c r="D2386" s="1" t="str">
        <f t="shared" si="186"/>
        <v>13:0028</v>
      </c>
      <c r="E2386" t="s">
        <v>9255</v>
      </c>
      <c r="F2386" t="s">
        <v>9256</v>
      </c>
      <c r="H2386">
        <v>45.199057799999999</v>
      </c>
      <c r="I2386">
        <v>-66.992800399999993</v>
      </c>
      <c r="J2386" s="1" t="str">
        <f t="shared" si="184"/>
        <v>Basal till</v>
      </c>
      <c r="K2386" s="1" t="str">
        <f t="shared" si="181"/>
        <v>&lt;63 micron</v>
      </c>
      <c r="L2386">
        <v>83</v>
      </c>
      <c r="M2386">
        <v>3.02</v>
      </c>
      <c r="N2386">
        <v>18.399999999999999</v>
      </c>
      <c r="O2386">
        <v>1</v>
      </c>
      <c r="P2386">
        <v>2</v>
      </c>
      <c r="Q2386">
        <v>35.5</v>
      </c>
      <c r="R2386">
        <v>0.23</v>
      </c>
      <c r="S2386">
        <v>7.0000000000000007E-2</v>
      </c>
      <c r="T2386">
        <v>0.1</v>
      </c>
      <c r="U2386">
        <v>12.1</v>
      </c>
      <c r="V2386">
        <v>39.799999999999997</v>
      </c>
      <c r="W2386">
        <v>18.72</v>
      </c>
      <c r="X2386">
        <v>2.77</v>
      </c>
      <c r="Y2386">
        <v>6.2</v>
      </c>
      <c r="Z2386">
        <v>86</v>
      </c>
      <c r="AA2386">
        <v>0.05</v>
      </c>
      <c r="AB2386">
        <v>19.8</v>
      </c>
      <c r="AC2386">
        <v>0.5</v>
      </c>
      <c r="AD2386">
        <v>300</v>
      </c>
      <c r="AE2386">
        <v>1.34</v>
      </c>
      <c r="AF2386">
        <v>0.01</v>
      </c>
      <c r="AG2386">
        <v>36.1</v>
      </c>
      <c r="AH2386">
        <v>0.08</v>
      </c>
      <c r="AI2386">
        <v>12.41</v>
      </c>
      <c r="AJ2386">
        <v>0.05</v>
      </c>
      <c r="AK2386">
        <v>0.31</v>
      </c>
      <c r="AL2386">
        <v>3.5</v>
      </c>
      <c r="AM2386">
        <v>1.4</v>
      </c>
      <c r="AN2386">
        <v>4.2</v>
      </c>
      <c r="AO2386">
        <v>0.01</v>
      </c>
      <c r="AP2386">
        <v>5.4</v>
      </c>
      <c r="AQ2386">
        <v>500</v>
      </c>
      <c r="AR2386">
        <v>0.11</v>
      </c>
      <c r="AS2386">
        <v>1</v>
      </c>
      <c r="AT2386">
        <v>38</v>
      </c>
      <c r="AU2386">
        <v>0.4</v>
      </c>
      <c r="AV2386">
        <v>48.5</v>
      </c>
    </row>
    <row r="2387" spans="1:48" hidden="1" x14ac:dyDescent="0.3">
      <c r="A2387" t="s">
        <v>9257</v>
      </c>
      <c r="B2387" t="s">
        <v>9258</v>
      </c>
      <c r="C2387" s="1" t="str">
        <f t="shared" si="185"/>
        <v>13:0054</v>
      </c>
      <c r="D2387" s="1" t="str">
        <f t="shared" si="186"/>
        <v>13:0028</v>
      </c>
      <c r="E2387" t="s">
        <v>9259</v>
      </c>
      <c r="F2387" t="s">
        <v>9260</v>
      </c>
      <c r="H2387">
        <v>45.245139700000003</v>
      </c>
      <c r="I2387">
        <v>-66.974077500000007</v>
      </c>
      <c r="J2387" s="1" t="str">
        <f t="shared" si="184"/>
        <v>Basal till</v>
      </c>
      <c r="K2387" s="1" t="str">
        <f t="shared" si="181"/>
        <v>&lt;63 micron</v>
      </c>
      <c r="L2387">
        <v>20</v>
      </c>
      <c r="M2387">
        <v>5.41</v>
      </c>
      <c r="N2387">
        <v>25.8</v>
      </c>
      <c r="O2387">
        <v>2</v>
      </c>
      <c r="P2387">
        <v>1</v>
      </c>
      <c r="Q2387">
        <v>21.5</v>
      </c>
      <c r="R2387">
        <v>0.18</v>
      </c>
      <c r="S2387">
        <v>0.23</v>
      </c>
      <c r="T2387">
        <v>0.06</v>
      </c>
      <c r="U2387">
        <v>14.1</v>
      </c>
      <c r="V2387">
        <v>66.8</v>
      </c>
      <c r="W2387">
        <v>57.51</v>
      </c>
      <c r="X2387">
        <v>2.35</v>
      </c>
      <c r="Y2387">
        <v>6.4</v>
      </c>
      <c r="Z2387">
        <v>146</v>
      </c>
      <c r="AA2387">
        <v>0.03</v>
      </c>
      <c r="AB2387">
        <v>12</v>
      </c>
      <c r="AC2387">
        <v>0.48</v>
      </c>
      <c r="AD2387">
        <v>218</v>
      </c>
      <c r="AE2387">
        <v>1.03</v>
      </c>
      <c r="AF2387">
        <v>0.02</v>
      </c>
      <c r="AG2387">
        <v>39.9</v>
      </c>
      <c r="AH2387">
        <v>0.08</v>
      </c>
      <c r="AI2387">
        <v>8.19</v>
      </c>
      <c r="AJ2387">
        <v>0.05</v>
      </c>
      <c r="AK2387">
        <v>0.21</v>
      </c>
      <c r="AL2387">
        <v>3.2</v>
      </c>
      <c r="AM2387">
        <v>1.8</v>
      </c>
      <c r="AN2387">
        <v>7.2</v>
      </c>
      <c r="AO2387">
        <v>0.01</v>
      </c>
      <c r="AP2387">
        <v>1.9</v>
      </c>
      <c r="AQ2387">
        <v>600</v>
      </c>
      <c r="AR2387">
        <v>0.1</v>
      </c>
      <c r="AS2387">
        <v>0.7</v>
      </c>
      <c r="AT2387">
        <v>41</v>
      </c>
      <c r="AU2387">
        <v>0.2</v>
      </c>
      <c r="AV2387">
        <v>32.700000000000003</v>
      </c>
    </row>
    <row r="2388" spans="1:48" hidden="1" x14ac:dyDescent="0.3">
      <c r="A2388" t="s">
        <v>9261</v>
      </c>
      <c r="B2388" t="s">
        <v>9262</v>
      </c>
      <c r="C2388" s="1" t="str">
        <f t="shared" si="185"/>
        <v>13:0054</v>
      </c>
      <c r="D2388" s="1" t="str">
        <f t="shared" si="186"/>
        <v>13:0028</v>
      </c>
      <c r="E2388" t="s">
        <v>9263</v>
      </c>
      <c r="F2388" t="s">
        <v>9264</v>
      </c>
      <c r="H2388">
        <v>45.183881700000001</v>
      </c>
      <c r="I2388">
        <v>-66.977041700000001</v>
      </c>
      <c r="J2388" s="1" t="str">
        <f t="shared" si="184"/>
        <v>Basal till</v>
      </c>
      <c r="K2388" s="1" t="str">
        <f t="shared" si="181"/>
        <v>&lt;63 micron</v>
      </c>
      <c r="L2388">
        <v>114</v>
      </c>
      <c r="M2388">
        <v>7.76</v>
      </c>
      <c r="N2388">
        <v>22.8</v>
      </c>
      <c r="O2388">
        <v>2.7</v>
      </c>
      <c r="P2388">
        <v>3</v>
      </c>
      <c r="Q2388">
        <v>105.4</v>
      </c>
      <c r="R2388">
        <v>0.34</v>
      </c>
      <c r="S2388">
        <v>0.11</v>
      </c>
      <c r="T2388">
        <v>0.1</v>
      </c>
      <c r="U2388">
        <v>32.5</v>
      </c>
      <c r="V2388">
        <v>86.1</v>
      </c>
      <c r="W2388">
        <v>46.19</v>
      </c>
      <c r="X2388">
        <v>3.31</v>
      </c>
      <c r="Y2388">
        <v>7.2</v>
      </c>
      <c r="Z2388">
        <v>277</v>
      </c>
      <c r="AA2388">
        <v>0.12</v>
      </c>
      <c r="AB2388">
        <v>20.9</v>
      </c>
      <c r="AC2388">
        <v>0.54</v>
      </c>
      <c r="AD2388">
        <v>777</v>
      </c>
      <c r="AE2388">
        <v>2.44</v>
      </c>
      <c r="AF2388">
        <v>0.01</v>
      </c>
      <c r="AG2388">
        <v>51.5</v>
      </c>
      <c r="AH2388">
        <v>0.12</v>
      </c>
      <c r="AI2388">
        <v>14.78</v>
      </c>
      <c r="AJ2388">
        <v>7.0000000000000007E-2</v>
      </c>
      <c r="AK2388">
        <v>0.39</v>
      </c>
      <c r="AL2388">
        <v>10.4</v>
      </c>
      <c r="AM2388">
        <v>2.5</v>
      </c>
      <c r="AN2388">
        <v>10.6</v>
      </c>
      <c r="AO2388">
        <v>0.02</v>
      </c>
      <c r="AP2388">
        <v>4.7</v>
      </c>
      <c r="AQ2388">
        <v>400</v>
      </c>
      <c r="AR2388">
        <v>0.14000000000000001</v>
      </c>
      <c r="AS2388">
        <v>2.2000000000000002</v>
      </c>
      <c r="AT2388">
        <v>47</v>
      </c>
      <c r="AU2388">
        <v>0.3</v>
      </c>
      <c r="AV2388">
        <v>70.599999999999994</v>
      </c>
    </row>
    <row r="2389" spans="1:48" hidden="1" x14ac:dyDescent="0.3">
      <c r="A2389" t="s">
        <v>9265</v>
      </c>
      <c r="B2389" t="s">
        <v>9266</v>
      </c>
      <c r="C2389" s="1" t="str">
        <f t="shared" si="185"/>
        <v>13:0054</v>
      </c>
      <c r="D2389" s="1" t="str">
        <f t="shared" si="186"/>
        <v>13:0028</v>
      </c>
      <c r="E2389" t="s">
        <v>9267</v>
      </c>
      <c r="F2389" t="s">
        <v>9268</v>
      </c>
      <c r="H2389">
        <v>45.160367700000002</v>
      </c>
      <c r="I2389">
        <v>-66.975953399999995</v>
      </c>
      <c r="J2389" s="1" t="str">
        <f t="shared" si="184"/>
        <v>Basal till</v>
      </c>
      <c r="K2389" s="1" t="str">
        <f t="shared" si="181"/>
        <v>&lt;63 micron</v>
      </c>
      <c r="L2389">
        <v>4</v>
      </c>
      <c r="M2389">
        <v>1.64</v>
      </c>
      <c r="N2389">
        <v>14.8</v>
      </c>
      <c r="O2389">
        <v>0.6</v>
      </c>
      <c r="P2389">
        <v>1</v>
      </c>
      <c r="Q2389">
        <v>24.5</v>
      </c>
      <c r="R2389">
        <v>0.18</v>
      </c>
      <c r="S2389">
        <v>0.15</v>
      </c>
      <c r="T2389">
        <v>0.08</v>
      </c>
      <c r="U2389">
        <v>12.3</v>
      </c>
      <c r="V2389">
        <v>24.8</v>
      </c>
      <c r="W2389">
        <v>25.37</v>
      </c>
      <c r="X2389">
        <v>2.09</v>
      </c>
      <c r="Y2389">
        <v>4.2</v>
      </c>
      <c r="Z2389">
        <v>32</v>
      </c>
      <c r="AA2389">
        <v>0.06</v>
      </c>
      <c r="AB2389">
        <v>19.100000000000001</v>
      </c>
      <c r="AC2389">
        <v>0.47</v>
      </c>
      <c r="AD2389">
        <v>434</v>
      </c>
      <c r="AE2389">
        <v>0.46</v>
      </c>
      <c r="AF2389">
        <v>0.01</v>
      </c>
      <c r="AG2389">
        <v>26.9</v>
      </c>
      <c r="AH2389">
        <v>0.06</v>
      </c>
      <c r="AI2389">
        <v>8.8000000000000007</v>
      </c>
      <c r="AJ2389">
        <v>0.02</v>
      </c>
      <c r="AK2389">
        <v>0.37</v>
      </c>
      <c r="AL2389">
        <v>3.1</v>
      </c>
      <c r="AM2389">
        <v>0.5</v>
      </c>
      <c r="AN2389">
        <v>5.2</v>
      </c>
      <c r="AO2389">
        <v>0.02</v>
      </c>
      <c r="AP2389">
        <v>6.1</v>
      </c>
      <c r="AQ2389">
        <v>900</v>
      </c>
      <c r="AR2389">
        <v>7.0000000000000007E-2</v>
      </c>
      <c r="AS2389">
        <v>0.9</v>
      </c>
      <c r="AT2389">
        <v>34</v>
      </c>
      <c r="AU2389">
        <v>0.3</v>
      </c>
      <c r="AV2389">
        <v>45.3</v>
      </c>
    </row>
    <row r="2390" spans="1:48" hidden="1" x14ac:dyDescent="0.3">
      <c r="A2390" t="s">
        <v>9269</v>
      </c>
      <c r="B2390" t="s">
        <v>9270</v>
      </c>
      <c r="C2390" s="1" t="str">
        <f t="shared" si="185"/>
        <v>13:0054</v>
      </c>
      <c r="D2390" s="1" t="str">
        <f t="shared" si="186"/>
        <v>13:0028</v>
      </c>
      <c r="E2390" t="s">
        <v>9271</v>
      </c>
      <c r="F2390" t="s">
        <v>9272</v>
      </c>
      <c r="H2390">
        <v>45.214523800000002</v>
      </c>
      <c r="I2390">
        <v>-66.9664164</v>
      </c>
      <c r="J2390" s="1" t="str">
        <f t="shared" si="184"/>
        <v>Basal till</v>
      </c>
      <c r="K2390" s="1" t="str">
        <f t="shared" si="181"/>
        <v>&lt;63 micron</v>
      </c>
      <c r="L2390">
        <v>56</v>
      </c>
      <c r="M2390">
        <v>3.27</v>
      </c>
      <c r="N2390">
        <v>10.6</v>
      </c>
      <c r="O2390">
        <v>1.4</v>
      </c>
      <c r="P2390">
        <v>2</v>
      </c>
      <c r="Q2390">
        <v>60.7</v>
      </c>
      <c r="R2390">
        <v>0.22</v>
      </c>
      <c r="S2390">
        <v>0.28999999999999998</v>
      </c>
      <c r="T2390">
        <v>0.2</v>
      </c>
      <c r="U2390">
        <v>16.100000000000001</v>
      </c>
      <c r="V2390">
        <v>27.5</v>
      </c>
      <c r="W2390">
        <v>9.93</v>
      </c>
      <c r="X2390">
        <v>2.4300000000000002</v>
      </c>
      <c r="Y2390">
        <v>4.9000000000000004</v>
      </c>
      <c r="Z2390">
        <v>107</v>
      </c>
      <c r="AA2390">
        <v>0.05</v>
      </c>
      <c r="AB2390">
        <v>27.5</v>
      </c>
      <c r="AC2390">
        <v>0.47</v>
      </c>
      <c r="AD2390">
        <v>965</v>
      </c>
      <c r="AE2390">
        <v>1.48</v>
      </c>
      <c r="AF2390">
        <v>0.01</v>
      </c>
      <c r="AG2390">
        <v>33</v>
      </c>
      <c r="AH2390">
        <v>0.08</v>
      </c>
      <c r="AI2390">
        <v>10.199999999999999</v>
      </c>
      <c r="AJ2390">
        <v>0.03</v>
      </c>
      <c r="AK2390">
        <v>0.23</v>
      </c>
      <c r="AL2390">
        <v>3.7</v>
      </c>
      <c r="AM2390">
        <v>1</v>
      </c>
      <c r="AN2390">
        <v>10.8</v>
      </c>
      <c r="AO2390">
        <v>0.01</v>
      </c>
      <c r="AP2390">
        <v>2.9</v>
      </c>
      <c r="AQ2390">
        <v>400</v>
      </c>
      <c r="AR2390">
        <v>0.16</v>
      </c>
      <c r="AS2390">
        <v>1.8</v>
      </c>
      <c r="AT2390">
        <v>27</v>
      </c>
      <c r="AU2390">
        <v>0.2</v>
      </c>
      <c r="AV2390">
        <v>58</v>
      </c>
    </row>
    <row r="2391" spans="1:48" hidden="1" x14ac:dyDescent="0.3">
      <c r="A2391" t="s">
        <v>9273</v>
      </c>
      <c r="B2391" t="s">
        <v>9274</v>
      </c>
      <c r="C2391" s="1" t="str">
        <f t="shared" si="185"/>
        <v>13:0054</v>
      </c>
      <c r="D2391" s="1" t="str">
        <f t="shared" si="186"/>
        <v>13:0028</v>
      </c>
      <c r="E2391" t="s">
        <v>9275</v>
      </c>
      <c r="F2391" t="s">
        <v>9276</v>
      </c>
      <c r="H2391">
        <v>45.199156899999998</v>
      </c>
      <c r="I2391">
        <v>-66.965856500000001</v>
      </c>
      <c r="J2391" s="1" t="str">
        <f t="shared" si="184"/>
        <v>Basal till</v>
      </c>
      <c r="K2391" s="1" t="str">
        <f t="shared" si="181"/>
        <v>&lt;63 micron</v>
      </c>
      <c r="L2391">
        <v>14</v>
      </c>
      <c r="M2391">
        <v>2.14</v>
      </c>
      <c r="N2391">
        <v>8.1</v>
      </c>
      <c r="O2391">
        <v>1</v>
      </c>
      <c r="P2391">
        <v>1</v>
      </c>
      <c r="Q2391">
        <v>53.3</v>
      </c>
      <c r="R2391">
        <v>0.16</v>
      </c>
      <c r="S2391">
        <v>7.0000000000000007E-2</v>
      </c>
      <c r="T2391">
        <v>0.05</v>
      </c>
      <c r="U2391">
        <v>10.3</v>
      </c>
      <c r="V2391">
        <v>35.6</v>
      </c>
      <c r="W2391">
        <v>14.57</v>
      </c>
      <c r="X2391">
        <v>2.71</v>
      </c>
      <c r="Y2391">
        <v>5.8</v>
      </c>
      <c r="Z2391">
        <v>25</v>
      </c>
      <c r="AA2391">
        <v>0.09</v>
      </c>
      <c r="AB2391">
        <v>32.700000000000003</v>
      </c>
      <c r="AC2391">
        <v>0.75</v>
      </c>
      <c r="AD2391">
        <v>485</v>
      </c>
      <c r="AE2391">
        <v>2.21</v>
      </c>
      <c r="AF2391">
        <v>0.01</v>
      </c>
      <c r="AG2391">
        <v>35.799999999999997</v>
      </c>
      <c r="AH2391">
        <v>0.02</v>
      </c>
      <c r="AI2391">
        <v>8.73</v>
      </c>
      <c r="AJ2391">
        <v>0.01</v>
      </c>
      <c r="AK2391">
        <v>0.24</v>
      </c>
      <c r="AL2391">
        <v>3.5</v>
      </c>
      <c r="AM2391">
        <v>0.3</v>
      </c>
      <c r="AN2391">
        <v>5.7</v>
      </c>
      <c r="AO2391">
        <v>0.02</v>
      </c>
      <c r="AP2391">
        <v>6.2</v>
      </c>
      <c r="AQ2391">
        <v>600</v>
      </c>
      <c r="AR2391">
        <v>0.09</v>
      </c>
      <c r="AS2391">
        <v>0.9</v>
      </c>
      <c r="AT2391">
        <v>33</v>
      </c>
      <c r="AU2391">
        <v>0.1</v>
      </c>
      <c r="AV2391">
        <v>60</v>
      </c>
    </row>
    <row r="2392" spans="1:48" hidden="1" x14ac:dyDescent="0.3">
      <c r="A2392" t="s">
        <v>9277</v>
      </c>
      <c r="B2392" t="s">
        <v>9278</v>
      </c>
      <c r="C2392" s="1" t="str">
        <f t="shared" si="185"/>
        <v>13:0054</v>
      </c>
      <c r="D2392" s="1" t="str">
        <f t="shared" si="186"/>
        <v>13:0028</v>
      </c>
      <c r="E2392" t="s">
        <v>9279</v>
      </c>
      <c r="F2392" t="s">
        <v>9280</v>
      </c>
      <c r="H2392">
        <v>45.159331700000003</v>
      </c>
      <c r="I2392">
        <v>-66.949182800000003</v>
      </c>
      <c r="J2392" s="1" t="str">
        <f t="shared" si="184"/>
        <v>Basal till</v>
      </c>
      <c r="K2392" s="1" t="str">
        <f t="shared" si="181"/>
        <v>&lt;63 micron</v>
      </c>
      <c r="L2392">
        <v>146</v>
      </c>
      <c r="M2392">
        <v>3.46</v>
      </c>
      <c r="N2392">
        <v>7.7</v>
      </c>
      <c r="O2392">
        <v>0.6</v>
      </c>
      <c r="P2392">
        <v>3</v>
      </c>
      <c r="Q2392">
        <v>61.7</v>
      </c>
      <c r="R2392">
        <v>0.2</v>
      </c>
      <c r="S2392">
        <v>0.33</v>
      </c>
      <c r="T2392">
        <v>0.19</v>
      </c>
      <c r="U2392">
        <v>13.6</v>
      </c>
      <c r="V2392">
        <v>44.6</v>
      </c>
      <c r="W2392">
        <v>29.53</v>
      </c>
      <c r="X2392">
        <v>2.77</v>
      </c>
      <c r="Y2392">
        <v>6</v>
      </c>
      <c r="Z2392">
        <v>84</v>
      </c>
      <c r="AA2392">
        <v>0.12</v>
      </c>
      <c r="AB2392">
        <v>28</v>
      </c>
      <c r="AC2392">
        <v>0.65</v>
      </c>
      <c r="AD2392">
        <v>565</v>
      </c>
      <c r="AE2392">
        <v>1.51</v>
      </c>
      <c r="AF2392">
        <v>0.01</v>
      </c>
      <c r="AG2392">
        <v>49.5</v>
      </c>
      <c r="AH2392">
        <v>0.06</v>
      </c>
      <c r="AI2392">
        <v>25.28</v>
      </c>
      <c r="AJ2392">
        <v>0.06</v>
      </c>
      <c r="AK2392">
        <v>0.28000000000000003</v>
      </c>
      <c r="AL2392">
        <v>6.2</v>
      </c>
      <c r="AM2392">
        <v>0.9</v>
      </c>
      <c r="AN2392">
        <v>11.9</v>
      </c>
      <c r="AO2392">
        <v>0.01</v>
      </c>
      <c r="AP2392">
        <v>3</v>
      </c>
      <c r="AQ2392">
        <v>500</v>
      </c>
      <c r="AR2392">
        <v>0.12</v>
      </c>
      <c r="AS2392">
        <v>1.8</v>
      </c>
      <c r="AT2392">
        <v>40</v>
      </c>
      <c r="AU2392">
        <v>0.1</v>
      </c>
      <c r="AV2392">
        <v>254.9</v>
      </c>
    </row>
    <row r="2393" spans="1:48" hidden="1" x14ac:dyDescent="0.3">
      <c r="A2393" t="s">
        <v>9281</v>
      </c>
      <c r="B2393" t="s">
        <v>9282</v>
      </c>
      <c r="C2393" s="1" t="str">
        <f t="shared" si="185"/>
        <v>13:0054</v>
      </c>
      <c r="D2393" s="1" t="str">
        <f t="shared" si="186"/>
        <v>13:0028</v>
      </c>
      <c r="E2393" t="s">
        <v>9283</v>
      </c>
      <c r="F2393" t="s">
        <v>9284</v>
      </c>
      <c r="H2393">
        <v>45.237237800000003</v>
      </c>
      <c r="I2393">
        <v>-66.934991199999999</v>
      </c>
      <c r="J2393" s="1" t="str">
        <f t="shared" si="184"/>
        <v>Basal till</v>
      </c>
      <c r="K2393" s="1" t="str">
        <f t="shared" si="181"/>
        <v>&lt;63 micron</v>
      </c>
      <c r="L2393">
        <v>10</v>
      </c>
      <c r="M2393">
        <v>2.0499999999999998</v>
      </c>
      <c r="N2393">
        <v>21.9</v>
      </c>
      <c r="O2393">
        <v>1.4</v>
      </c>
      <c r="P2393">
        <v>1</v>
      </c>
      <c r="Q2393">
        <v>46.2</v>
      </c>
      <c r="R2393">
        <v>0.34</v>
      </c>
      <c r="S2393">
        <v>7.0000000000000007E-2</v>
      </c>
      <c r="T2393">
        <v>0.09</v>
      </c>
      <c r="U2393">
        <v>12.4</v>
      </c>
      <c r="V2393">
        <v>30.5</v>
      </c>
      <c r="W2393">
        <v>21.52</v>
      </c>
      <c r="X2393">
        <v>2.63</v>
      </c>
      <c r="Y2393">
        <v>5.6</v>
      </c>
      <c r="Z2393">
        <v>17</v>
      </c>
      <c r="AA2393">
        <v>0.09</v>
      </c>
      <c r="AB2393">
        <v>29.6</v>
      </c>
      <c r="AC2393">
        <v>0.62</v>
      </c>
      <c r="AD2393">
        <v>501</v>
      </c>
      <c r="AE2393">
        <v>0.79</v>
      </c>
      <c r="AF2393">
        <v>0.01</v>
      </c>
      <c r="AG2393">
        <v>26.8</v>
      </c>
      <c r="AH2393">
        <v>0.05</v>
      </c>
      <c r="AI2393">
        <v>11.85</v>
      </c>
      <c r="AJ2393">
        <v>0.01</v>
      </c>
      <c r="AK2393">
        <v>0.47</v>
      </c>
      <c r="AL2393">
        <v>3.8</v>
      </c>
      <c r="AM2393">
        <v>0.3</v>
      </c>
      <c r="AN2393">
        <v>5</v>
      </c>
      <c r="AO2393">
        <v>0.03</v>
      </c>
      <c r="AP2393">
        <v>9.5</v>
      </c>
      <c r="AQ2393">
        <v>700</v>
      </c>
      <c r="AR2393">
        <v>0.11</v>
      </c>
      <c r="AS2393">
        <v>1.6</v>
      </c>
      <c r="AT2393">
        <v>36</v>
      </c>
      <c r="AU2393">
        <v>0.4</v>
      </c>
      <c r="AV2393">
        <v>51.8</v>
      </c>
    </row>
    <row r="2394" spans="1:48" hidden="1" x14ac:dyDescent="0.3">
      <c r="A2394" t="s">
        <v>9285</v>
      </c>
      <c r="B2394" t="s">
        <v>9286</v>
      </c>
      <c r="C2394" s="1" t="str">
        <f t="shared" si="185"/>
        <v>13:0054</v>
      </c>
      <c r="D2394" s="1" t="str">
        <f t="shared" si="186"/>
        <v>13:0028</v>
      </c>
      <c r="E2394" t="s">
        <v>9287</v>
      </c>
      <c r="F2394" t="s">
        <v>9288</v>
      </c>
      <c r="H2394">
        <v>45.218523400000002</v>
      </c>
      <c r="I2394">
        <v>-66.934000499999996</v>
      </c>
      <c r="J2394" s="1" t="str">
        <f t="shared" si="184"/>
        <v>Basal till</v>
      </c>
      <c r="K2394" s="1" t="str">
        <f t="shared" si="181"/>
        <v>&lt;63 micron</v>
      </c>
      <c r="L2394">
        <v>79</v>
      </c>
      <c r="M2394">
        <v>2.2400000000000002</v>
      </c>
      <c r="N2394">
        <v>25.2</v>
      </c>
      <c r="O2394">
        <v>1</v>
      </c>
      <c r="P2394">
        <v>1</v>
      </c>
      <c r="Q2394">
        <v>49.6</v>
      </c>
      <c r="R2394">
        <v>0.25</v>
      </c>
      <c r="S2394">
        <v>7.0000000000000007E-2</v>
      </c>
      <c r="T2394">
        <v>0.11</v>
      </c>
      <c r="U2394">
        <v>12.1</v>
      </c>
      <c r="V2394">
        <v>27.9</v>
      </c>
      <c r="W2394">
        <v>22.77</v>
      </c>
      <c r="X2394">
        <v>2.41</v>
      </c>
      <c r="Y2394">
        <v>5.8</v>
      </c>
      <c r="Z2394">
        <v>58</v>
      </c>
      <c r="AA2394">
        <v>0.08</v>
      </c>
      <c r="AB2394">
        <v>25.9</v>
      </c>
      <c r="AC2394">
        <v>0.51</v>
      </c>
      <c r="AD2394">
        <v>314</v>
      </c>
      <c r="AE2394">
        <v>0.72</v>
      </c>
      <c r="AF2394">
        <v>0.01</v>
      </c>
      <c r="AG2394">
        <v>27.3</v>
      </c>
      <c r="AH2394">
        <v>0.05</v>
      </c>
      <c r="AI2394">
        <v>9.9600000000000009</v>
      </c>
      <c r="AJ2394">
        <v>0.01</v>
      </c>
      <c r="AK2394">
        <v>0.38</v>
      </c>
      <c r="AL2394">
        <v>3.5</v>
      </c>
      <c r="AM2394">
        <v>0.6</v>
      </c>
      <c r="AN2394">
        <v>4.2</v>
      </c>
      <c r="AO2394">
        <v>0.01</v>
      </c>
      <c r="AP2394">
        <v>6.7</v>
      </c>
      <c r="AQ2394">
        <v>700</v>
      </c>
      <c r="AR2394">
        <v>0.13</v>
      </c>
      <c r="AS2394">
        <v>1.6</v>
      </c>
      <c r="AT2394">
        <v>38</v>
      </c>
      <c r="AU2394">
        <v>0.4</v>
      </c>
      <c r="AV2394">
        <v>50.6</v>
      </c>
    </row>
    <row r="2395" spans="1:48" hidden="1" x14ac:dyDescent="0.3">
      <c r="A2395" t="s">
        <v>9289</v>
      </c>
      <c r="B2395" t="s">
        <v>9290</v>
      </c>
      <c r="C2395" s="1" t="str">
        <f t="shared" si="185"/>
        <v>13:0054</v>
      </c>
      <c r="D2395" s="1" t="str">
        <f t="shared" si="186"/>
        <v>13:0028</v>
      </c>
      <c r="E2395" t="s">
        <v>9291</v>
      </c>
      <c r="F2395" t="s">
        <v>9292</v>
      </c>
      <c r="H2395">
        <v>45.202384700000003</v>
      </c>
      <c r="I2395">
        <v>-66.942046199999993</v>
      </c>
      <c r="J2395" s="1" t="str">
        <f t="shared" si="184"/>
        <v>Basal till</v>
      </c>
      <c r="K2395" s="1" t="str">
        <f t="shared" si="181"/>
        <v>&lt;63 micron</v>
      </c>
      <c r="L2395">
        <v>8</v>
      </c>
      <c r="M2395">
        <v>1.66</v>
      </c>
      <c r="N2395">
        <v>25.6</v>
      </c>
      <c r="O2395">
        <v>2</v>
      </c>
      <c r="P2395">
        <v>1</v>
      </c>
      <c r="Q2395">
        <v>30.2</v>
      </c>
      <c r="R2395">
        <v>0.41</v>
      </c>
      <c r="S2395">
        <v>0.19</v>
      </c>
      <c r="T2395">
        <v>0.21</v>
      </c>
      <c r="U2395">
        <v>12.4</v>
      </c>
      <c r="V2395">
        <v>25.9</v>
      </c>
      <c r="W2395">
        <v>29.91</v>
      </c>
      <c r="X2395">
        <v>2.58</v>
      </c>
      <c r="Y2395">
        <v>4.5</v>
      </c>
      <c r="Z2395">
        <v>17</v>
      </c>
      <c r="AA2395">
        <v>7.0000000000000007E-2</v>
      </c>
      <c r="AB2395">
        <v>40.6</v>
      </c>
      <c r="AC2395">
        <v>0.55000000000000004</v>
      </c>
      <c r="AD2395">
        <v>476</v>
      </c>
      <c r="AE2395">
        <v>0.94</v>
      </c>
      <c r="AF2395">
        <v>0.01</v>
      </c>
      <c r="AG2395">
        <v>28.4</v>
      </c>
      <c r="AH2395">
        <v>0.09</v>
      </c>
      <c r="AI2395">
        <v>13.83</v>
      </c>
      <c r="AJ2395">
        <v>0.01</v>
      </c>
      <c r="AK2395">
        <v>0.57999999999999996</v>
      </c>
      <c r="AL2395">
        <v>2.9</v>
      </c>
      <c r="AM2395">
        <v>0.3</v>
      </c>
      <c r="AN2395">
        <v>7.6</v>
      </c>
      <c r="AO2395">
        <v>0.02</v>
      </c>
      <c r="AP2395">
        <v>12.2</v>
      </c>
      <c r="AQ2395">
        <v>800</v>
      </c>
      <c r="AR2395">
        <v>0.08</v>
      </c>
      <c r="AS2395">
        <v>2.4</v>
      </c>
      <c r="AT2395">
        <v>33</v>
      </c>
      <c r="AU2395">
        <v>0.4</v>
      </c>
      <c r="AV2395">
        <v>64.3</v>
      </c>
    </row>
    <row r="2396" spans="1:48" hidden="1" x14ac:dyDescent="0.3">
      <c r="A2396" t="s">
        <v>9293</v>
      </c>
      <c r="B2396" t="s">
        <v>9294</v>
      </c>
      <c r="C2396" s="1" t="str">
        <f t="shared" si="185"/>
        <v>13:0054</v>
      </c>
      <c r="D2396" s="1" t="str">
        <f t="shared" si="186"/>
        <v>13:0028</v>
      </c>
      <c r="E2396" t="s">
        <v>9295</v>
      </c>
      <c r="F2396" t="s">
        <v>9296</v>
      </c>
      <c r="H2396">
        <v>45.182431700000002</v>
      </c>
      <c r="I2396">
        <v>-66.939265300000002</v>
      </c>
      <c r="J2396" s="1" t="str">
        <f t="shared" si="184"/>
        <v>Basal till</v>
      </c>
      <c r="K2396" s="1" t="str">
        <f t="shared" si="181"/>
        <v>&lt;63 micron</v>
      </c>
      <c r="L2396">
        <v>14</v>
      </c>
      <c r="M2396">
        <v>2.2599999999999998</v>
      </c>
      <c r="N2396">
        <v>15.9</v>
      </c>
      <c r="O2396">
        <v>1.3</v>
      </c>
      <c r="P2396">
        <v>1</v>
      </c>
      <c r="Q2396">
        <v>38</v>
      </c>
      <c r="R2396">
        <v>0.25</v>
      </c>
      <c r="S2396">
        <v>0.15</v>
      </c>
      <c r="T2396">
        <v>7.0000000000000007E-2</v>
      </c>
      <c r="U2396">
        <v>14.7</v>
      </c>
      <c r="V2396">
        <v>26.8</v>
      </c>
      <c r="W2396">
        <v>14.79</v>
      </c>
      <c r="X2396">
        <v>2.59</v>
      </c>
      <c r="Y2396">
        <v>5.6</v>
      </c>
      <c r="Z2396">
        <v>57</v>
      </c>
      <c r="AA2396">
        <v>7.0000000000000007E-2</v>
      </c>
      <c r="AB2396">
        <v>26.8</v>
      </c>
      <c r="AC2396">
        <v>0.53</v>
      </c>
      <c r="AD2396">
        <v>594</v>
      </c>
      <c r="AE2396">
        <v>1.08</v>
      </c>
      <c r="AF2396">
        <v>0.01</v>
      </c>
      <c r="AG2396">
        <v>22.5</v>
      </c>
      <c r="AH2396">
        <v>0.05</v>
      </c>
      <c r="AI2396">
        <v>10.15</v>
      </c>
      <c r="AJ2396">
        <v>0.01</v>
      </c>
      <c r="AK2396">
        <v>0.32</v>
      </c>
      <c r="AL2396">
        <v>3.7</v>
      </c>
      <c r="AM2396">
        <v>0.6</v>
      </c>
      <c r="AN2396">
        <v>5.8</v>
      </c>
      <c r="AO2396">
        <v>0.02</v>
      </c>
      <c r="AP2396">
        <v>6.1</v>
      </c>
      <c r="AQ2396">
        <v>1000</v>
      </c>
      <c r="AR2396">
        <v>0.11</v>
      </c>
      <c r="AS2396">
        <v>1</v>
      </c>
      <c r="AT2396">
        <v>35</v>
      </c>
      <c r="AU2396">
        <v>0.3</v>
      </c>
      <c r="AV2396">
        <v>61</v>
      </c>
    </row>
    <row r="2397" spans="1:48" hidden="1" x14ac:dyDescent="0.3">
      <c r="A2397" t="s">
        <v>9297</v>
      </c>
      <c r="B2397" t="s">
        <v>9298</v>
      </c>
      <c r="C2397" s="1" t="str">
        <f t="shared" si="185"/>
        <v>13:0054</v>
      </c>
      <c r="D2397" s="1" t="str">
        <f t="shared" si="186"/>
        <v>13:0028</v>
      </c>
      <c r="E2397" t="s">
        <v>9299</v>
      </c>
      <c r="F2397" t="s">
        <v>9300</v>
      </c>
      <c r="H2397">
        <v>45.167308499999997</v>
      </c>
      <c r="I2397">
        <v>-66.934771900000001</v>
      </c>
      <c r="J2397" s="1" t="str">
        <f t="shared" si="184"/>
        <v>Basal till</v>
      </c>
      <c r="K2397" s="1" t="str">
        <f t="shared" si="181"/>
        <v>&lt;63 micron</v>
      </c>
      <c r="L2397">
        <v>11</v>
      </c>
      <c r="M2397">
        <v>2.56</v>
      </c>
      <c r="N2397">
        <v>16.5</v>
      </c>
      <c r="O2397">
        <v>1.7</v>
      </c>
      <c r="P2397">
        <v>2</v>
      </c>
      <c r="Q2397">
        <v>58.3</v>
      </c>
      <c r="R2397">
        <v>0.32</v>
      </c>
      <c r="S2397">
        <v>0.05</v>
      </c>
      <c r="T2397">
        <v>0.15</v>
      </c>
      <c r="U2397">
        <v>14.2</v>
      </c>
      <c r="V2397">
        <v>37.9</v>
      </c>
      <c r="W2397">
        <v>21.34</v>
      </c>
      <c r="X2397">
        <v>3.13</v>
      </c>
      <c r="Y2397">
        <v>6.9</v>
      </c>
      <c r="Z2397">
        <v>58</v>
      </c>
      <c r="AA2397">
        <v>0.11</v>
      </c>
      <c r="AB2397">
        <v>31.1</v>
      </c>
      <c r="AC2397">
        <v>0.73</v>
      </c>
      <c r="AD2397">
        <v>400</v>
      </c>
      <c r="AE2397">
        <v>0.76</v>
      </c>
      <c r="AF2397">
        <v>0.01</v>
      </c>
      <c r="AG2397">
        <v>37.5</v>
      </c>
      <c r="AH2397">
        <v>0.04</v>
      </c>
      <c r="AI2397">
        <v>14.94</v>
      </c>
      <c r="AJ2397">
        <v>0.01</v>
      </c>
      <c r="AK2397">
        <v>0.4</v>
      </c>
      <c r="AL2397">
        <v>3.8</v>
      </c>
      <c r="AM2397">
        <v>0.5</v>
      </c>
      <c r="AN2397">
        <v>5.0999999999999996</v>
      </c>
      <c r="AO2397">
        <v>0.02</v>
      </c>
      <c r="AP2397">
        <v>9.1999999999999993</v>
      </c>
      <c r="AQ2397">
        <v>800</v>
      </c>
      <c r="AR2397">
        <v>0.13</v>
      </c>
      <c r="AS2397">
        <v>1.3</v>
      </c>
      <c r="AT2397">
        <v>40</v>
      </c>
      <c r="AU2397">
        <v>0.4</v>
      </c>
      <c r="AV2397">
        <v>94</v>
      </c>
    </row>
    <row r="2398" spans="1:48" hidden="1" x14ac:dyDescent="0.3">
      <c r="A2398" t="s">
        <v>9301</v>
      </c>
      <c r="B2398" t="s">
        <v>9302</v>
      </c>
      <c r="C2398" s="1" t="str">
        <f t="shared" si="185"/>
        <v>13:0054</v>
      </c>
      <c r="D2398" s="1" t="str">
        <f t="shared" si="186"/>
        <v>13:0028</v>
      </c>
      <c r="E2398" t="s">
        <v>9303</v>
      </c>
      <c r="F2398" t="s">
        <v>9304</v>
      </c>
      <c r="H2398">
        <v>45.145409899999997</v>
      </c>
      <c r="I2398">
        <v>-66.940409700000004</v>
      </c>
      <c r="J2398" s="1" t="str">
        <f t="shared" si="184"/>
        <v>Basal till</v>
      </c>
      <c r="K2398" s="1" t="str">
        <f t="shared" si="181"/>
        <v>&lt;63 micron</v>
      </c>
      <c r="L2398">
        <v>11</v>
      </c>
      <c r="M2398">
        <v>1.71</v>
      </c>
      <c r="N2398">
        <v>14.7</v>
      </c>
      <c r="O2398">
        <v>1.6</v>
      </c>
      <c r="P2398">
        <v>2</v>
      </c>
      <c r="Q2398">
        <v>52.6</v>
      </c>
      <c r="R2398">
        <v>0.28000000000000003</v>
      </c>
      <c r="S2398">
        <v>0.21</v>
      </c>
      <c r="T2398">
        <v>0.1</v>
      </c>
      <c r="U2398">
        <v>11.1</v>
      </c>
      <c r="V2398">
        <v>30.2</v>
      </c>
      <c r="W2398">
        <v>20.67</v>
      </c>
      <c r="X2398">
        <v>4.01</v>
      </c>
      <c r="Y2398">
        <v>6.1</v>
      </c>
      <c r="Z2398">
        <v>8</v>
      </c>
      <c r="AA2398">
        <v>0.12</v>
      </c>
      <c r="AB2398">
        <v>32.200000000000003</v>
      </c>
      <c r="AC2398">
        <v>0.65</v>
      </c>
      <c r="AD2398">
        <v>1162</v>
      </c>
      <c r="AE2398">
        <v>0.71</v>
      </c>
      <c r="AF2398">
        <v>0.01</v>
      </c>
      <c r="AG2398">
        <v>23.5</v>
      </c>
      <c r="AH2398">
        <v>0.11</v>
      </c>
      <c r="AI2398">
        <v>22.51</v>
      </c>
      <c r="AJ2398">
        <v>0.01</v>
      </c>
      <c r="AK2398">
        <v>0.62</v>
      </c>
      <c r="AL2398">
        <v>7.7</v>
      </c>
      <c r="AM2398">
        <v>0.3</v>
      </c>
      <c r="AN2398">
        <v>7</v>
      </c>
      <c r="AO2398">
        <v>0.02</v>
      </c>
      <c r="AP2398">
        <v>7.5</v>
      </c>
      <c r="AQ2398">
        <v>400</v>
      </c>
      <c r="AR2398">
        <v>0.1</v>
      </c>
      <c r="AS2398">
        <v>1</v>
      </c>
      <c r="AT2398">
        <v>48</v>
      </c>
      <c r="AU2398">
        <v>0.2</v>
      </c>
      <c r="AV2398">
        <v>71.7</v>
      </c>
    </row>
    <row r="2399" spans="1:48" hidden="1" x14ac:dyDescent="0.3">
      <c r="A2399" t="s">
        <v>9305</v>
      </c>
      <c r="B2399" t="s">
        <v>9306</v>
      </c>
      <c r="C2399" s="1" t="str">
        <f t="shared" si="185"/>
        <v>13:0054</v>
      </c>
      <c r="D2399" s="1" t="str">
        <f t="shared" si="186"/>
        <v>13:0028</v>
      </c>
      <c r="E2399" t="s">
        <v>9307</v>
      </c>
      <c r="F2399" t="s">
        <v>9308</v>
      </c>
      <c r="H2399">
        <v>45.222491599999998</v>
      </c>
      <c r="I2399">
        <v>-66.913133599999995</v>
      </c>
      <c r="J2399" s="1" t="str">
        <f t="shared" si="184"/>
        <v>Basal till</v>
      </c>
      <c r="K2399" s="1" t="str">
        <f t="shared" si="181"/>
        <v>&lt;63 micron</v>
      </c>
      <c r="L2399">
        <v>39</v>
      </c>
      <c r="M2399">
        <v>1.89</v>
      </c>
      <c r="N2399">
        <v>22.5</v>
      </c>
      <c r="O2399">
        <v>37.700000000000003</v>
      </c>
      <c r="P2399">
        <v>1</v>
      </c>
      <c r="Q2399">
        <v>32.700000000000003</v>
      </c>
      <c r="R2399">
        <v>0.28999999999999998</v>
      </c>
      <c r="S2399">
        <v>0.06</v>
      </c>
      <c r="T2399">
        <v>0.14000000000000001</v>
      </c>
      <c r="U2399">
        <v>9.6999999999999993</v>
      </c>
      <c r="V2399">
        <v>27.5</v>
      </c>
      <c r="W2399">
        <v>17.34</v>
      </c>
      <c r="X2399">
        <v>2.2200000000000002</v>
      </c>
      <c r="Y2399">
        <v>4.9000000000000004</v>
      </c>
      <c r="Z2399">
        <v>38</v>
      </c>
      <c r="AA2399">
        <v>0.06</v>
      </c>
      <c r="AB2399">
        <v>23.9</v>
      </c>
      <c r="AC2399">
        <v>0.43</v>
      </c>
      <c r="AD2399">
        <v>291</v>
      </c>
      <c r="AE2399">
        <v>0.57999999999999996</v>
      </c>
      <c r="AF2399">
        <v>0.01</v>
      </c>
      <c r="AG2399">
        <v>21.3</v>
      </c>
      <c r="AH2399">
        <v>0.05</v>
      </c>
      <c r="AI2399">
        <v>10.8</v>
      </c>
      <c r="AJ2399">
        <v>0.01</v>
      </c>
      <c r="AK2399">
        <v>0.36</v>
      </c>
      <c r="AL2399">
        <v>3.7</v>
      </c>
      <c r="AM2399">
        <v>0.5</v>
      </c>
      <c r="AN2399">
        <v>4.3</v>
      </c>
      <c r="AO2399">
        <v>0.01</v>
      </c>
      <c r="AP2399">
        <v>12</v>
      </c>
      <c r="AQ2399">
        <v>900</v>
      </c>
      <c r="AR2399">
        <v>0.08</v>
      </c>
      <c r="AS2399">
        <v>1.8</v>
      </c>
      <c r="AT2399">
        <v>35</v>
      </c>
      <c r="AU2399">
        <v>0.6</v>
      </c>
      <c r="AV2399">
        <v>39</v>
      </c>
    </row>
    <row r="2400" spans="1:48" hidden="1" x14ac:dyDescent="0.3">
      <c r="A2400" t="s">
        <v>9309</v>
      </c>
      <c r="B2400" t="s">
        <v>9310</v>
      </c>
      <c r="C2400" s="1" t="str">
        <f t="shared" si="185"/>
        <v>13:0054</v>
      </c>
      <c r="D2400" s="1" t="str">
        <f t="shared" si="186"/>
        <v>13:0028</v>
      </c>
      <c r="E2400" t="s">
        <v>9311</v>
      </c>
      <c r="F2400" t="s">
        <v>9312</v>
      </c>
      <c r="H2400">
        <v>45.193517100000001</v>
      </c>
      <c r="I2400">
        <v>-66.915708199999997</v>
      </c>
      <c r="J2400" s="1" t="str">
        <f t="shared" si="184"/>
        <v>Basal till</v>
      </c>
      <c r="K2400" s="1" t="str">
        <f t="shared" si="181"/>
        <v>&lt;63 micron</v>
      </c>
      <c r="L2400">
        <v>40</v>
      </c>
      <c r="M2400">
        <v>2.44</v>
      </c>
      <c r="N2400">
        <v>18.600000000000001</v>
      </c>
      <c r="O2400">
        <v>1</v>
      </c>
      <c r="P2400">
        <v>1</v>
      </c>
      <c r="Q2400">
        <v>59.9</v>
      </c>
      <c r="R2400">
        <v>0.35</v>
      </c>
      <c r="S2400">
        <v>0.08</v>
      </c>
      <c r="T2400">
        <v>0.08</v>
      </c>
      <c r="U2400">
        <v>11.4</v>
      </c>
      <c r="V2400">
        <v>37.6</v>
      </c>
      <c r="W2400">
        <v>21.38</v>
      </c>
      <c r="X2400">
        <v>2.87</v>
      </c>
      <c r="Y2400">
        <v>6.3</v>
      </c>
      <c r="Z2400">
        <v>52</v>
      </c>
      <c r="AA2400">
        <v>0.15</v>
      </c>
      <c r="AB2400">
        <v>28.2</v>
      </c>
      <c r="AC2400">
        <v>0.66</v>
      </c>
      <c r="AD2400">
        <v>488</v>
      </c>
      <c r="AE2400">
        <v>0.9</v>
      </c>
      <c r="AF2400">
        <v>0.01</v>
      </c>
      <c r="AG2400">
        <v>34.9</v>
      </c>
      <c r="AH2400">
        <v>0.05</v>
      </c>
      <c r="AI2400">
        <v>13.22</v>
      </c>
      <c r="AJ2400">
        <v>0.01</v>
      </c>
      <c r="AK2400">
        <v>0.45</v>
      </c>
      <c r="AL2400">
        <v>3.4</v>
      </c>
      <c r="AM2400">
        <v>0.7</v>
      </c>
      <c r="AN2400">
        <v>4.7</v>
      </c>
      <c r="AO2400">
        <v>0.02</v>
      </c>
      <c r="AP2400">
        <v>7.2</v>
      </c>
      <c r="AQ2400">
        <v>800</v>
      </c>
      <c r="AR2400">
        <v>0.15</v>
      </c>
      <c r="AS2400">
        <v>1.4</v>
      </c>
      <c r="AT2400">
        <v>36</v>
      </c>
      <c r="AU2400">
        <v>0.3</v>
      </c>
      <c r="AV2400">
        <v>66.2</v>
      </c>
    </row>
    <row r="2401" spans="1:48" hidden="1" x14ac:dyDescent="0.3">
      <c r="A2401" t="s">
        <v>9313</v>
      </c>
      <c r="B2401" t="s">
        <v>9314</v>
      </c>
      <c r="C2401" s="1" t="str">
        <f t="shared" si="185"/>
        <v>13:0054</v>
      </c>
      <c r="D2401" s="1" t="str">
        <f t="shared" si="186"/>
        <v>13:0028</v>
      </c>
      <c r="E2401" t="s">
        <v>9315</v>
      </c>
      <c r="F2401" t="s">
        <v>9316</v>
      </c>
      <c r="H2401">
        <v>45.167088700000001</v>
      </c>
      <c r="I2401">
        <v>-66.913771400000002</v>
      </c>
      <c r="J2401" s="1" t="str">
        <f t="shared" si="184"/>
        <v>Basal till</v>
      </c>
      <c r="K2401" s="1" t="str">
        <f t="shared" si="181"/>
        <v>&lt;63 micron</v>
      </c>
      <c r="L2401">
        <v>8</v>
      </c>
      <c r="M2401">
        <v>1.89</v>
      </c>
      <c r="N2401">
        <v>27.2</v>
      </c>
      <c r="O2401">
        <v>1</v>
      </c>
      <c r="P2401">
        <v>1</v>
      </c>
      <c r="Q2401">
        <v>46.4</v>
      </c>
      <c r="R2401">
        <v>0.32</v>
      </c>
      <c r="S2401">
        <v>0.17</v>
      </c>
      <c r="T2401">
        <v>0.15</v>
      </c>
      <c r="U2401">
        <v>12.3</v>
      </c>
      <c r="V2401">
        <v>29.7</v>
      </c>
      <c r="W2401">
        <v>24.56</v>
      </c>
      <c r="X2401">
        <v>2.2599999999999998</v>
      </c>
      <c r="Y2401">
        <v>5.6</v>
      </c>
      <c r="Z2401">
        <v>36</v>
      </c>
      <c r="AA2401">
        <v>0.12</v>
      </c>
      <c r="AB2401">
        <v>33.299999999999997</v>
      </c>
      <c r="AC2401">
        <v>0.48</v>
      </c>
      <c r="AD2401">
        <v>447</v>
      </c>
      <c r="AE2401">
        <v>1.06</v>
      </c>
      <c r="AF2401">
        <v>0.01</v>
      </c>
      <c r="AG2401">
        <v>24.5</v>
      </c>
      <c r="AH2401">
        <v>0.08</v>
      </c>
      <c r="AI2401">
        <v>15.22</v>
      </c>
      <c r="AJ2401">
        <v>0.01</v>
      </c>
      <c r="AK2401">
        <v>0.39</v>
      </c>
      <c r="AL2401">
        <v>4.5</v>
      </c>
      <c r="AM2401">
        <v>0.5</v>
      </c>
      <c r="AN2401">
        <v>5.7</v>
      </c>
      <c r="AO2401">
        <v>0.01</v>
      </c>
      <c r="AP2401">
        <v>12.5</v>
      </c>
      <c r="AQ2401">
        <v>1100</v>
      </c>
      <c r="AR2401">
        <v>0.13</v>
      </c>
      <c r="AS2401">
        <v>1.7</v>
      </c>
      <c r="AT2401">
        <v>35</v>
      </c>
      <c r="AU2401">
        <v>0.8</v>
      </c>
      <c r="AV2401">
        <v>61.6</v>
      </c>
    </row>
    <row r="2402" spans="1:48" hidden="1" x14ac:dyDescent="0.3">
      <c r="A2402" t="s">
        <v>9317</v>
      </c>
      <c r="B2402" t="s">
        <v>9318</v>
      </c>
      <c r="C2402" s="1" t="str">
        <f t="shared" si="185"/>
        <v>13:0054</v>
      </c>
      <c r="D2402" s="1" t="str">
        <f t="shared" si="186"/>
        <v>13:0028</v>
      </c>
      <c r="E2402" t="s">
        <v>9319</v>
      </c>
      <c r="F2402" t="s">
        <v>9320</v>
      </c>
      <c r="H2402">
        <v>45.138113400000002</v>
      </c>
      <c r="I2402">
        <v>-66.914854599999998</v>
      </c>
      <c r="J2402" s="1" t="str">
        <f t="shared" si="184"/>
        <v>Basal till</v>
      </c>
      <c r="K2402" s="1" t="str">
        <f t="shared" si="181"/>
        <v>&lt;63 micron</v>
      </c>
      <c r="L2402">
        <v>58</v>
      </c>
      <c r="M2402">
        <v>3.41</v>
      </c>
      <c r="N2402">
        <v>20.7</v>
      </c>
      <c r="O2402">
        <v>0.7</v>
      </c>
      <c r="P2402">
        <v>2</v>
      </c>
      <c r="Q2402">
        <v>37.4</v>
      </c>
      <c r="R2402">
        <v>0.28999999999999998</v>
      </c>
      <c r="S2402">
        <v>0.05</v>
      </c>
      <c r="T2402">
        <v>0.48</v>
      </c>
      <c r="U2402">
        <v>6.6</v>
      </c>
      <c r="V2402">
        <v>33.9</v>
      </c>
      <c r="W2402">
        <v>19.98</v>
      </c>
      <c r="X2402">
        <v>3.13</v>
      </c>
      <c r="Y2402">
        <v>7.1</v>
      </c>
      <c r="Z2402">
        <v>112</v>
      </c>
      <c r="AA2402">
        <v>0.05</v>
      </c>
      <c r="AB2402">
        <v>26.2</v>
      </c>
      <c r="AC2402">
        <v>0.44</v>
      </c>
      <c r="AD2402">
        <v>270</v>
      </c>
      <c r="AE2402">
        <v>1.98</v>
      </c>
      <c r="AF2402">
        <v>0.01</v>
      </c>
      <c r="AG2402">
        <v>21.1</v>
      </c>
      <c r="AH2402">
        <v>7.0000000000000007E-2</v>
      </c>
      <c r="AI2402">
        <v>37.200000000000003</v>
      </c>
      <c r="AJ2402">
        <v>0.06</v>
      </c>
      <c r="AK2402">
        <v>0.32</v>
      </c>
      <c r="AL2402">
        <v>3.8</v>
      </c>
      <c r="AM2402">
        <v>1.7</v>
      </c>
      <c r="AN2402">
        <v>3.4</v>
      </c>
      <c r="AO2402">
        <v>0.02</v>
      </c>
      <c r="AP2402">
        <v>5.7</v>
      </c>
      <c r="AQ2402">
        <v>700</v>
      </c>
      <c r="AR2402">
        <v>0.13</v>
      </c>
      <c r="AS2402">
        <v>1</v>
      </c>
      <c r="AT2402">
        <v>38</v>
      </c>
      <c r="AU2402">
        <v>0.3</v>
      </c>
      <c r="AV2402">
        <v>278.89999999999998</v>
      </c>
    </row>
    <row r="2403" spans="1:48" hidden="1" x14ac:dyDescent="0.3">
      <c r="A2403" t="s">
        <v>9321</v>
      </c>
      <c r="B2403" t="s">
        <v>9322</v>
      </c>
      <c r="C2403" s="1" t="str">
        <f t="shared" si="185"/>
        <v>13:0054</v>
      </c>
      <c r="D2403" s="1" t="str">
        <f t="shared" si="186"/>
        <v>13:0028</v>
      </c>
      <c r="E2403" t="s">
        <v>9323</v>
      </c>
      <c r="F2403" t="s">
        <v>9324</v>
      </c>
      <c r="H2403">
        <v>45.105898099999997</v>
      </c>
      <c r="I2403">
        <v>-66.916473600000003</v>
      </c>
      <c r="J2403" s="1" t="str">
        <f t="shared" si="184"/>
        <v>Basal till</v>
      </c>
      <c r="K2403" s="1" t="str">
        <f t="shared" si="181"/>
        <v>&lt;63 micron</v>
      </c>
      <c r="L2403">
        <v>7</v>
      </c>
      <c r="M2403">
        <v>1.21</v>
      </c>
      <c r="N2403">
        <v>17.600000000000001</v>
      </c>
      <c r="O2403">
        <v>1.1000000000000001</v>
      </c>
      <c r="P2403">
        <v>1</v>
      </c>
      <c r="Q2403">
        <v>49.1</v>
      </c>
      <c r="R2403">
        <v>0.18</v>
      </c>
      <c r="S2403">
        <v>0.15</v>
      </c>
      <c r="T2403">
        <v>0.05</v>
      </c>
      <c r="U2403">
        <v>7</v>
      </c>
      <c r="V2403">
        <v>20.9</v>
      </c>
      <c r="W2403">
        <v>12.93</v>
      </c>
      <c r="X2403">
        <v>1.95</v>
      </c>
      <c r="Y2403">
        <v>3.3</v>
      </c>
      <c r="Z2403">
        <v>7</v>
      </c>
      <c r="AA2403">
        <v>0.08</v>
      </c>
      <c r="AB2403">
        <v>26.7</v>
      </c>
      <c r="AC2403">
        <v>0.41</v>
      </c>
      <c r="AD2403">
        <v>436</v>
      </c>
      <c r="AE2403">
        <v>0.28999999999999998</v>
      </c>
      <c r="AF2403">
        <v>0.01</v>
      </c>
      <c r="AG2403">
        <v>18.899999999999999</v>
      </c>
      <c r="AH2403">
        <v>7.0000000000000007E-2</v>
      </c>
      <c r="AI2403">
        <v>8.5</v>
      </c>
      <c r="AJ2403">
        <v>0.01</v>
      </c>
      <c r="AK2403">
        <v>2.25</v>
      </c>
      <c r="AL2403">
        <v>3.4</v>
      </c>
      <c r="AM2403">
        <v>0.1</v>
      </c>
      <c r="AN2403">
        <v>7.8</v>
      </c>
      <c r="AO2403">
        <v>0.01</v>
      </c>
      <c r="AP2403">
        <v>9.4</v>
      </c>
      <c r="AQ2403">
        <v>700</v>
      </c>
      <c r="AR2403">
        <v>0.08</v>
      </c>
      <c r="AS2403">
        <v>1</v>
      </c>
      <c r="AT2403">
        <v>26</v>
      </c>
      <c r="AU2403">
        <v>0.5</v>
      </c>
      <c r="AV2403">
        <v>33.6</v>
      </c>
    </row>
    <row r="2404" spans="1:48" hidden="1" x14ac:dyDescent="0.3">
      <c r="A2404" t="s">
        <v>9325</v>
      </c>
      <c r="B2404" t="s">
        <v>9326</v>
      </c>
      <c r="C2404" s="1" t="str">
        <f t="shared" si="185"/>
        <v>13:0054</v>
      </c>
      <c r="D2404" s="1" t="str">
        <f t="shared" si="186"/>
        <v>13:0028</v>
      </c>
      <c r="E2404" t="s">
        <v>9327</v>
      </c>
      <c r="F2404" t="s">
        <v>9328</v>
      </c>
      <c r="H2404">
        <v>45.239238399999998</v>
      </c>
      <c r="I2404">
        <v>-66.892249100000001</v>
      </c>
      <c r="J2404" s="1" t="str">
        <f>HYPERLINK("http://geochem.nrcan.gc.ca/cdogs/content/kwd/kwd020046_e.htm", "Ablation till")</f>
        <v>Ablation till</v>
      </c>
      <c r="K2404" s="1" t="str">
        <f t="shared" si="181"/>
        <v>&lt;63 micron</v>
      </c>
      <c r="L2404">
        <v>49</v>
      </c>
      <c r="M2404">
        <v>2.2599999999999998</v>
      </c>
      <c r="N2404">
        <v>10.4</v>
      </c>
      <c r="O2404">
        <v>2.2999999999999998</v>
      </c>
      <c r="P2404">
        <v>1</v>
      </c>
      <c r="Q2404">
        <v>30.3</v>
      </c>
      <c r="R2404">
        <v>0.33</v>
      </c>
      <c r="S2404">
        <v>0.05</v>
      </c>
      <c r="T2404">
        <v>0.09</v>
      </c>
      <c r="U2404">
        <v>7.4</v>
      </c>
      <c r="V2404">
        <v>21.2</v>
      </c>
      <c r="W2404">
        <v>11.07</v>
      </c>
      <c r="X2404">
        <v>2.0699999999999998</v>
      </c>
      <c r="Y2404">
        <v>7.5</v>
      </c>
      <c r="Z2404">
        <v>116</v>
      </c>
      <c r="AA2404">
        <v>0.05</v>
      </c>
      <c r="AB2404">
        <v>34.5</v>
      </c>
      <c r="AC2404">
        <v>0.28999999999999998</v>
      </c>
      <c r="AD2404">
        <v>184</v>
      </c>
      <c r="AE2404">
        <v>1.18</v>
      </c>
      <c r="AF2404">
        <v>0.01</v>
      </c>
      <c r="AG2404">
        <v>16.899999999999999</v>
      </c>
      <c r="AH2404">
        <v>7.0000000000000007E-2</v>
      </c>
      <c r="AI2404">
        <v>11.74</v>
      </c>
      <c r="AJ2404">
        <v>0.02</v>
      </c>
      <c r="AK2404">
        <v>0.3</v>
      </c>
      <c r="AL2404">
        <v>3.6</v>
      </c>
      <c r="AM2404">
        <v>0.9</v>
      </c>
      <c r="AN2404">
        <v>3.5</v>
      </c>
      <c r="AO2404">
        <v>0.01</v>
      </c>
      <c r="AP2404">
        <v>10.7</v>
      </c>
      <c r="AQ2404">
        <v>600</v>
      </c>
      <c r="AR2404">
        <v>0.12</v>
      </c>
      <c r="AS2404">
        <v>1.7</v>
      </c>
      <c r="AT2404">
        <v>34</v>
      </c>
      <c r="AU2404">
        <v>0.3</v>
      </c>
      <c r="AV2404">
        <v>33.700000000000003</v>
      </c>
    </row>
    <row r="2405" spans="1:48" hidden="1" x14ac:dyDescent="0.3">
      <c r="A2405" t="s">
        <v>9329</v>
      </c>
      <c r="B2405" t="s">
        <v>9330</v>
      </c>
      <c r="C2405" s="1" t="str">
        <f t="shared" si="185"/>
        <v>13:0054</v>
      </c>
      <c r="D2405" s="1" t="str">
        <f t="shared" si="186"/>
        <v>13:0028</v>
      </c>
      <c r="E2405" t="s">
        <v>9331</v>
      </c>
      <c r="F2405" t="s">
        <v>9332</v>
      </c>
      <c r="H2405">
        <v>45.214313199999999</v>
      </c>
      <c r="I2405">
        <v>-66.890330599999999</v>
      </c>
      <c r="J2405" s="1" t="str">
        <f>HYPERLINK("http://geochem.nrcan.gc.ca/cdogs/content/kwd/kwd020045_e.htm", "Basal till")</f>
        <v>Basal till</v>
      </c>
      <c r="K2405" s="1" t="str">
        <f t="shared" si="181"/>
        <v>&lt;63 micron</v>
      </c>
      <c r="L2405">
        <v>14</v>
      </c>
      <c r="M2405">
        <v>2.06</v>
      </c>
      <c r="N2405">
        <v>12.2</v>
      </c>
      <c r="O2405">
        <v>1.1000000000000001</v>
      </c>
      <c r="P2405">
        <v>1</v>
      </c>
      <c r="Q2405">
        <v>49.3</v>
      </c>
      <c r="R2405">
        <v>0.33</v>
      </c>
      <c r="S2405">
        <v>0.04</v>
      </c>
      <c r="T2405">
        <v>0.06</v>
      </c>
      <c r="U2405">
        <v>10.4</v>
      </c>
      <c r="V2405">
        <v>29.9</v>
      </c>
      <c r="W2405">
        <v>14.38</v>
      </c>
      <c r="X2405">
        <v>2.56</v>
      </c>
      <c r="Y2405">
        <v>5.6</v>
      </c>
      <c r="Z2405">
        <v>42</v>
      </c>
      <c r="AA2405">
        <v>0.08</v>
      </c>
      <c r="AB2405">
        <v>28.4</v>
      </c>
      <c r="AC2405">
        <v>0.61</v>
      </c>
      <c r="AD2405">
        <v>346</v>
      </c>
      <c r="AE2405">
        <v>0.59</v>
      </c>
      <c r="AF2405">
        <v>0.01</v>
      </c>
      <c r="AG2405">
        <v>26.2</v>
      </c>
      <c r="AH2405">
        <v>0.03</v>
      </c>
      <c r="AI2405">
        <v>11.91</v>
      </c>
      <c r="AJ2405">
        <v>0.01</v>
      </c>
      <c r="AK2405">
        <v>0.37</v>
      </c>
      <c r="AL2405">
        <v>3.3</v>
      </c>
      <c r="AM2405">
        <v>0.5</v>
      </c>
      <c r="AN2405">
        <v>4.4000000000000004</v>
      </c>
      <c r="AO2405">
        <v>0.02</v>
      </c>
      <c r="AP2405">
        <v>8.6999999999999993</v>
      </c>
      <c r="AQ2405">
        <v>600</v>
      </c>
      <c r="AR2405">
        <v>0.11</v>
      </c>
      <c r="AS2405">
        <v>1.4</v>
      </c>
      <c r="AT2405">
        <v>34</v>
      </c>
      <c r="AU2405">
        <v>0.4</v>
      </c>
      <c r="AV2405">
        <v>47.6</v>
      </c>
    </row>
    <row r="2406" spans="1:48" hidden="1" x14ac:dyDescent="0.3">
      <c r="A2406" t="s">
        <v>9333</v>
      </c>
      <c r="B2406" t="s">
        <v>9334</v>
      </c>
      <c r="C2406" s="1" t="str">
        <f t="shared" si="185"/>
        <v>13:0054</v>
      </c>
      <c r="D2406" s="1" t="str">
        <f t="shared" si="186"/>
        <v>13:0028</v>
      </c>
      <c r="E2406" t="s">
        <v>9335</v>
      </c>
      <c r="F2406" t="s">
        <v>9336</v>
      </c>
      <c r="H2406">
        <v>45.195429400000002</v>
      </c>
      <c r="I2406">
        <v>-66.883135600000003</v>
      </c>
      <c r="J2406" s="1" t="str">
        <f>HYPERLINK("http://geochem.nrcan.gc.ca/cdogs/content/kwd/kwd020045_e.htm", "Basal till")</f>
        <v>Basal till</v>
      </c>
      <c r="K2406" s="1" t="str">
        <f t="shared" si="181"/>
        <v>&lt;63 micron</v>
      </c>
      <c r="L2406">
        <v>4</v>
      </c>
      <c r="M2406">
        <v>2.98</v>
      </c>
      <c r="N2406">
        <v>13.9</v>
      </c>
      <c r="O2406">
        <v>0.6</v>
      </c>
      <c r="P2406">
        <v>1</v>
      </c>
      <c r="Q2406">
        <v>20</v>
      </c>
      <c r="R2406">
        <v>0.28999999999999998</v>
      </c>
      <c r="S2406">
        <v>0.04</v>
      </c>
      <c r="T2406">
        <v>0.05</v>
      </c>
      <c r="U2406">
        <v>3.9</v>
      </c>
      <c r="V2406">
        <v>25.8</v>
      </c>
      <c r="W2406">
        <v>5.99</v>
      </c>
      <c r="X2406">
        <v>2.74</v>
      </c>
      <c r="Y2406">
        <v>7.3</v>
      </c>
      <c r="Z2406">
        <v>79</v>
      </c>
      <c r="AA2406">
        <v>0.04</v>
      </c>
      <c r="AB2406">
        <v>24.7</v>
      </c>
      <c r="AC2406">
        <v>0.26</v>
      </c>
      <c r="AD2406">
        <v>149</v>
      </c>
      <c r="AE2406">
        <v>1.89</v>
      </c>
      <c r="AF2406">
        <v>0.01</v>
      </c>
      <c r="AG2406">
        <v>12</v>
      </c>
      <c r="AH2406">
        <v>0.03</v>
      </c>
      <c r="AI2406">
        <v>14.57</v>
      </c>
      <c r="AJ2406">
        <v>0.08</v>
      </c>
      <c r="AK2406">
        <v>0.33</v>
      </c>
      <c r="AL2406">
        <v>3.7</v>
      </c>
      <c r="AM2406">
        <v>1.8</v>
      </c>
      <c r="AN2406">
        <v>2.2000000000000002</v>
      </c>
      <c r="AO2406">
        <v>0.01</v>
      </c>
      <c r="AP2406">
        <v>17.2</v>
      </c>
      <c r="AQ2406">
        <v>600</v>
      </c>
      <c r="AR2406">
        <v>0.11</v>
      </c>
      <c r="AS2406">
        <v>3</v>
      </c>
      <c r="AT2406">
        <v>30</v>
      </c>
      <c r="AU2406">
        <v>1.1000000000000001</v>
      </c>
      <c r="AV2406">
        <v>31.6</v>
      </c>
    </row>
    <row r="2407" spans="1:48" hidden="1" x14ac:dyDescent="0.3">
      <c r="A2407" t="s">
        <v>9337</v>
      </c>
      <c r="B2407" t="s">
        <v>9338</v>
      </c>
      <c r="C2407" s="1" t="str">
        <f t="shared" si="185"/>
        <v>13:0054</v>
      </c>
      <c r="D2407" s="1" t="str">
        <f t="shared" si="186"/>
        <v>13:0028</v>
      </c>
      <c r="E2407" t="s">
        <v>9339</v>
      </c>
      <c r="F2407" t="s">
        <v>9340</v>
      </c>
      <c r="H2407">
        <v>45.173289099999998</v>
      </c>
      <c r="I2407">
        <v>-66.892114100000001</v>
      </c>
      <c r="J2407" s="1" t="str">
        <f>HYPERLINK("http://geochem.nrcan.gc.ca/cdogs/content/kwd/kwd020046_e.htm", "Ablation till")</f>
        <v>Ablation till</v>
      </c>
      <c r="K2407" s="1" t="str">
        <f t="shared" si="181"/>
        <v>&lt;63 micron</v>
      </c>
      <c r="L2407">
        <v>76</v>
      </c>
      <c r="M2407">
        <v>1.51</v>
      </c>
      <c r="N2407">
        <v>113.8</v>
      </c>
      <c r="O2407">
        <v>2.8</v>
      </c>
      <c r="P2407">
        <v>0.5</v>
      </c>
      <c r="Q2407">
        <v>26</v>
      </c>
      <c r="R2407">
        <v>0.47</v>
      </c>
      <c r="S2407">
        <v>0.19</v>
      </c>
      <c r="T2407">
        <v>0.11</v>
      </c>
      <c r="U2407">
        <v>8</v>
      </c>
      <c r="V2407">
        <v>25.9</v>
      </c>
      <c r="W2407">
        <v>10</v>
      </c>
      <c r="X2407">
        <v>2.21</v>
      </c>
      <c r="Y2407">
        <v>5.4</v>
      </c>
      <c r="Z2407">
        <v>50</v>
      </c>
      <c r="AA2407">
        <v>0.06</v>
      </c>
      <c r="AB2407">
        <v>53.7</v>
      </c>
      <c r="AC2407">
        <v>0.41</v>
      </c>
      <c r="AD2407">
        <v>438</v>
      </c>
      <c r="AE2407">
        <v>6.3</v>
      </c>
      <c r="AF2407">
        <v>1E-3</v>
      </c>
      <c r="AG2407">
        <v>16.100000000000001</v>
      </c>
      <c r="AH2407">
        <v>7.0000000000000007E-2</v>
      </c>
      <c r="AI2407">
        <v>19.75</v>
      </c>
      <c r="AJ2407">
        <v>0.01</v>
      </c>
      <c r="AK2407">
        <v>0.48</v>
      </c>
      <c r="AL2407">
        <v>3.4</v>
      </c>
      <c r="AM2407">
        <v>0.8</v>
      </c>
      <c r="AN2407">
        <v>6.5</v>
      </c>
      <c r="AO2407">
        <v>0.02</v>
      </c>
      <c r="AP2407">
        <v>23.4</v>
      </c>
      <c r="AQ2407">
        <v>800</v>
      </c>
      <c r="AR2407">
        <v>0.12</v>
      </c>
      <c r="AS2407">
        <v>19.8</v>
      </c>
      <c r="AT2407">
        <v>29</v>
      </c>
      <c r="AU2407">
        <v>0.8</v>
      </c>
      <c r="AV2407">
        <v>47.8</v>
      </c>
    </row>
    <row r="2408" spans="1:48" hidden="1" x14ac:dyDescent="0.3">
      <c r="A2408" t="s">
        <v>9341</v>
      </c>
      <c r="B2408" t="s">
        <v>9342</v>
      </c>
      <c r="C2408" s="1" t="str">
        <f t="shared" si="185"/>
        <v>13:0054</v>
      </c>
      <c r="D2408" s="1" t="str">
        <f t="shared" si="186"/>
        <v>13:0028</v>
      </c>
      <c r="E2408" t="s">
        <v>9343</v>
      </c>
      <c r="F2408" t="s">
        <v>9344</v>
      </c>
      <c r="H2408">
        <v>45.160778000000001</v>
      </c>
      <c r="I2408">
        <v>-66.884407400000001</v>
      </c>
      <c r="J2408" s="1" t="str">
        <f t="shared" ref="J2408:J2423" si="187">HYPERLINK("http://geochem.nrcan.gc.ca/cdogs/content/kwd/kwd020045_e.htm", "Basal till")</f>
        <v>Basal till</v>
      </c>
      <c r="K2408" s="1" t="str">
        <f t="shared" si="181"/>
        <v>&lt;63 micron</v>
      </c>
      <c r="L2408">
        <v>11</v>
      </c>
      <c r="M2408">
        <v>1.9</v>
      </c>
      <c r="N2408">
        <v>18.5</v>
      </c>
      <c r="O2408">
        <v>1.3</v>
      </c>
      <c r="P2408">
        <v>0.5</v>
      </c>
      <c r="Q2408">
        <v>31.2</v>
      </c>
      <c r="R2408">
        <v>0.45</v>
      </c>
      <c r="S2408">
        <v>0.08</v>
      </c>
      <c r="T2408">
        <v>0.11</v>
      </c>
      <c r="U2408">
        <v>8.4</v>
      </c>
      <c r="V2408">
        <v>25.1</v>
      </c>
      <c r="W2408">
        <v>10.75</v>
      </c>
      <c r="X2408">
        <v>2.4</v>
      </c>
      <c r="Y2408">
        <v>5.2</v>
      </c>
      <c r="Z2408">
        <v>69</v>
      </c>
      <c r="AA2408">
        <v>0.05</v>
      </c>
      <c r="AB2408">
        <v>41.3</v>
      </c>
      <c r="AC2408">
        <v>0.48</v>
      </c>
      <c r="AD2408">
        <v>429</v>
      </c>
      <c r="AE2408">
        <v>1.0900000000000001</v>
      </c>
      <c r="AF2408">
        <v>0.01</v>
      </c>
      <c r="AG2408">
        <v>20.8</v>
      </c>
      <c r="AH2408">
        <v>0.04</v>
      </c>
      <c r="AI2408">
        <v>17</v>
      </c>
      <c r="AJ2408">
        <v>0.01</v>
      </c>
      <c r="AK2408">
        <v>0.32</v>
      </c>
      <c r="AL2408">
        <v>3.3</v>
      </c>
      <c r="AM2408">
        <v>0.7</v>
      </c>
      <c r="AN2408">
        <v>4</v>
      </c>
      <c r="AO2408">
        <v>0.01</v>
      </c>
      <c r="AP2408">
        <v>17.899999999999999</v>
      </c>
      <c r="AQ2408">
        <v>700</v>
      </c>
      <c r="AR2408">
        <v>0.09</v>
      </c>
      <c r="AS2408">
        <v>2.2000000000000002</v>
      </c>
      <c r="AT2408">
        <v>28</v>
      </c>
      <c r="AU2408">
        <v>0.6</v>
      </c>
      <c r="AV2408">
        <v>55.5</v>
      </c>
    </row>
    <row r="2409" spans="1:48" hidden="1" x14ac:dyDescent="0.3">
      <c r="A2409" t="s">
        <v>9345</v>
      </c>
      <c r="B2409" t="s">
        <v>9346</v>
      </c>
      <c r="C2409" s="1" t="str">
        <f t="shared" si="185"/>
        <v>13:0054</v>
      </c>
      <c r="D2409" s="1" t="str">
        <f t="shared" si="186"/>
        <v>13:0028</v>
      </c>
      <c r="E2409" t="s">
        <v>9347</v>
      </c>
      <c r="F2409" t="s">
        <v>9348</v>
      </c>
      <c r="H2409">
        <v>45.1258518</v>
      </c>
      <c r="I2409">
        <v>-66.887391199999996</v>
      </c>
      <c r="J2409" s="1" t="str">
        <f t="shared" si="187"/>
        <v>Basal till</v>
      </c>
      <c r="K2409" s="1" t="str">
        <f t="shared" si="181"/>
        <v>&lt;63 micron</v>
      </c>
      <c r="L2409">
        <v>8</v>
      </c>
      <c r="M2409">
        <v>1.62</v>
      </c>
      <c r="N2409">
        <v>17.399999999999999</v>
      </c>
      <c r="O2409">
        <v>0.9</v>
      </c>
      <c r="P2409">
        <v>2</v>
      </c>
      <c r="Q2409">
        <v>107.3</v>
      </c>
      <c r="R2409">
        <v>0.25</v>
      </c>
      <c r="S2409">
        <v>0.2</v>
      </c>
      <c r="T2409">
        <v>0.08</v>
      </c>
      <c r="U2409">
        <v>8.9</v>
      </c>
      <c r="V2409">
        <v>26.5</v>
      </c>
      <c r="W2409">
        <v>13.34</v>
      </c>
      <c r="X2409">
        <v>2.4300000000000002</v>
      </c>
      <c r="Y2409">
        <v>4.7</v>
      </c>
      <c r="Z2409">
        <v>11</v>
      </c>
      <c r="AA2409">
        <v>0.14000000000000001</v>
      </c>
      <c r="AB2409">
        <v>37</v>
      </c>
      <c r="AC2409">
        <v>0.56999999999999995</v>
      </c>
      <c r="AD2409">
        <v>596</v>
      </c>
      <c r="AE2409">
        <v>0.34</v>
      </c>
      <c r="AF2409">
        <v>0.01</v>
      </c>
      <c r="AG2409">
        <v>25.3</v>
      </c>
      <c r="AH2409">
        <v>7.0000000000000007E-2</v>
      </c>
      <c r="AI2409">
        <v>19.55</v>
      </c>
      <c r="AJ2409">
        <v>0.01</v>
      </c>
      <c r="AK2409">
        <v>0.83</v>
      </c>
      <c r="AL2409">
        <v>4.3</v>
      </c>
      <c r="AM2409">
        <v>0.4</v>
      </c>
      <c r="AN2409">
        <v>8.6</v>
      </c>
      <c r="AO2409">
        <v>0.01</v>
      </c>
      <c r="AP2409">
        <v>8.8000000000000007</v>
      </c>
      <c r="AQ2409">
        <v>500</v>
      </c>
      <c r="AR2409">
        <v>0.12</v>
      </c>
      <c r="AS2409">
        <v>1</v>
      </c>
      <c r="AT2409">
        <v>33</v>
      </c>
      <c r="AU2409">
        <v>0.2</v>
      </c>
      <c r="AV2409">
        <v>52.4</v>
      </c>
    </row>
    <row r="2410" spans="1:48" hidden="1" x14ac:dyDescent="0.3">
      <c r="A2410" t="s">
        <v>9349</v>
      </c>
      <c r="B2410" t="s">
        <v>9350</v>
      </c>
      <c r="C2410" s="1" t="str">
        <f t="shared" si="185"/>
        <v>13:0054</v>
      </c>
      <c r="D2410" s="1" t="str">
        <f t="shared" si="186"/>
        <v>13:0028</v>
      </c>
      <c r="E2410" t="s">
        <v>9351</v>
      </c>
      <c r="F2410" t="s">
        <v>9352</v>
      </c>
      <c r="H2410">
        <v>45.099952600000002</v>
      </c>
      <c r="I2410">
        <v>-66.889300599999999</v>
      </c>
      <c r="J2410" s="1" t="str">
        <f t="shared" si="187"/>
        <v>Basal till</v>
      </c>
      <c r="K2410" s="1" t="str">
        <f t="shared" si="181"/>
        <v>&lt;63 micron</v>
      </c>
      <c r="L2410">
        <v>8</v>
      </c>
      <c r="M2410">
        <v>1.24</v>
      </c>
      <c r="N2410">
        <v>15.5</v>
      </c>
      <c r="O2410">
        <v>0.9</v>
      </c>
      <c r="P2410">
        <v>1</v>
      </c>
      <c r="Q2410">
        <v>50.3</v>
      </c>
      <c r="R2410">
        <v>0.15</v>
      </c>
      <c r="S2410">
        <v>0.15</v>
      </c>
      <c r="T2410">
        <v>0.08</v>
      </c>
      <c r="U2410">
        <v>8.9</v>
      </c>
      <c r="V2410">
        <v>19.2</v>
      </c>
      <c r="W2410">
        <v>20.18</v>
      </c>
      <c r="X2410">
        <v>1.78</v>
      </c>
      <c r="Y2410">
        <v>3</v>
      </c>
      <c r="Z2410">
        <v>6</v>
      </c>
      <c r="AA2410">
        <v>7.0000000000000007E-2</v>
      </c>
      <c r="AB2410">
        <v>21.2</v>
      </c>
      <c r="AC2410">
        <v>0.38</v>
      </c>
      <c r="AD2410">
        <v>511</v>
      </c>
      <c r="AE2410">
        <v>0.28999999999999998</v>
      </c>
      <c r="AF2410">
        <v>0.01</v>
      </c>
      <c r="AG2410">
        <v>19</v>
      </c>
      <c r="AH2410">
        <v>7.0000000000000007E-2</v>
      </c>
      <c r="AI2410">
        <v>9.84</v>
      </c>
      <c r="AJ2410">
        <v>0.01</v>
      </c>
      <c r="AK2410">
        <v>2.02</v>
      </c>
      <c r="AL2410">
        <v>3.2</v>
      </c>
      <c r="AM2410">
        <v>0.2</v>
      </c>
      <c r="AN2410">
        <v>6.1</v>
      </c>
      <c r="AO2410">
        <v>0.01</v>
      </c>
      <c r="AP2410">
        <v>8.5</v>
      </c>
      <c r="AQ2410">
        <v>700</v>
      </c>
      <c r="AR2410">
        <v>7.0000000000000007E-2</v>
      </c>
      <c r="AS2410">
        <v>0.8</v>
      </c>
      <c r="AT2410">
        <v>24</v>
      </c>
      <c r="AU2410">
        <v>0.5</v>
      </c>
      <c r="AV2410">
        <v>40</v>
      </c>
    </row>
    <row r="2411" spans="1:48" hidden="1" x14ac:dyDescent="0.3">
      <c r="A2411" t="s">
        <v>9353</v>
      </c>
      <c r="B2411" t="s">
        <v>9354</v>
      </c>
      <c r="C2411" s="1" t="str">
        <f t="shared" si="185"/>
        <v>13:0054</v>
      </c>
      <c r="D2411" s="1" t="str">
        <f t="shared" si="186"/>
        <v>13:0028</v>
      </c>
      <c r="E2411" t="s">
        <v>9355</v>
      </c>
      <c r="F2411" t="s">
        <v>9356</v>
      </c>
      <c r="H2411">
        <v>45.244152200000002</v>
      </c>
      <c r="I2411">
        <v>-66.871794100000002</v>
      </c>
      <c r="J2411" s="1" t="str">
        <f t="shared" si="187"/>
        <v>Basal till</v>
      </c>
      <c r="K2411" s="1" t="str">
        <f t="shared" si="181"/>
        <v>&lt;63 micron</v>
      </c>
      <c r="L2411">
        <v>4</v>
      </c>
      <c r="M2411">
        <v>1.56</v>
      </c>
      <c r="N2411">
        <v>14.5</v>
      </c>
      <c r="O2411">
        <v>1</v>
      </c>
      <c r="P2411">
        <v>1</v>
      </c>
      <c r="Q2411">
        <v>59.2</v>
      </c>
      <c r="R2411">
        <v>0.31</v>
      </c>
      <c r="S2411">
        <v>0.23</v>
      </c>
      <c r="T2411">
        <v>0.05</v>
      </c>
      <c r="U2411">
        <v>10.199999999999999</v>
      </c>
      <c r="V2411">
        <v>24.5</v>
      </c>
      <c r="W2411">
        <v>23.22</v>
      </c>
      <c r="X2411">
        <v>2.0299999999999998</v>
      </c>
      <c r="Y2411">
        <v>4.8</v>
      </c>
      <c r="Z2411">
        <v>9</v>
      </c>
      <c r="AA2411">
        <v>7.0000000000000007E-2</v>
      </c>
      <c r="AB2411">
        <v>25</v>
      </c>
      <c r="AC2411">
        <v>0.42</v>
      </c>
      <c r="AD2411">
        <v>421</v>
      </c>
      <c r="AE2411">
        <v>0.49</v>
      </c>
      <c r="AF2411">
        <v>0.01</v>
      </c>
      <c r="AG2411">
        <v>23.3</v>
      </c>
      <c r="AH2411">
        <v>0.08</v>
      </c>
      <c r="AI2411">
        <v>10.14</v>
      </c>
      <c r="AJ2411">
        <v>0.01</v>
      </c>
      <c r="AK2411">
        <v>0.46</v>
      </c>
      <c r="AL2411">
        <v>3</v>
      </c>
      <c r="AM2411">
        <v>0.2</v>
      </c>
      <c r="AN2411">
        <v>9.8000000000000007</v>
      </c>
      <c r="AO2411">
        <v>0.01</v>
      </c>
      <c r="AP2411">
        <v>15</v>
      </c>
      <c r="AQ2411">
        <v>1100</v>
      </c>
      <c r="AR2411">
        <v>0.09</v>
      </c>
      <c r="AS2411">
        <v>1.8</v>
      </c>
      <c r="AT2411">
        <v>34</v>
      </c>
      <c r="AU2411">
        <v>0.6</v>
      </c>
      <c r="AV2411">
        <v>32.700000000000003</v>
      </c>
    </row>
    <row r="2412" spans="1:48" hidden="1" x14ac:dyDescent="0.3">
      <c r="A2412" t="s">
        <v>9357</v>
      </c>
      <c r="B2412" t="s">
        <v>9358</v>
      </c>
      <c r="C2412" s="1" t="str">
        <f t="shared" si="185"/>
        <v>13:0054</v>
      </c>
      <c r="D2412" s="1" t="str">
        <f t="shared" si="186"/>
        <v>13:0028</v>
      </c>
      <c r="E2412" t="s">
        <v>9359</v>
      </c>
      <c r="F2412" t="s">
        <v>9360</v>
      </c>
      <c r="H2412">
        <v>45.217680299999998</v>
      </c>
      <c r="I2412">
        <v>-66.8598681</v>
      </c>
      <c r="J2412" s="1" t="str">
        <f t="shared" si="187"/>
        <v>Basal till</v>
      </c>
      <c r="K2412" s="1" t="str">
        <f t="shared" si="181"/>
        <v>&lt;63 micron</v>
      </c>
      <c r="L2412">
        <v>46</v>
      </c>
      <c r="M2412">
        <v>1.84</v>
      </c>
      <c r="N2412">
        <v>12.3</v>
      </c>
      <c r="O2412">
        <v>1.6</v>
      </c>
      <c r="P2412">
        <v>1</v>
      </c>
      <c r="Q2412">
        <v>18.2</v>
      </c>
      <c r="R2412">
        <v>0.25</v>
      </c>
      <c r="S2412">
        <v>0.15</v>
      </c>
      <c r="T2412">
        <v>0.05</v>
      </c>
      <c r="U2412">
        <v>6</v>
      </c>
      <c r="V2412">
        <v>17.5</v>
      </c>
      <c r="W2412">
        <v>6.47</v>
      </c>
      <c r="X2412">
        <v>2.36</v>
      </c>
      <c r="Y2412">
        <v>5.7</v>
      </c>
      <c r="Z2412">
        <v>56</v>
      </c>
      <c r="AA2412">
        <v>0.06</v>
      </c>
      <c r="AB2412">
        <v>23.1</v>
      </c>
      <c r="AC2412">
        <v>0.32</v>
      </c>
      <c r="AD2412">
        <v>300</v>
      </c>
      <c r="AE2412">
        <v>1.34</v>
      </c>
      <c r="AF2412">
        <v>0.01</v>
      </c>
      <c r="AG2412">
        <v>11.8</v>
      </c>
      <c r="AH2412">
        <v>7.0000000000000007E-2</v>
      </c>
      <c r="AI2412">
        <v>11.52</v>
      </c>
      <c r="AJ2412">
        <v>0.02</v>
      </c>
      <c r="AK2412">
        <v>0.28000000000000003</v>
      </c>
      <c r="AL2412">
        <v>2.8</v>
      </c>
      <c r="AM2412">
        <v>0.9</v>
      </c>
      <c r="AN2412">
        <v>4.5999999999999996</v>
      </c>
      <c r="AO2412">
        <v>0.01</v>
      </c>
      <c r="AP2412">
        <v>8.1999999999999993</v>
      </c>
      <c r="AQ2412">
        <v>800</v>
      </c>
      <c r="AR2412">
        <v>0.1</v>
      </c>
      <c r="AS2412">
        <v>2.5</v>
      </c>
      <c r="AT2412">
        <v>25</v>
      </c>
      <c r="AU2412">
        <v>0.7</v>
      </c>
      <c r="AV2412">
        <v>32.799999999999997</v>
      </c>
    </row>
    <row r="2413" spans="1:48" hidden="1" x14ac:dyDescent="0.3">
      <c r="A2413" t="s">
        <v>9361</v>
      </c>
      <c r="B2413" t="s">
        <v>9362</v>
      </c>
      <c r="C2413" s="1" t="str">
        <f t="shared" si="185"/>
        <v>13:0054</v>
      </c>
      <c r="D2413" s="1" t="str">
        <f t="shared" si="186"/>
        <v>13:0028</v>
      </c>
      <c r="E2413" t="s">
        <v>9363</v>
      </c>
      <c r="F2413" t="s">
        <v>9364</v>
      </c>
      <c r="H2413">
        <v>45.202872900000003</v>
      </c>
      <c r="I2413">
        <v>-66.859901899999997</v>
      </c>
      <c r="J2413" s="1" t="str">
        <f t="shared" si="187"/>
        <v>Basal till</v>
      </c>
      <c r="K2413" s="1" t="str">
        <f t="shared" si="181"/>
        <v>&lt;63 micron</v>
      </c>
      <c r="L2413">
        <v>8</v>
      </c>
      <c r="M2413">
        <v>2.2799999999999998</v>
      </c>
      <c r="N2413">
        <v>15.8</v>
      </c>
      <c r="O2413">
        <v>2</v>
      </c>
      <c r="P2413">
        <v>2</v>
      </c>
      <c r="Q2413">
        <v>52.7</v>
      </c>
      <c r="R2413">
        <v>0.51</v>
      </c>
      <c r="S2413">
        <v>7.0000000000000007E-2</v>
      </c>
      <c r="T2413">
        <v>0.05</v>
      </c>
      <c r="U2413">
        <v>13.4</v>
      </c>
      <c r="V2413">
        <v>36.1</v>
      </c>
      <c r="W2413">
        <v>20.34</v>
      </c>
      <c r="X2413">
        <v>3.29</v>
      </c>
      <c r="Y2413">
        <v>6.8</v>
      </c>
      <c r="Z2413">
        <v>13</v>
      </c>
      <c r="AA2413">
        <v>0.15</v>
      </c>
      <c r="AB2413">
        <v>31.4</v>
      </c>
      <c r="AC2413">
        <v>0.81</v>
      </c>
      <c r="AD2413">
        <v>730</v>
      </c>
      <c r="AE2413">
        <v>0.78</v>
      </c>
      <c r="AF2413">
        <v>0.01</v>
      </c>
      <c r="AG2413">
        <v>35.4</v>
      </c>
      <c r="AH2413">
        <v>0.05</v>
      </c>
      <c r="AI2413">
        <v>15.4</v>
      </c>
      <c r="AJ2413">
        <v>0.01</v>
      </c>
      <c r="AK2413">
        <v>0.74</v>
      </c>
      <c r="AL2413">
        <v>4.7</v>
      </c>
      <c r="AM2413">
        <v>0.2</v>
      </c>
      <c r="AN2413">
        <v>9.1</v>
      </c>
      <c r="AO2413">
        <v>0.02</v>
      </c>
      <c r="AP2413">
        <v>12</v>
      </c>
      <c r="AQ2413">
        <v>1000</v>
      </c>
      <c r="AR2413">
        <v>0.12</v>
      </c>
      <c r="AS2413">
        <v>1.6</v>
      </c>
      <c r="AT2413">
        <v>41</v>
      </c>
      <c r="AU2413">
        <v>0.4</v>
      </c>
      <c r="AV2413">
        <v>63.3</v>
      </c>
    </row>
    <row r="2414" spans="1:48" hidden="1" x14ac:dyDescent="0.3">
      <c r="A2414" t="s">
        <v>9365</v>
      </c>
      <c r="B2414" t="s">
        <v>9366</v>
      </c>
      <c r="C2414" s="1" t="str">
        <f t="shared" si="185"/>
        <v>13:0054</v>
      </c>
      <c r="D2414" s="1" t="str">
        <f t="shared" si="186"/>
        <v>13:0028</v>
      </c>
      <c r="E2414" t="s">
        <v>9367</v>
      </c>
      <c r="F2414" t="s">
        <v>9368</v>
      </c>
      <c r="H2414">
        <v>45.187063799999997</v>
      </c>
      <c r="I2414">
        <v>-66.859323900000007</v>
      </c>
      <c r="J2414" s="1" t="str">
        <f t="shared" si="187"/>
        <v>Basal till</v>
      </c>
      <c r="K2414" s="1" t="str">
        <f t="shared" ref="K2414:K2477" si="188">HYPERLINK("http://geochem.nrcan.gc.ca/cdogs/content/kwd/kwd080004_e.htm", "&lt;63 micron")</f>
        <v>&lt;63 micron</v>
      </c>
      <c r="L2414">
        <v>21</v>
      </c>
      <c r="M2414">
        <v>1.99</v>
      </c>
      <c r="N2414">
        <v>9.1999999999999993</v>
      </c>
      <c r="O2414">
        <v>7.6</v>
      </c>
      <c r="P2414">
        <v>1</v>
      </c>
      <c r="Q2414">
        <v>16.8</v>
      </c>
      <c r="R2414">
        <v>0.24</v>
      </c>
      <c r="S2414">
        <v>0.03</v>
      </c>
      <c r="T2414">
        <v>0.05</v>
      </c>
      <c r="U2414">
        <v>4.2</v>
      </c>
      <c r="V2414">
        <v>17.8</v>
      </c>
      <c r="W2414">
        <v>4.29</v>
      </c>
      <c r="X2414">
        <v>1.6</v>
      </c>
      <c r="Y2414">
        <v>4.0999999999999996</v>
      </c>
      <c r="Z2414">
        <v>69</v>
      </c>
      <c r="AA2414">
        <v>0.03</v>
      </c>
      <c r="AB2414">
        <v>18.3</v>
      </c>
      <c r="AC2414">
        <v>0.21</v>
      </c>
      <c r="AD2414">
        <v>133</v>
      </c>
      <c r="AE2414">
        <v>0.6</v>
      </c>
      <c r="AF2414">
        <v>1E-3</v>
      </c>
      <c r="AG2414">
        <v>12.1</v>
      </c>
      <c r="AH2414">
        <v>0.02</v>
      </c>
      <c r="AI2414">
        <v>12.09</v>
      </c>
      <c r="AJ2414">
        <v>0.02</v>
      </c>
      <c r="AK2414">
        <v>0.2</v>
      </c>
      <c r="AL2414">
        <v>2.5</v>
      </c>
      <c r="AM2414">
        <v>1</v>
      </c>
      <c r="AN2414">
        <v>2.5</v>
      </c>
      <c r="AO2414">
        <v>0.01</v>
      </c>
      <c r="AP2414">
        <v>11.4</v>
      </c>
      <c r="AQ2414">
        <v>500</v>
      </c>
      <c r="AR2414">
        <v>0.09</v>
      </c>
      <c r="AS2414">
        <v>1.6</v>
      </c>
      <c r="AT2414">
        <v>24</v>
      </c>
      <c r="AU2414">
        <v>0.6</v>
      </c>
      <c r="AV2414">
        <v>32.6</v>
      </c>
    </row>
    <row r="2415" spans="1:48" hidden="1" x14ac:dyDescent="0.3">
      <c r="A2415" t="s">
        <v>9369</v>
      </c>
      <c r="B2415" t="s">
        <v>9370</v>
      </c>
      <c r="C2415" s="1" t="str">
        <f t="shared" si="185"/>
        <v>13:0054</v>
      </c>
      <c r="D2415" s="1" t="str">
        <f t="shared" si="186"/>
        <v>13:0028</v>
      </c>
      <c r="E2415" t="s">
        <v>9371</v>
      </c>
      <c r="F2415" t="s">
        <v>9372</v>
      </c>
      <c r="H2415">
        <v>45.1668406</v>
      </c>
      <c r="I2415">
        <v>-66.863377999999997</v>
      </c>
      <c r="J2415" s="1" t="str">
        <f t="shared" si="187"/>
        <v>Basal till</v>
      </c>
      <c r="K2415" s="1" t="str">
        <f t="shared" si="188"/>
        <v>&lt;63 micron</v>
      </c>
      <c r="L2415">
        <v>18</v>
      </c>
      <c r="M2415">
        <v>2.41</v>
      </c>
      <c r="N2415">
        <v>15.2</v>
      </c>
      <c r="O2415">
        <v>1.6</v>
      </c>
      <c r="P2415">
        <v>1</v>
      </c>
      <c r="Q2415">
        <v>40.9</v>
      </c>
      <c r="R2415">
        <v>0.54</v>
      </c>
      <c r="S2415">
        <v>0.04</v>
      </c>
      <c r="T2415">
        <v>0.11</v>
      </c>
      <c r="U2415">
        <v>9.1</v>
      </c>
      <c r="V2415">
        <v>31</v>
      </c>
      <c r="W2415">
        <v>14.55</v>
      </c>
      <c r="X2415">
        <v>2.85</v>
      </c>
      <c r="Y2415">
        <v>6.6</v>
      </c>
      <c r="Z2415">
        <v>47</v>
      </c>
      <c r="AA2415">
        <v>0.1</v>
      </c>
      <c r="AB2415">
        <v>26.8</v>
      </c>
      <c r="AC2415">
        <v>0.62</v>
      </c>
      <c r="AD2415">
        <v>362</v>
      </c>
      <c r="AE2415">
        <v>0.73</v>
      </c>
      <c r="AF2415">
        <v>0.01</v>
      </c>
      <c r="AG2415">
        <v>25.7</v>
      </c>
      <c r="AH2415">
        <v>0.04</v>
      </c>
      <c r="AI2415">
        <v>17.829999999999998</v>
      </c>
      <c r="AJ2415">
        <v>0.02</v>
      </c>
      <c r="AK2415">
        <v>0.42</v>
      </c>
      <c r="AL2415">
        <v>3.2</v>
      </c>
      <c r="AM2415">
        <v>0.4</v>
      </c>
      <c r="AN2415">
        <v>4.0999999999999996</v>
      </c>
      <c r="AO2415">
        <v>0.02</v>
      </c>
      <c r="AP2415">
        <v>15.1</v>
      </c>
      <c r="AQ2415">
        <v>600</v>
      </c>
      <c r="AR2415">
        <v>0.13</v>
      </c>
      <c r="AS2415">
        <v>1.6</v>
      </c>
      <c r="AT2415">
        <v>35</v>
      </c>
      <c r="AU2415">
        <v>0.6</v>
      </c>
      <c r="AV2415">
        <v>66.599999999999994</v>
      </c>
    </row>
    <row r="2416" spans="1:48" hidden="1" x14ac:dyDescent="0.3">
      <c r="A2416" t="s">
        <v>9373</v>
      </c>
      <c r="B2416" t="s">
        <v>9374</v>
      </c>
      <c r="C2416" s="1" t="str">
        <f t="shared" ref="C2416:C2447" si="189">HYPERLINK("http://geochem.nrcan.gc.ca/cdogs/content/bdl/bdl130054_e.htm", "13:0054")</f>
        <v>13:0054</v>
      </c>
      <c r="D2416" s="1" t="str">
        <f t="shared" ref="D2416:D2447" si="190">HYPERLINK("http://geochem.nrcan.gc.ca/cdogs/content/svy/svy130028_e.htm", "13:0028")</f>
        <v>13:0028</v>
      </c>
      <c r="E2416" t="s">
        <v>9375</v>
      </c>
      <c r="F2416" t="s">
        <v>9376</v>
      </c>
      <c r="H2416">
        <v>45.1389748</v>
      </c>
      <c r="I2416">
        <v>-66.864559900000003</v>
      </c>
      <c r="J2416" s="1" t="str">
        <f t="shared" si="187"/>
        <v>Basal till</v>
      </c>
      <c r="K2416" s="1" t="str">
        <f t="shared" si="188"/>
        <v>&lt;63 micron</v>
      </c>
      <c r="L2416">
        <v>15</v>
      </c>
      <c r="M2416">
        <v>2.11</v>
      </c>
      <c r="N2416">
        <v>11.6</v>
      </c>
      <c r="O2416">
        <v>0.9</v>
      </c>
      <c r="P2416">
        <v>1</v>
      </c>
      <c r="Q2416">
        <v>41.3</v>
      </c>
      <c r="R2416">
        <v>0.33</v>
      </c>
      <c r="S2416">
        <v>7.0000000000000007E-2</v>
      </c>
      <c r="T2416">
        <v>0.1</v>
      </c>
      <c r="U2416">
        <v>10</v>
      </c>
      <c r="V2416">
        <v>26.9</v>
      </c>
      <c r="W2416">
        <v>15.48</v>
      </c>
      <c r="X2416">
        <v>2.59</v>
      </c>
      <c r="Y2416">
        <v>5.8</v>
      </c>
      <c r="Z2416">
        <v>32</v>
      </c>
      <c r="AA2416">
        <v>7.0000000000000007E-2</v>
      </c>
      <c r="AB2416">
        <v>24.7</v>
      </c>
      <c r="AC2416">
        <v>0.56999999999999995</v>
      </c>
      <c r="AD2416">
        <v>433</v>
      </c>
      <c r="AE2416">
        <v>0.77</v>
      </c>
      <c r="AF2416">
        <v>0.01</v>
      </c>
      <c r="AG2416">
        <v>22</v>
      </c>
      <c r="AH2416">
        <v>0.04</v>
      </c>
      <c r="AI2416">
        <v>18.760000000000002</v>
      </c>
      <c r="AJ2416">
        <v>0.01</v>
      </c>
      <c r="AK2416">
        <v>0.37</v>
      </c>
      <c r="AL2416">
        <v>3.6</v>
      </c>
      <c r="AM2416">
        <v>0.5</v>
      </c>
      <c r="AN2416">
        <v>4.4000000000000004</v>
      </c>
      <c r="AO2416">
        <v>0.02</v>
      </c>
      <c r="AP2416">
        <v>8.1999999999999993</v>
      </c>
      <c r="AQ2416">
        <v>800</v>
      </c>
      <c r="AR2416">
        <v>0.11</v>
      </c>
      <c r="AS2416">
        <v>1.1000000000000001</v>
      </c>
      <c r="AT2416">
        <v>36</v>
      </c>
      <c r="AU2416">
        <v>0.4</v>
      </c>
      <c r="AV2416">
        <v>64</v>
      </c>
    </row>
    <row r="2417" spans="1:48" hidden="1" x14ac:dyDescent="0.3">
      <c r="A2417" t="s">
        <v>9377</v>
      </c>
      <c r="B2417" t="s">
        <v>9378</v>
      </c>
      <c r="C2417" s="1" t="str">
        <f t="shared" si="189"/>
        <v>13:0054</v>
      </c>
      <c r="D2417" s="1" t="str">
        <f t="shared" si="190"/>
        <v>13:0028</v>
      </c>
      <c r="E2417" t="s">
        <v>9379</v>
      </c>
      <c r="F2417" t="s">
        <v>9380</v>
      </c>
      <c r="H2417">
        <v>45.127668999999997</v>
      </c>
      <c r="I2417">
        <v>-66.858827700000006</v>
      </c>
      <c r="J2417" s="1" t="str">
        <f t="shared" si="187"/>
        <v>Basal till</v>
      </c>
      <c r="K2417" s="1" t="str">
        <f t="shared" si="188"/>
        <v>&lt;63 micron</v>
      </c>
      <c r="L2417">
        <v>21</v>
      </c>
      <c r="M2417">
        <v>1.78</v>
      </c>
      <c r="N2417">
        <v>20.2</v>
      </c>
      <c r="O2417">
        <v>1.9</v>
      </c>
      <c r="P2417">
        <v>1</v>
      </c>
      <c r="Q2417">
        <v>97.9</v>
      </c>
      <c r="R2417">
        <v>0.26</v>
      </c>
      <c r="S2417">
        <v>0.13</v>
      </c>
      <c r="T2417">
        <v>0.28000000000000003</v>
      </c>
      <c r="U2417">
        <v>10.9</v>
      </c>
      <c r="V2417">
        <v>25.5</v>
      </c>
      <c r="W2417">
        <v>29.78</v>
      </c>
      <c r="X2417">
        <v>2.62</v>
      </c>
      <c r="Y2417">
        <v>5.6</v>
      </c>
      <c r="Z2417">
        <v>8</v>
      </c>
      <c r="AA2417">
        <v>0.14000000000000001</v>
      </c>
      <c r="AB2417">
        <v>50.7</v>
      </c>
      <c r="AC2417">
        <v>0.61</v>
      </c>
      <c r="AD2417">
        <v>800</v>
      </c>
      <c r="AE2417">
        <v>0.75</v>
      </c>
      <c r="AF2417">
        <v>0.01</v>
      </c>
      <c r="AG2417">
        <v>25.5</v>
      </c>
      <c r="AH2417">
        <v>7.0000000000000007E-2</v>
      </c>
      <c r="AI2417">
        <v>30.01</v>
      </c>
      <c r="AJ2417">
        <v>0.01</v>
      </c>
      <c r="AK2417">
        <v>0.69</v>
      </c>
      <c r="AL2417">
        <v>4.3</v>
      </c>
      <c r="AM2417">
        <v>0.3</v>
      </c>
      <c r="AN2417">
        <v>6.4</v>
      </c>
      <c r="AO2417">
        <v>0.01</v>
      </c>
      <c r="AP2417">
        <v>8.5</v>
      </c>
      <c r="AQ2417">
        <v>700</v>
      </c>
      <c r="AR2417">
        <v>0.08</v>
      </c>
      <c r="AS2417">
        <v>0.9</v>
      </c>
      <c r="AT2417">
        <v>29</v>
      </c>
      <c r="AU2417">
        <v>0.3</v>
      </c>
      <c r="AV2417">
        <v>117.4</v>
      </c>
    </row>
    <row r="2418" spans="1:48" hidden="1" x14ac:dyDescent="0.3">
      <c r="A2418" t="s">
        <v>9381</v>
      </c>
      <c r="B2418" t="s">
        <v>9382</v>
      </c>
      <c r="C2418" s="1" t="str">
        <f t="shared" si="189"/>
        <v>13:0054</v>
      </c>
      <c r="D2418" s="1" t="str">
        <f t="shared" si="190"/>
        <v>13:0028</v>
      </c>
      <c r="E2418" t="s">
        <v>9383</v>
      </c>
      <c r="F2418" t="s">
        <v>9384</v>
      </c>
      <c r="H2418">
        <v>45.233841099999999</v>
      </c>
      <c r="I2418">
        <v>-66.832787100000004</v>
      </c>
      <c r="J2418" s="1" t="str">
        <f t="shared" si="187"/>
        <v>Basal till</v>
      </c>
      <c r="K2418" s="1" t="str">
        <f t="shared" si="188"/>
        <v>&lt;63 micron</v>
      </c>
      <c r="L2418">
        <v>11</v>
      </c>
      <c r="M2418">
        <v>1.98</v>
      </c>
      <c r="N2418">
        <v>11</v>
      </c>
      <c r="O2418">
        <v>3.1</v>
      </c>
      <c r="P2418">
        <v>2</v>
      </c>
      <c r="Q2418">
        <v>36.6</v>
      </c>
      <c r="R2418">
        <v>0.39</v>
      </c>
      <c r="S2418">
        <v>0.1</v>
      </c>
      <c r="T2418">
        <v>0.05</v>
      </c>
      <c r="U2418">
        <v>10.8</v>
      </c>
      <c r="V2418">
        <v>31.2</v>
      </c>
      <c r="W2418">
        <v>16.21</v>
      </c>
      <c r="X2418">
        <v>2.63</v>
      </c>
      <c r="Y2418">
        <v>5.4</v>
      </c>
      <c r="Z2418">
        <v>15</v>
      </c>
      <c r="AA2418">
        <v>0.11</v>
      </c>
      <c r="AB2418">
        <v>29.5</v>
      </c>
      <c r="AC2418">
        <v>0.67</v>
      </c>
      <c r="AD2418">
        <v>472</v>
      </c>
      <c r="AE2418">
        <v>0.63</v>
      </c>
      <c r="AF2418">
        <v>0.01</v>
      </c>
      <c r="AG2418">
        <v>29.8</v>
      </c>
      <c r="AH2418">
        <v>0.05</v>
      </c>
      <c r="AI2418">
        <v>12.22</v>
      </c>
      <c r="AJ2418">
        <v>0.01</v>
      </c>
      <c r="AK2418">
        <v>0.48</v>
      </c>
      <c r="AL2418">
        <v>3.1</v>
      </c>
      <c r="AM2418">
        <v>0.2</v>
      </c>
      <c r="AN2418">
        <v>6.4</v>
      </c>
      <c r="AO2418">
        <v>0.02</v>
      </c>
      <c r="AP2418">
        <v>10.9</v>
      </c>
      <c r="AQ2418">
        <v>900</v>
      </c>
      <c r="AR2418">
        <v>0.09</v>
      </c>
      <c r="AS2418">
        <v>1.6</v>
      </c>
      <c r="AT2418">
        <v>33</v>
      </c>
      <c r="AU2418">
        <v>0.4</v>
      </c>
      <c r="AV2418">
        <v>52.7</v>
      </c>
    </row>
    <row r="2419" spans="1:48" hidden="1" x14ac:dyDescent="0.3">
      <c r="A2419" t="s">
        <v>9385</v>
      </c>
      <c r="B2419" t="s">
        <v>9386</v>
      </c>
      <c r="C2419" s="1" t="str">
        <f t="shared" si="189"/>
        <v>13:0054</v>
      </c>
      <c r="D2419" s="1" t="str">
        <f t="shared" si="190"/>
        <v>13:0028</v>
      </c>
      <c r="E2419" t="s">
        <v>9387</v>
      </c>
      <c r="F2419" t="s">
        <v>9388</v>
      </c>
      <c r="H2419">
        <v>45.216372300000003</v>
      </c>
      <c r="I2419">
        <v>-66.835362099999998</v>
      </c>
      <c r="J2419" s="1" t="str">
        <f t="shared" si="187"/>
        <v>Basal till</v>
      </c>
      <c r="K2419" s="1" t="str">
        <f t="shared" si="188"/>
        <v>&lt;63 micron</v>
      </c>
      <c r="L2419">
        <v>26</v>
      </c>
      <c r="M2419">
        <v>1.65</v>
      </c>
      <c r="N2419">
        <v>11.4</v>
      </c>
      <c r="O2419">
        <v>0.7</v>
      </c>
      <c r="P2419">
        <v>1</v>
      </c>
      <c r="Q2419">
        <v>10.7</v>
      </c>
      <c r="R2419">
        <v>0.24</v>
      </c>
      <c r="S2419">
        <v>0.16</v>
      </c>
      <c r="T2419">
        <v>0.09</v>
      </c>
      <c r="U2419">
        <v>5.4</v>
      </c>
      <c r="V2419">
        <v>15.5</v>
      </c>
      <c r="W2419">
        <v>6.57</v>
      </c>
      <c r="X2419">
        <v>1.53</v>
      </c>
      <c r="Y2419">
        <v>3.6</v>
      </c>
      <c r="Z2419">
        <v>54</v>
      </c>
      <c r="AA2419">
        <v>0.03</v>
      </c>
      <c r="AB2419">
        <v>23</v>
      </c>
      <c r="AC2419">
        <v>0.2</v>
      </c>
      <c r="AD2419">
        <v>193</v>
      </c>
      <c r="AE2419">
        <v>0.69</v>
      </c>
      <c r="AF2419">
        <v>0.01</v>
      </c>
      <c r="AG2419">
        <v>9.5</v>
      </c>
      <c r="AH2419">
        <v>7.0000000000000007E-2</v>
      </c>
      <c r="AI2419">
        <v>7.52</v>
      </c>
      <c r="AJ2419">
        <v>0.01</v>
      </c>
      <c r="AK2419">
        <v>0.2</v>
      </c>
      <c r="AL2419">
        <v>2.2999999999999998</v>
      </c>
      <c r="AM2419">
        <v>1</v>
      </c>
      <c r="AN2419">
        <v>4.5</v>
      </c>
      <c r="AO2419">
        <v>0.01</v>
      </c>
      <c r="AP2419">
        <v>7.7</v>
      </c>
      <c r="AQ2419">
        <v>900</v>
      </c>
      <c r="AR2419">
        <v>0.04</v>
      </c>
      <c r="AS2419">
        <v>1.4</v>
      </c>
      <c r="AT2419">
        <v>31</v>
      </c>
      <c r="AU2419">
        <v>0.6</v>
      </c>
      <c r="AV2419">
        <v>23.8</v>
      </c>
    </row>
    <row r="2420" spans="1:48" hidden="1" x14ac:dyDescent="0.3">
      <c r="A2420" t="s">
        <v>9389</v>
      </c>
      <c r="B2420" t="s">
        <v>9390</v>
      </c>
      <c r="C2420" s="1" t="str">
        <f t="shared" si="189"/>
        <v>13:0054</v>
      </c>
      <c r="D2420" s="1" t="str">
        <f t="shared" si="190"/>
        <v>13:0028</v>
      </c>
      <c r="E2420" t="s">
        <v>9391</v>
      </c>
      <c r="F2420" t="s">
        <v>9392</v>
      </c>
      <c r="H2420">
        <v>45.1998374</v>
      </c>
      <c r="I2420">
        <v>-66.839249499999994</v>
      </c>
      <c r="J2420" s="1" t="str">
        <f t="shared" si="187"/>
        <v>Basal till</v>
      </c>
      <c r="K2420" s="1" t="str">
        <f t="shared" si="188"/>
        <v>&lt;63 micron</v>
      </c>
      <c r="L2420">
        <v>16</v>
      </c>
      <c r="M2420">
        <v>1.77</v>
      </c>
      <c r="N2420">
        <v>12.5</v>
      </c>
      <c r="O2420">
        <v>0.9</v>
      </c>
      <c r="P2420">
        <v>1</v>
      </c>
      <c r="Q2420">
        <v>20.8</v>
      </c>
      <c r="R2420">
        <v>0.25</v>
      </c>
      <c r="S2420">
        <v>0.06</v>
      </c>
      <c r="T2420">
        <v>0.06</v>
      </c>
      <c r="U2420">
        <v>4.8</v>
      </c>
      <c r="V2420">
        <v>17.7</v>
      </c>
      <c r="W2420">
        <v>9.48</v>
      </c>
      <c r="X2420">
        <v>1.78</v>
      </c>
      <c r="Y2420">
        <v>4.8</v>
      </c>
      <c r="Z2420">
        <v>46</v>
      </c>
      <c r="AA2420">
        <v>0.06</v>
      </c>
      <c r="AB2420">
        <v>29.6</v>
      </c>
      <c r="AC2420">
        <v>0.31</v>
      </c>
      <c r="AD2420">
        <v>220</v>
      </c>
      <c r="AE2420">
        <v>0.52</v>
      </c>
      <c r="AF2420">
        <v>0.01</v>
      </c>
      <c r="AG2420">
        <v>14</v>
      </c>
      <c r="AH2420">
        <v>0.03</v>
      </c>
      <c r="AI2420">
        <v>10.68</v>
      </c>
      <c r="AJ2420">
        <v>0.01</v>
      </c>
      <c r="AK2420">
        <v>0.28999999999999998</v>
      </c>
      <c r="AL2420">
        <v>3.5</v>
      </c>
      <c r="AM2420">
        <v>0.6</v>
      </c>
      <c r="AN2420">
        <v>3.2</v>
      </c>
      <c r="AO2420">
        <v>0.02</v>
      </c>
      <c r="AP2420">
        <v>17.2</v>
      </c>
      <c r="AQ2420">
        <v>800</v>
      </c>
      <c r="AR2420">
        <v>0.11</v>
      </c>
      <c r="AS2420">
        <v>2.2999999999999998</v>
      </c>
      <c r="AT2420">
        <v>23</v>
      </c>
      <c r="AU2420">
        <v>0.7</v>
      </c>
      <c r="AV2420">
        <v>40.9</v>
      </c>
    </row>
    <row r="2421" spans="1:48" hidden="1" x14ac:dyDescent="0.3">
      <c r="A2421" t="s">
        <v>9393</v>
      </c>
      <c r="B2421" t="s">
        <v>9394</v>
      </c>
      <c r="C2421" s="1" t="str">
        <f t="shared" si="189"/>
        <v>13:0054</v>
      </c>
      <c r="D2421" s="1" t="str">
        <f t="shared" si="190"/>
        <v>13:0028</v>
      </c>
      <c r="E2421" t="s">
        <v>9395</v>
      </c>
      <c r="F2421" t="s">
        <v>9396</v>
      </c>
      <c r="H2421">
        <v>45.181062900000001</v>
      </c>
      <c r="I2421">
        <v>-66.836104199999994</v>
      </c>
      <c r="J2421" s="1" t="str">
        <f t="shared" si="187"/>
        <v>Basal till</v>
      </c>
      <c r="K2421" s="1" t="str">
        <f t="shared" si="188"/>
        <v>&lt;63 micron</v>
      </c>
      <c r="L2421">
        <v>44</v>
      </c>
      <c r="M2421">
        <v>2.13</v>
      </c>
      <c r="N2421">
        <v>13.2</v>
      </c>
      <c r="O2421">
        <v>1.1000000000000001</v>
      </c>
      <c r="P2421">
        <v>1</v>
      </c>
      <c r="Q2421">
        <v>38.700000000000003</v>
      </c>
      <c r="R2421">
        <v>0.31</v>
      </c>
      <c r="S2421">
        <v>0.1</v>
      </c>
      <c r="T2421">
        <v>0.06</v>
      </c>
      <c r="U2421">
        <v>14.3</v>
      </c>
      <c r="V2421">
        <v>29.8</v>
      </c>
      <c r="W2421">
        <v>21.98</v>
      </c>
      <c r="X2421">
        <v>2.5</v>
      </c>
      <c r="Y2421">
        <v>5</v>
      </c>
      <c r="Z2421">
        <v>36</v>
      </c>
      <c r="AA2421">
        <v>7.0000000000000007E-2</v>
      </c>
      <c r="AB2421">
        <v>21</v>
      </c>
      <c r="AC2421">
        <v>0.59</v>
      </c>
      <c r="AD2421">
        <v>481</v>
      </c>
      <c r="AE2421">
        <v>1.01</v>
      </c>
      <c r="AF2421">
        <v>0.01</v>
      </c>
      <c r="AG2421">
        <v>30.8</v>
      </c>
      <c r="AH2421">
        <v>0.04</v>
      </c>
      <c r="AI2421">
        <v>15.12</v>
      </c>
      <c r="AJ2421">
        <v>0.01</v>
      </c>
      <c r="AK2421">
        <v>0.48</v>
      </c>
      <c r="AL2421">
        <v>2.9</v>
      </c>
      <c r="AM2421">
        <v>0.5</v>
      </c>
      <c r="AN2421">
        <v>4.9000000000000004</v>
      </c>
      <c r="AO2421">
        <v>0.02</v>
      </c>
      <c r="AP2421">
        <v>7.6</v>
      </c>
      <c r="AQ2421">
        <v>1100</v>
      </c>
      <c r="AR2421">
        <v>0.1</v>
      </c>
      <c r="AS2421">
        <v>1.1000000000000001</v>
      </c>
      <c r="AT2421">
        <v>32</v>
      </c>
      <c r="AU2421">
        <v>0.3</v>
      </c>
      <c r="AV2421">
        <v>55.6</v>
      </c>
    </row>
    <row r="2422" spans="1:48" hidden="1" x14ac:dyDescent="0.3">
      <c r="A2422" t="s">
        <v>9397</v>
      </c>
      <c r="B2422" t="s">
        <v>9398</v>
      </c>
      <c r="C2422" s="1" t="str">
        <f t="shared" si="189"/>
        <v>13:0054</v>
      </c>
      <c r="D2422" s="1" t="str">
        <f t="shared" si="190"/>
        <v>13:0028</v>
      </c>
      <c r="E2422" t="s">
        <v>9399</v>
      </c>
      <c r="F2422" t="s">
        <v>9400</v>
      </c>
      <c r="H2422">
        <v>45.168965</v>
      </c>
      <c r="I2422">
        <v>-66.833292499999999</v>
      </c>
      <c r="J2422" s="1" t="str">
        <f t="shared" si="187"/>
        <v>Basal till</v>
      </c>
      <c r="K2422" s="1" t="str">
        <f t="shared" si="188"/>
        <v>&lt;63 micron</v>
      </c>
      <c r="L2422">
        <v>20</v>
      </c>
      <c r="M2422">
        <v>2.02</v>
      </c>
      <c r="N2422">
        <v>7.7</v>
      </c>
      <c r="O2422">
        <v>1.4</v>
      </c>
      <c r="P2422">
        <v>1</v>
      </c>
      <c r="Q2422">
        <v>9.5</v>
      </c>
      <c r="R2422">
        <v>0.38</v>
      </c>
      <c r="S2422">
        <v>0.05</v>
      </c>
      <c r="T2422">
        <v>0.04</v>
      </c>
      <c r="U2422">
        <v>2.7</v>
      </c>
      <c r="V2422">
        <v>11.2</v>
      </c>
      <c r="W2422">
        <v>7.85</v>
      </c>
      <c r="X2422">
        <v>1.17</v>
      </c>
      <c r="Y2422">
        <v>3.8</v>
      </c>
      <c r="Z2422">
        <v>60</v>
      </c>
      <c r="AA2422">
        <v>0.04</v>
      </c>
      <c r="AB2422">
        <v>25.5</v>
      </c>
      <c r="AC2422">
        <v>0.17</v>
      </c>
      <c r="AD2422">
        <v>153</v>
      </c>
      <c r="AE2422">
        <v>0.99</v>
      </c>
      <c r="AF2422">
        <v>0.01</v>
      </c>
      <c r="AG2422">
        <v>6.6</v>
      </c>
      <c r="AH2422">
        <v>0.02</v>
      </c>
      <c r="AI2422">
        <v>15.4</v>
      </c>
      <c r="AJ2422">
        <v>0.02</v>
      </c>
      <c r="AK2422">
        <v>0.21</v>
      </c>
      <c r="AL2422">
        <v>4.0999999999999996</v>
      </c>
      <c r="AM2422">
        <v>1.4</v>
      </c>
      <c r="AN2422">
        <v>2.2000000000000002</v>
      </c>
      <c r="AO2422">
        <v>0.01</v>
      </c>
      <c r="AP2422">
        <v>23</v>
      </c>
      <c r="AQ2422">
        <v>600</v>
      </c>
      <c r="AR2422">
        <v>0.08</v>
      </c>
      <c r="AS2422">
        <v>5.4</v>
      </c>
      <c r="AT2422">
        <v>14</v>
      </c>
      <c r="AU2422">
        <v>1.4</v>
      </c>
      <c r="AV2422">
        <v>23.7</v>
      </c>
    </row>
    <row r="2423" spans="1:48" hidden="1" x14ac:dyDescent="0.3">
      <c r="A2423" t="s">
        <v>9401</v>
      </c>
      <c r="B2423" t="s">
        <v>9402</v>
      </c>
      <c r="C2423" s="1" t="str">
        <f t="shared" si="189"/>
        <v>13:0054</v>
      </c>
      <c r="D2423" s="1" t="str">
        <f t="shared" si="190"/>
        <v>13:0028</v>
      </c>
      <c r="E2423" t="s">
        <v>9403</v>
      </c>
      <c r="F2423" t="s">
        <v>9404</v>
      </c>
      <c r="H2423">
        <v>45.123961600000001</v>
      </c>
      <c r="I2423">
        <v>-66.839792200000005</v>
      </c>
      <c r="J2423" s="1" t="str">
        <f t="shared" si="187"/>
        <v>Basal till</v>
      </c>
      <c r="K2423" s="1" t="str">
        <f t="shared" si="188"/>
        <v>&lt;63 micron</v>
      </c>
      <c r="L2423">
        <v>36</v>
      </c>
      <c r="M2423">
        <v>2.16</v>
      </c>
      <c r="N2423">
        <v>12.7</v>
      </c>
      <c r="O2423">
        <v>1.2</v>
      </c>
      <c r="P2423">
        <v>1</v>
      </c>
      <c r="Q2423">
        <v>39.4</v>
      </c>
      <c r="R2423">
        <v>0.3</v>
      </c>
      <c r="S2423">
        <v>0.1</v>
      </c>
      <c r="T2423">
        <v>0.05</v>
      </c>
      <c r="U2423">
        <v>14.1</v>
      </c>
      <c r="V2423">
        <v>30.4</v>
      </c>
      <c r="W2423">
        <v>21.29</v>
      </c>
      <c r="X2423">
        <v>2.5</v>
      </c>
      <c r="Y2423">
        <v>4.8</v>
      </c>
      <c r="Z2423">
        <v>32</v>
      </c>
      <c r="AA2423">
        <v>7.0000000000000007E-2</v>
      </c>
      <c r="AB2423">
        <v>21.3</v>
      </c>
      <c r="AC2423">
        <v>0.59</v>
      </c>
      <c r="AD2423">
        <v>485</v>
      </c>
      <c r="AE2423">
        <v>1.01</v>
      </c>
      <c r="AF2423">
        <v>1E-3</v>
      </c>
      <c r="AG2423">
        <v>31.4</v>
      </c>
      <c r="AH2423">
        <v>0.04</v>
      </c>
      <c r="AI2423">
        <v>13.96</v>
      </c>
      <c r="AJ2423">
        <v>0.01</v>
      </c>
      <c r="AK2423">
        <v>0.45</v>
      </c>
      <c r="AL2423">
        <v>3</v>
      </c>
      <c r="AM2423">
        <v>0.5</v>
      </c>
      <c r="AN2423">
        <v>4.8</v>
      </c>
      <c r="AO2423">
        <v>0.01</v>
      </c>
      <c r="AP2423">
        <v>7.6</v>
      </c>
      <c r="AQ2423">
        <v>1100</v>
      </c>
      <c r="AR2423">
        <v>0.1</v>
      </c>
      <c r="AS2423">
        <v>1.1000000000000001</v>
      </c>
      <c r="AT2423">
        <v>32</v>
      </c>
      <c r="AU2423">
        <v>0.3</v>
      </c>
      <c r="AV2423">
        <v>52.2</v>
      </c>
    </row>
    <row r="2424" spans="1:48" hidden="1" x14ac:dyDescent="0.3">
      <c r="A2424" t="s">
        <v>9405</v>
      </c>
      <c r="B2424" t="s">
        <v>9406</v>
      </c>
      <c r="C2424" s="1" t="str">
        <f t="shared" si="189"/>
        <v>13:0054</v>
      </c>
      <c r="D2424" s="1" t="str">
        <f t="shared" si="190"/>
        <v>13:0028</v>
      </c>
      <c r="E2424" t="s">
        <v>9407</v>
      </c>
      <c r="F2424" t="s">
        <v>9408</v>
      </c>
      <c r="H2424">
        <v>45.150904300000001</v>
      </c>
      <c r="I2424">
        <v>-66.825569099999996</v>
      </c>
      <c r="J2424" s="1" t="str">
        <f>HYPERLINK("http://geochem.nrcan.gc.ca/cdogs/content/kwd/kwd020046_e.htm", "Ablation till")</f>
        <v>Ablation till</v>
      </c>
      <c r="K2424" s="1" t="str">
        <f t="shared" si="188"/>
        <v>&lt;63 micron</v>
      </c>
      <c r="L2424">
        <v>23</v>
      </c>
      <c r="M2424">
        <v>2.95</v>
      </c>
      <c r="N2424">
        <v>39.200000000000003</v>
      </c>
      <c r="O2424">
        <v>1</v>
      </c>
      <c r="P2424">
        <v>3</v>
      </c>
      <c r="Q2424">
        <v>50.1</v>
      </c>
      <c r="R2424">
        <v>1.17</v>
      </c>
      <c r="S2424">
        <v>7.0000000000000007E-2</v>
      </c>
      <c r="T2424">
        <v>0.1</v>
      </c>
      <c r="U2424">
        <v>14.1</v>
      </c>
      <c r="V2424">
        <v>37.200000000000003</v>
      </c>
      <c r="W2424">
        <v>16.73</v>
      </c>
      <c r="X2424">
        <v>3.14</v>
      </c>
      <c r="Y2424">
        <v>6.7</v>
      </c>
      <c r="Z2424">
        <v>55</v>
      </c>
      <c r="AA2424">
        <v>0.14000000000000001</v>
      </c>
      <c r="AB2424">
        <v>23.5</v>
      </c>
      <c r="AC2424">
        <v>0.56999999999999995</v>
      </c>
      <c r="AD2424">
        <v>475</v>
      </c>
      <c r="AE2424">
        <v>1.59</v>
      </c>
      <c r="AF2424">
        <v>0.01</v>
      </c>
      <c r="AG2424">
        <v>34</v>
      </c>
      <c r="AH2424">
        <v>7.0000000000000007E-2</v>
      </c>
      <c r="AI2424">
        <v>23.07</v>
      </c>
      <c r="AJ2424">
        <v>0.01</v>
      </c>
      <c r="AK2424">
        <v>0.62</v>
      </c>
      <c r="AL2424">
        <v>4.0999999999999996</v>
      </c>
      <c r="AM2424">
        <v>1.1000000000000001</v>
      </c>
      <c r="AN2424">
        <v>4.5</v>
      </c>
      <c r="AO2424">
        <v>0.03</v>
      </c>
      <c r="AP2424">
        <v>16.7</v>
      </c>
      <c r="AQ2424">
        <v>1000</v>
      </c>
      <c r="AR2424">
        <v>0.13</v>
      </c>
      <c r="AS2424">
        <v>3</v>
      </c>
      <c r="AT2424">
        <v>44</v>
      </c>
      <c r="AU2424">
        <v>2.5</v>
      </c>
      <c r="AV2424">
        <v>95.1</v>
      </c>
    </row>
    <row r="2425" spans="1:48" hidden="1" x14ac:dyDescent="0.3">
      <c r="A2425" t="s">
        <v>9409</v>
      </c>
      <c r="B2425" t="s">
        <v>9410</v>
      </c>
      <c r="C2425" s="1" t="str">
        <f t="shared" si="189"/>
        <v>13:0054</v>
      </c>
      <c r="D2425" s="1" t="str">
        <f t="shared" si="190"/>
        <v>13:0028</v>
      </c>
      <c r="E2425" t="s">
        <v>9411</v>
      </c>
      <c r="F2425" t="s">
        <v>9412</v>
      </c>
      <c r="H2425">
        <v>45.2285447</v>
      </c>
      <c r="I2425">
        <v>-66.805282399999996</v>
      </c>
      <c r="J2425" s="1" t="str">
        <f>HYPERLINK("http://geochem.nrcan.gc.ca/cdogs/content/kwd/kwd020045_e.htm", "Basal till")</f>
        <v>Basal till</v>
      </c>
      <c r="K2425" s="1" t="str">
        <f t="shared" si="188"/>
        <v>&lt;63 micron</v>
      </c>
      <c r="L2425">
        <v>29</v>
      </c>
      <c r="M2425">
        <v>1.58</v>
      </c>
      <c r="N2425">
        <v>7.7</v>
      </c>
      <c r="O2425">
        <v>1.2</v>
      </c>
      <c r="P2425">
        <v>1</v>
      </c>
      <c r="Q2425">
        <v>20.5</v>
      </c>
      <c r="R2425">
        <v>0.19</v>
      </c>
      <c r="S2425">
        <v>0.26</v>
      </c>
      <c r="T2425">
        <v>0.09</v>
      </c>
      <c r="U2425">
        <v>8.1</v>
      </c>
      <c r="V2425">
        <v>23.1</v>
      </c>
      <c r="W2425">
        <v>11.72</v>
      </c>
      <c r="X2425">
        <v>2</v>
      </c>
      <c r="Y2425">
        <v>4.7</v>
      </c>
      <c r="Z2425">
        <v>53</v>
      </c>
      <c r="AA2425">
        <v>0.06</v>
      </c>
      <c r="AB2425">
        <v>22.8</v>
      </c>
      <c r="AC2425">
        <v>0.37</v>
      </c>
      <c r="AD2425">
        <v>255</v>
      </c>
      <c r="AE2425">
        <v>0.43</v>
      </c>
      <c r="AF2425">
        <v>0.01</v>
      </c>
      <c r="AG2425">
        <v>12.8</v>
      </c>
      <c r="AH2425">
        <v>0.1</v>
      </c>
      <c r="AI2425">
        <v>12</v>
      </c>
      <c r="AJ2425">
        <v>0.01</v>
      </c>
      <c r="AK2425">
        <v>0.21</v>
      </c>
      <c r="AL2425">
        <v>2.8</v>
      </c>
      <c r="AM2425">
        <v>0.5</v>
      </c>
      <c r="AN2425">
        <v>7.5</v>
      </c>
      <c r="AO2425">
        <v>0.02</v>
      </c>
      <c r="AP2425">
        <v>15.2</v>
      </c>
      <c r="AQ2425">
        <v>1400</v>
      </c>
      <c r="AR2425">
        <v>0.06</v>
      </c>
      <c r="AS2425">
        <v>2.2999999999999998</v>
      </c>
      <c r="AT2425">
        <v>47</v>
      </c>
      <c r="AU2425">
        <v>0.7</v>
      </c>
      <c r="AV2425">
        <v>28</v>
      </c>
    </row>
    <row r="2426" spans="1:48" hidden="1" x14ac:dyDescent="0.3">
      <c r="A2426" t="s">
        <v>9413</v>
      </c>
      <c r="B2426" t="s">
        <v>9414</v>
      </c>
      <c r="C2426" s="1" t="str">
        <f t="shared" si="189"/>
        <v>13:0054</v>
      </c>
      <c r="D2426" s="1" t="str">
        <f t="shared" si="190"/>
        <v>13:0028</v>
      </c>
      <c r="E2426" t="s">
        <v>9415</v>
      </c>
      <c r="F2426" t="s">
        <v>9416</v>
      </c>
      <c r="H2426">
        <v>45.216228200000003</v>
      </c>
      <c r="I2426">
        <v>-66.807056000000003</v>
      </c>
      <c r="J2426" s="1" t="str">
        <f>HYPERLINK("http://geochem.nrcan.gc.ca/cdogs/content/kwd/kwd020045_e.htm", "Basal till")</f>
        <v>Basal till</v>
      </c>
      <c r="K2426" s="1" t="str">
        <f t="shared" si="188"/>
        <v>&lt;63 micron</v>
      </c>
      <c r="L2426">
        <v>8</v>
      </c>
      <c r="M2426">
        <v>1.77</v>
      </c>
      <c r="N2426">
        <v>9.5</v>
      </c>
      <c r="O2426">
        <v>5.3</v>
      </c>
      <c r="P2426">
        <v>1</v>
      </c>
      <c r="Q2426">
        <v>43.3</v>
      </c>
      <c r="R2426">
        <v>0.28000000000000003</v>
      </c>
      <c r="S2426">
        <v>0.13</v>
      </c>
      <c r="T2426">
        <v>0.06</v>
      </c>
      <c r="U2426">
        <v>9.4</v>
      </c>
      <c r="V2426">
        <v>26.8</v>
      </c>
      <c r="W2426">
        <v>13.26</v>
      </c>
      <c r="X2426">
        <v>2.3199999999999998</v>
      </c>
      <c r="Y2426">
        <v>5.9</v>
      </c>
      <c r="Z2426">
        <v>10</v>
      </c>
      <c r="AA2426">
        <v>7.0000000000000007E-2</v>
      </c>
      <c r="AB2426">
        <v>27</v>
      </c>
      <c r="AC2426">
        <v>0.53</v>
      </c>
      <c r="AD2426">
        <v>404</v>
      </c>
      <c r="AE2426">
        <v>0.55000000000000004</v>
      </c>
      <c r="AF2426">
        <v>0.01</v>
      </c>
      <c r="AG2426">
        <v>18.899999999999999</v>
      </c>
      <c r="AH2426">
        <v>0.04</v>
      </c>
      <c r="AI2426">
        <v>12.26</v>
      </c>
      <c r="AJ2426">
        <v>0.01</v>
      </c>
      <c r="AK2426">
        <v>0.37</v>
      </c>
      <c r="AL2426">
        <v>3.8</v>
      </c>
      <c r="AM2426">
        <v>0.3</v>
      </c>
      <c r="AN2426">
        <v>6</v>
      </c>
      <c r="AO2426">
        <v>0.01</v>
      </c>
      <c r="AP2426">
        <v>12.2</v>
      </c>
      <c r="AQ2426">
        <v>1200</v>
      </c>
      <c r="AR2426">
        <v>0.1</v>
      </c>
      <c r="AS2426">
        <v>1.7</v>
      </c>
      <c r="AT2426">
        <v>39</v>
      </c>
      <c r="AU2426">
        <v>0.4</v>
      </c>
      <c r="AV2426">
        <v>43.3</v>
      </c>
    </row>
    <row r="2427" spans="1:48" hidden="1" x14ac:dyDescent="0.3">
      <c r="A2427" t="s">
        <v>9417</v>
      </c>
      <c r="B2427" t="s">
        <v>9418</v>
      </c>
      <c r="C2427" s="1" t="str">
        <f t="shared" si="189"/>
        <v>13:0054</v>
      </c>
      <c r="D2427" s="1" t="str">
        <f t="shared" si="190"/>
        <v>13:0028</v>
      </c>
      <c r="E2427" t="s">
        <v>9419</v>
      </c>
      <c r="F2427" t="s">
        <v>9420</v>
      </c>
      <c r="H2427">
        <v>45.190798600000001</v>
      </c>
      <c r="I2427">
        <v>-66.801949199999996</v>
      </c>
      <c r="J2427" s="1" t="str">
        <f>HYPERLINK("http://geochem.nrcan.gc.ca/cdogs/content/kwd/kwd020046_e.htm", "Ablation till")</f>
        <v>Ablation till</v>
      </c>
      <c r="K2427" s="1" t="str">
        <f t="shared" si="188"/>
        <v>&lt;63 micron</v>
      </c>
      <c r="L2427">
        <v>16</v>
      </c>
      <c r="M2427">
        <v>1.85</v>
      </c>
      <c r="N2427">
        <v>8.4</v>
      </c>
      <c r="O2427">
        <v>0.7</v>
      </c>
      <c r="P2427">
        <v>2</v>
      </c>
      <c r="Q2427">
        <v>30.3</v>
      </c>
      <c r="R2427">
        <v>0.66</v>
      </c>
      <c r="S2427">
        <v>0.05</v>
      </c>
      <c r="T2427">
        <v>7.0000000000000007E-2</v>
      </c>
      <c r="U2427">
        <v>8.1</v>
      </c>
      <c r="V2427">
        <v>22.3</v>
      </c>
      <c r="W2427">
        <v>11.21</v>
      </c>
      <c r="X2427">
        <v>2.37</v>
      </c>
      <c r="Y2427">
        <v>6.1</v>
      </c>
      <c r="Z2427">
        <v>38</v>
      </c>
      <c r="AA2427">
        <v>0.09</v>
      </c>
      <c r="AB2427">
        <v>29.5</v>
      </c>
      <c r="AC2427">
        <v>0.48</v>
      </c>
      <c r="AD2427">
        <v>416</v>
      </c>
      <c r="AE2427">
        <v>0.44</v>
      </c>
      <c r="AF2427">
        <v>0.01</v>
      </c>
      <c r="AG2427">
        <v>19.399999999999999</v>
      </c>
      <c r="AH2427">
        <v>0.03</v>
      </c>
      <c r="AI2427">
        <v>15.94</v>
      </c>
      <c r="AJ2427">
        <v>0.01</v>
      </c>
      <c r="AK2427">
        <v>0.32</v>
      </c>
      <c r="AL2427">
        <v>4.5999999999999996</v>
      </c>
      <c r="AM2427">
        <v>0.4</v>
      </c>
      <c r="AN2427">
        <v>4</v>
      </c>
      <c r="AO2427">
        <v>0.01</v>
      </c>
      <c r="AP2427">
        <v>22.8</v>
      </c>
      <c r="AQ2427">
        <v>500</v>
      </c>
      <c r="AR2427">
        <v>0.11</v>
      </c>
      <c r="AS2427">
        <v>2.8</v>
      </c>
      <c r="AT2427">
        <v>26</v>
      </c>
      <c r="AU2427">
        <v>0.5</v>
      </c>
      <c r="AV2427">
        <v>51.4</v>
      </c>
    </row>
    <row r="2428" spans="1:48" hidden="1" x14ac:dyDescent="0.3">
      <c r="A2428" t="s">
        <v>9421</v>
      </c>
      <c r="B2428" t="s">
        <v>9422</v>
      </c>
      <c r="C2428" s="1" t="str">
        <f t="shared" si="189"/>
        <v>13:0054</v>
      </c>
      <c r="D2428" s="1" t="str">
        <f t="shared" si="190"/>
        <v>13:0028</v>
      </c>
      <c r="E2428" t="s">
        <v>9423</v>
      </c>
      <c r="F2428" t="s">
        <v>9424</v>
      </c>
      <c r="H2428">
        <v>45.1827264</v>
      </c>
      <c r="I2428">
        <v>-66.809108100000003</v>
      </c>
      <c r="J2428" s="1" t="str">
        <f>HYPERLINK("http://geochem.nrcan.gc.ca/cdogs/content/kwd/kwd020045_e.htm", "Basal till")</f>
        <v>Basal till</v>
      </c>
      <c r="K2428" s="1" t="str">
        <f t="shared" si="188"/>
        <v>&lt;63 micron</v>
      </c>
      <c r="L2428">
        <v>11</v>
      </c>
      <c r="M2428">
        <v>2.36</v>
      </c>
      <c r="N2428">
        <v>8.5</v>
      </c>
      <c r="O2428">
        <v>1.2</v>
      </c>
      <c r="P2428">
        <v>2</v>
      </c>
      <c r="Q2428">
        <v>17.600000000000001</v>
      </c>
      <c r="R2428">
        <v>0.42</v>
      </c>
      <c r="S2428">
        <v>0.05</v>
      </c>
      <c r="T2428">
        <v>7.0000000000000007E-2</v>
      </c>
      <c r="U2428">
        <v>4.5</v>
      </c>
      <c r="V2428">
        <v>18.5</v>
      </c>
      <c r="W2428">
        <v>7.34</v>
      </c>
      <c r="X2428">
        <v>1.81</v>
      </c>
      <c r="Y2428">
        <v>4.7</v>
      </c>
      <c r="Z2428">
        <v>67</v>
      </c>
      <c r="AA2428">
        <v>0.05</v>
      </c>
      <c r="AB2428">
        <v>30.4</v>
      </c>
      <c r="AC2428">
        <v>0.31</v>
      </c>
      <c r="AD2428">
        <v>207</v>
      </c>
      <c r="AE2428">
        <v>1.1100000000000001</v>
      </c>
      <c r="AF2428">
        <v>0.01</v>
      </c>
      <c r="AG2428">
        <v>11.9</v>
      </c>
      <c r="AH2428">
        <v>0.02</v>
      </c>
      <c r="AI2428">
        <v>15.34</v>
      </c>
      <c r="AJ2428">
        <v>0.01</v>
      </c>
      <c r="AK2428">
        <v>0.26</v>
      </c>
      <c r="AL2428">
        <v>3.9</v>
      </c>
      <c r="AM2428">
        <v>1</v>
      </c>
      <c r="AN2428">
        <v>3</v>
      </c>
      <c r="AO2428">
        <v>0.01</v>
      </c>
      <c r="AP2428">
        <v>20.5</v>
      </c>
      <c r="AQ2428">
        <v>600</v>
      </c>
      <c r="AR2428">
        <v>0.12</v>
      </c>
      <c r="AS2428">
        <v>3.8</v>
      </c>
      <c r="AT2428">
        <v>25</v>
      </c>
      <c r="AU2428">
        <v>0.7</v>
      </c>
      <c r="AV2428">
        <v>40.4</v>
      </c>
    </row>
    <row r="2429" spans="1:48" hidden="1" x14ac:dyDescent="0.3">
      <c r="A2429" t="s">
        <v>9425</v>
      </c>
      <c r="B2429" t="s">
        <v>9426</v>
      </c>
      <c r="C2429" s="1" t="str">
        <f t="shared" si="189"/>
        <v>13:0054</v>
      </c>
      <c r="D2429" s="1" t="str">
        <f t="shared" si="190"/>
        <v>13:0028</v>
      </c>
      <c r="E2429" t="s">
        <v>9427</v>
      </c>
      <c r="F2429" t="s">
        <v>9428</v>
      </c>
      <c r="H2429">
        <v>45.166290699999998</v>
      </c>
      <c r="I2429">
        <v>-66.809204699999995</v>
      </c>
      <c r="J2429" s="1" t="str">
        <f>HYPERLINK("http://geochem.nrcan.gc.ca/cdogs/content/kwd/kwd020045_e.htm", "Basal till")</f>
        <v>Basal till</v>
      </c>
      <c r="K2429" s="1" t="str">
        <f t="shared" si="188"/>
        <v>&lt;63 micron</v>
      </c>
      <c r="L2429">
        <v>18</v>
      </c>
      <c r="M2429">
        <v>2.02</v>
      </c>
      <c r="N2429">
        <v>11.7</v>
      </c>
      <c r="O2429">
        <v>0.9</v>
      </c>
      <c r="P2429">
        <v>2</v>
      </c>
      <c r="Q2429">
        <v>38.200000000000003</v>
      </c>
      <c r="R2429">
        <v>0.44</v>
      </c>
      <c r="S2429">
        <v>0.08</v>
      </c>
      <c r="T2429">
        <v>0.08</v>
      </c>
      <c r="U2429">
        <v>12.4</v>
      </c>
      <c r="V2429">
        <v>27.8</v>
      </c>
      <c r="W2429">
        <v>17.37</v>
      </c>
      <c r="X2429">
        <v>2.13</v>
      </c>
      <c r="Y2429">
        <v>5.0999999999999996</v>
      </c>
      <c r="Z2429">
        <v>47</v>
      </c>
      <c r="AA2429">
        <v>0.1</v>
      </c>
      <c r="AB2429">
        <v>25.1</v>
      </c>
      <c r="AC2429">
        <v>0.48</v>
      </c>
      <c r="AD2429">
        <v>422</v>
      </c>
      <c r="AE2429">
        <v>1.25</v>
      </c>
      <c r="AF2429">
        <v>0.01</v>
      </c>
      <c r="AG2429">
        <v>26.3</v>
      </c>
      <c r="AH2429">
        <v>0.04</v>
      </c>
      <c r="AI2429">
        <v>26.24</v>
      </c>
      <c r="AJ2429">
        <v>0.02</v>
      </c>
      <c r="AK2429">
        <v>0.36</v>
      </c>
      <c r="AL2429">
        <v>4.5999999999999996</v>
      </c>
      <c r="AM2429">
        <v>0.5</v>
      </c>
      <c r="AN2429">
        <v>4.5</v>
      </c>
      <c r="AO2429">
        <v>0.01</v>
      </c>
      <c r="AP2429">
        <v>14.2</v>
      </c>
      <c r="AQ2429">
        <v>700</v>
      </c>
      <c r="AR2429">
        <v>0.11</v>
      </c>
      <c r="AS2429">
        <v>2.5</v>
      </c>
      <c r="AT2429">
        <v>27</v>
      </c>
      <c r="AU2429">
        <v>0.7</v>
      </c>
      <c r="AV2429">
        <v>61.8</v>
      </c>
    </row>
    <row r="2430" spans="1:48" hidden="1" x14ac:dyDescent="0.3">
      <c r="A2430" t="s">
        <v>9429</v>
      </c>
      <c r="B2430" t="s">
        <v>9430</v>
      </c>
      <c r="C2430" s="1" t="str">
        <f t="shared" si="189"/>
        <v>13:0054</v>
      </c>
      <c r="D2430" s="1" t="str">
        <f t="shared" si="190"/>
        <v>13:0028</v>
      </c>
      <c r="E2430" t="s">
        <v>9431</v>
      </c>
      <c r="F2430" t="s">
        <v>9432</v>
      </c>
      <c r="H2430">
        <v>45.051555</v>
      </c>
      <c r="I2430">
        <v>-66.815577700000006</v>
      </c>
      <c r="J2430" s="1" t="str">
        <f>HYPERLINK("http://geochem.nrcan.gc.ca/cdogs/content/kwd/kwd020045_e.htm", "Basal till")</f>
        <v>Basal till</v>
      </c>
      <c r="K2430" s="1" t="str">
        <f t="shared" si="188"/>
        <v>&lt;63 micron</v>
      </c>
      <c r="L2430">
        <v>14</v>
      </c>
      <c r="M2430">
        <v>3.77</v>
      </c>
      <c r="N2430">
        <v>14</v>
      </c>
      <c r="O2430">
        <v>1.7</v>
      </c>
      <c r="P2430">
        <v>3</v>
      </c>
      <c r="Q2430">
        <v>45.8</v>
      </c>
      <c r="R2430">
        <v>0.24</v>
      </c>
      <c r="S2430">
        <v>0.09</v>
      </c>
      <c r="T2430">
        <v>0.04</v>
      </c>
      <c r="U2430">
        <v>9.9</v>
      </c>
      <c r="V2430">
        <v>38.4</v>
      </c>
      <c r="W2430">
        <v>21.1</v>
      </c>
      <c r="X2430">
        <v>2.92</v>
      </c>
      <c r="Y2430">
        <v>5.8</v>
      </c>
      <c r="Z2430">
        <v>70</v>
      </c>
      <c r="AA2430">
        <v>0.09</v>
      </c>
      <c r="AB2430">
        <v>19.7</v>
      </c>
      <c r="AC2430">
        <v>0.51</v>
      </c>
      <c r="AD2430">
        <v>254</v>
      </c>
      <c r="AE2430">
        <v>0.99</v>
      </c>
      <c r="AF2430">
        <v>0.01</v>
      </c>
      <c r="AG2430">
        <v>25.8</v>
      </c>
      <c r="AH2430">
        <v>0.05</v>
      </c>
      <c r="AI2430">
        <v>14.14</v>
      </c>
      <c r="AJ2430">
        <v>0.05</v>
      </c>
      <c r="AK2430">
        <v>0.44</v>
      </c>
      <c r="AL2430">
        <v>4.8</v>
      </c>
      <c r="AM2430">
        <v>2.1</v>
      </c>
      <c r="AN2430">
        <v>5</v>
      </c>
      <c r="AO2430">
        <v>0.03</v>
      </c>
      <c r="AP2430">
        <v>4.9000000000000004</v>
      </c>
      <c r="AQ2430">
        <v>500</v>
      </c>
      <c r="AR2430">
        <v>0.13</v>
      </c>
      <c r="AS2430">
        <v>1</v>
      </c>
      <c r="AT2430">
        <v>39</v>
      </c>
      <c r="AU2430">
        <v>0.3</v>
      </c>
      <c r="AV2430">
        <v>41</v>
      </c>
    </row>
    <row r="2431" spans="1:48" hidden="1" x14ac:dyDescent="0.3">
      <c r="A2431" t="s">
        <v>9433</v>
      </c>
      <c r="B2431" t="s">
        <v>9434</v>
      </c>
      <c r="C2431" s="1" t="str">
        <f t="shared" si="189"/>
        <v>13:0054</v>
      </c>
      <c r="D2431" s="1" t="str">
        <f t="shared" si="190"/>
        <v>13:0028</v>
      </c>
      <c r="E2431" t="s">
        <v>9435</v>
      </c>
      <c r="F2431" t="s">
        <v>9436</v>
      </c>
      <c r="H2431">
        <v>45.233059699999998</v>
      </c>
      <c r="I2431">
        <v>-66.777157799999998</v>
      </c>
      <c r="J2431" s="1" t="str">
        <f>HYPERLINK("http://geochem.nrcan.gc.ca/cdogs/content/kwd/kwd020046_e.htm", "Ablation till")</f>
        <v>Ablation till</v>
      </c>
      <c r="K2431" s="1" t="str">
        <f t="shared" si="188"/>
        <v>&lt;63 micron</v>
      </c>
      <c r="L2431">
        <v>32</v>
      </c>
      <c r="M2431">
        <v>2.0299999999999998</v>
      </c>
      <c r="N2431">
        <v>12.2</v>
      </c>
      <c r="O2431">
        <v>0.2</v>
      </c>
      <c r="P2431">
        <v>1</v>
      </c>
      <c r="Q2431">
        <v>23.5</v>
      </c>
      <c r="R2431">
        <v>0.3</v>
      </c>
      <c r="S2431">
        <v>0.08</v>
      </c>
      <c r="T2431">
        <v>0.12</v>
      </c>
      <c r="U2431">
        <v>8.3000000000000007</v>
      </c>
      <c r="V2431">
        <v>30.8</v>
      </c>
      <c r="W2431">
        <v>8.09</v>
      </c>
      <c r="X2431">
        <v>2.3199999999999998</v>
      </c>
      <c r="Y2431">
        <v>4.9000000000000004</v>
      </c>
      <c r="Z2431">
        <v>55</v>
      </c>
      <c r="AA2431">
        <v>0.06</v>
      </c>
      <c r="AB2431">
        <v>17.600000000000001</v>
      </c>
      <c r="AC2431">
        <v>0.42</v>
      </c>
      <c r="AD2431">
        <v>333</v>
      </c>
      <c r="AE2431">
        <v>0.74</v>
      </c>
      <c r="AF2431">
        <v>1E-3</v>
      </c>
      <c r="AG2431">
        <v>19</v>
      </c>
      <c r="AH2431">
        <v>0.06</v>
      </c>
      <c r="AI2431">
        <v>13.98</v>
      </c>
      <c r="AJ2431">
        <v>0.02</v>
      </c>
      <c r="AK2431">
        <v>0.28000000000000003</v>
      </c>
      <c r="AL2431">
        <v>2.6</v>
      </c>
      <c r="AM2431">
        <v>0.6</v>
      </c>
      <c r="AN2431">
        <v>5.4</v>
      </c>
      <c r="AO2431">
        <v>0.02</v>
      </c>
      <c r="AP2431">
        <v>5.7</v>
      </c>
      <c r="AQ2431">
        <v>700</v>
      </c>
      <c r="AR2431">
        <v>0.09</v>
      </c>
      <c r="AS2431">
        <v>1.2</v>
      </c>
      <c r="AT2431">
        <v>38</v>
      </c>
      <c r="AU2431">
        <v>0.6</v>
      </c>
      <c r="AV2431">
        <v>51.8</v>
      </c>
    </row>
    <row r="2432" spans="1:48" hidden="1" x14ac:dyDescent="0.3">
      <c r="A2432" t="s">
        <v>9437</v>
      </c>
      <c r="B2432" t="s">
        <v>9438</v>
      </c>
      <c r="C2432" s="1" t="str">
        <f t="shared" si="189"/>
        <v>13:0054</v>
      </c>
      <c r="D2432" s="1" t="str">
        <f t="shared" si="190"/>
        <v>13:0028</v>
      </c>
      <c r="E2432" t="s">
        <v>9439</v>
      </c>
      <c r="F2432" t="s">
        <v>9440</v>
      </c>
      <c r="H2432">
        <v>45.2135186</v>
      </c>
      <c r="I2432">
        <v>-66.779575899999998</v>
      </c>
      <c r="J2432" s="1" t="str">
        <f t="shared" ref="J2432:J2445" si="191">HYPERLINK("http://geochem.nrcan.gc.ca/cdogs/content/kwd/kwd020045_e.htm", "Basal till")</f>
        <v>Basal till</v>
      </c>
      <c r="K2432" s="1" t="str">
        <f t="shared" si="188"/>
        <v>&lt;63 micron</v>
      </c>
      <c r="L2432">
        <v>36</v>
      </c>
      <c r="M2432">
        <v>1.79</v>
      </c>
      <c r="N2432">
        <v>6.4</v>
      </c>
      <c r="O2432">
        <v>0.6</v>
      </c>
      <c r="P2432">
        <v>1</v>
      </c>
      <c r="Q2432">
        <v>11.7</v>
      </c>
      <c r="R2432">
        <v>0.18</v>
      </c>
      <c r="S2432">
        <v>0.11</v>
      </c>
      <c r="T2432">
        <v>0.05</v>
      </c>
      <c r="U2432">
        <v>3.9</v>
      </c>
      <c r="V2432">
        <v>19.7</v>
      </c>
      <c r="W2432">
        <v>4.8499999999999996</v>
      </c>
      <c r="X2432">
        <v>1.8</v>
      </c>
      <c r="Y2432">
        <v>4.5999999999999996</v>
      </c>
      <c r="Z2432">
        <v>65</v>
      </c>
      <c r="AA2432">
        <v>0.03</v>
      </c>
      <c r="AB2432">
        <v>21.1</v>
      </c>
      <c r="AC2432">
        <v>0.25</v>
      </c>
      <c r="AD2432">
        <v>183</v>
      </c>
      <c r="AE2432">
        <v>0.62</v>
      </c>
      <c r="AF2432">
        <v>0.01</v>
      </c>
      <c r="AG2432">
        <v>8.8000000000000007</v>
      </c>
      <c r="AH2432">
        <v>0.06</v>
      </c>
      <c r="AI2432">
        <v>10.86</v>
      </c>
      <c r="AJ2432">
        <v>0.02</v>
      </c>
      <c r="AK2432">
        <v>0.18</v>
      </c>
      <c r="AL2432">
        <v>3.3</v>
      </c>
      <c r="AM2432">
        <v>0.9</v>
      </c>
      <c r="AN2432">
        <v>4.7</v>
      </c>
      <c r="AO2432">
        <v>0.01</v>
      </c>
      <c r="AP2432">
        <v>11</v>
      </c>
      <c r="AQ2432">
        <v>900</v>
      </c>
      <c r="AR2432">
        <v>7.0000000000000007E-2</v>
      </c>
      <c r="AS2432">
        <v>1.9</v>
      </c>
      <c r="AT2432">
        <v>34</v>
      </c>
      <c r="AU2432">
        <v>0.5</v>
      </c>
      <c r="AV2432">
        <v>29</v>
      </c>
    </row>
    <row r="2433" spans="1:48" hidden="1" x14ac:dyDescent="0.3">
      <c r="A2433" t="s">
        <v>9441</v>
      </c>
      <c r="B2433" t="s">
        <v>9442</v>
      </c>
      <c r="C2433" s="1" t="str">
        <f t="shared" si="189"/>
        <v>13:0054</v>
      </c>
      <c r="D2433" s="1" t="str">
        <f t="shared" si="190"/>
        <v>13:0028</v>
      </c>
      <c r="E2433" t="s">
        <v>9443</v>
      </c>
      <c r="F2433" t="s">
        <v>9444</v>
      </c>
      <c r="H2433">
        <v>45.198977999999997</v>
      </c>
      <c r="I2433">
        <v>-66.775291600000003</v>
      </c>
      <c r="J2433" s="1" t="str">
        <f t="shared" si="191"/>
        <v>Basal till</v>
      </c>
      <c r="K2433" s="1" t="str">
        <f t="shared" si="188"/>
        <v>&lt;63 micron</v>
      </c>
      <c r="L2433">
        <v>9</v>
      </c>
      <c r="M2433">
        <v>1.51</v>
      </c>
      <c r="N2433">
        <v>5.0999999999999996</v>
      </c>
      <c r="O2433">
        <v>0.5</v>
      </c>
      <c r="P2433">
        <v>1</v>
      </c>
      <c r="Q2433">
        <v>8.8000000000000007</v>
      </c>
      <c r="R2433">
        <v>0.14000000000000001</v>
      </c>
      <c r="S2433">
        <v>0.1</v>
      </c>
      <c r="T2433">
        <v>0.03</v>
      </c>
      <c r="U2433">
        <v>3.2</v>
      </c>
      <c r="V2433">
        <v>15.3</v>
      </c>
      <c r="W2433">
        <v>3.94</v>
      </c>
      <c r="X2433">
        <v>1.55</v>
      </c>
      <c r="Y2433">
        <v>4.3</v>
      </c>
      <c r="Z2433">
        <v>36</v>
      </c>
      <c r="AA2433">
        <v>0.03</v>
      </c>
      <c r="AB2433">
        <v>23</v>
      </c>
      <c r="AC2433">
        <v>0.2</v>
      </c>
      <c r="AD2433">
        <v>126</v>
      </c>
      <c r="AE2433">
        <v>0.99</v>
      </c>
      <c r="AF2433">
        <v>0.01</v>
      </c>
      <c r="AG2433">
        <v>7</v>
      </c>
      <c r="AH2433">
        <v>0.04</v>
      </c>
      <c r="AI2433">
        <v>6.93</v>
      </c>
      <c r="AJ2433">
        <v>0.01</v>
      </c>
      <c r="AK2433">
        <v>0.15</v>
      </c>
      <c r="AL2433">
        <v>2.8</v>
      </c>
      <c r="AM2433">
        <v>1.1000000000000001</v>
      </c>
      <c r="AN2433">
        <v>3</v>
      </c>
      <c r="AO2433">
        <v>0.01</v>
      </c>
      <c r="AP2433">
        <v>10.6</v>
      </c>
      <c r="AQ2433">
        <v>700</v>
      </c>
      <c r="AR2433">
        <v>0.05</v>
      </c>
      <c r="AS2433">
        <v>2.5</v>
      </c>
      <c r="AT2433">
        <v>29</v>
      </c>
      <c r="AU2433">
        <v>0.4</v>
      </c>
      <c r="AV2433">
        <v>24.3</v>
      </c>
    </row>
    <row r="2434" spans="1:48" hidden="1" x14ac:dyDescent="0.3">
      <c r="A2434" t="s">
        <v>9445</v>
      </c>
      <c r="B2434" t="s">
        <v>9446</v>
      </c>
      <c r="C2434" s="1" t="str">
        <f t="shared" si="189"/>
        <v>13:0054</v>
      </c>
      <c r="D2434" s="1" t="str">
        <f t="shared" si="190"/>
        <v>13:0028</v>
      </c>
      <c r="E2434" t="s">
        <v>9447</v>
      </c>
      <c r="F2434" t="s">
        <v>9448</v>
      </c>
      <c r="H2434">
        <v>45.1854345</v>
      </c>
      <c r="I2434">
        <v>-66.775056300000003</v>
      </c>
      <c r="J2434" s="1" t="str">
        <f t="shared" si="191"/>
        <v>Basal till</v>
      </c>
      <c r="K2434" s="1" t="str">
        <f t="shared" si="188"/>
        <v>&lt;63 micron</v>
      </c>
      <c r="L2434">
        <v>33</v>
      </c>
      <c r="M2434">
        <v>2.9</v>
      </c>
      <c r="N2434">
        <v>22.3</v>
      </c>
      <c r="O2434">
        <v>1.2</v>
      </c>
      <c r="P2434">
        <v>2</v>
      </c>
      <c r="Q2434">
        <v>50.2</v>
      </c>
      <c r="R2434">
        <v>0.48</v>
      </c>
      <c r="S2434">
        <v>0.1</v>
      </c>
      <c r="T2434">
        <v>0.06</v>
      </c>
      <c r="U2434">
        <v>12.3</v>
      </c>
      <c r="V2434">
        <v>28.7</v>
      </c>
      <c r="W2434">
        <v>18.86</v>
      </c>
      <c r="X2434">
        <v>2.65</v>
      </c>
      <c r="Y2434">
        <v>7</v>
      </c>
      <c r="Z2434">
        <v>77</v>
      </c>
      <c r="AA2434">
        <v>0.13</v>
      </c>
      <c r="AB2434">
        <v>30</v>
      </c>
      <c r="AC2434">
        <v>0.54</v>
      </c>
      <c r="AD2434">
        <v>503</v>
      </c>
      <c r="AE2434">
        <v>1.36</v>
      </c>
      <c r="AF2434">
        <v>0.01</v>
      </c>
      <c r="AG2434">
        <v>22.2</v>
      </c>
      <c r="AH2434">
        <v>7.0000000000000007E-2</v>
      </c>
      <c r="AI2434">
        <v>19.45</v>
      </c>
      <c r="AJ2434">
        <v>0.02</v>
      </c>
      <c r="AK2434">
        <v>0.48</v>
      </c>
      <c r="AL2434">
        <v>4.8</v>
      </c>
      <c r="AM2434">
        <v>1.2</v>
      </c>
      <c r="AN2434">
        <v>4.8</v>
      </c>
      <c r="AO2434">
        <v>0.02</v>
      </c>
      <c r="AP2434">
        <v>18.8</v>
      </c>
      <c r="AQ2434">
        <v>1000</v>
      </c>
      <c r="AR2434">
        <v>0.15</v>
      </c>
      <c r="AS2434">
        <v>2.7</v>
      </c>
      <c r="AT2434">
        <v>37</v>
      </c>
      <c r="AU2434">
        <v>0.8</v>
      </c>
      <c r="AV2434">
        <v>62.7</v>
      </c>
    </row>
    <row r="2435" spans="1:48" hidden="1" x14ac:dyDescent="0.3">
      <c r="A2435" t="s">
        <v>9449</v>
      </c>
      <c r="B2435" t="s">
        <v>9450</v>
      </c>
      <c r="C2435" s="1" t="str">
        <f t="shared" si="189"/>
        <v>13:0054</v>
      </c>
      <c r="D2435" s="1" t="str">
        <f t="shared" si="190"/>
        <v>13:0028</v>
      </c>
      <c r="E2435" t="s">
        <v>9451</v>
      </c>
      <c r="F2435" t="s">
        <v>9452</v>
      </c>
      <c r="H2435">
        <v>45.102654200000003</v>
      </c>
      <c r="I2435">
        <v>-66.781660000000002</v>
      </c>
      <c r="J2435" s="1" t="str">
        <f t="shared" si="191"/>
        <v>Basal till</v>
      </c>
      <c r="K2435" s="1" t="str">
        <f t="shared" si="188"/>
        <v>&lt;63 micron</v>
      </c>
      <c r="L2435">
        <v>43</v>
      </c>
      <c r="M2435">
        <v>1.81</v>
      </c>
      <c r="N2435">
        <v>26.8</v>
      </c>
      <c r="O2435">
        <v>4.5</v>
      </c>
      <c r="P2435">
        <v>1</v>
      </c>
      <c r="Q2435">
        <v>52.5</v>
      </c>
      <c r="R2435">
        <v>0.43</v>
      </c>
      <c r="S2435">
        <v>0.35</v>
      </c>
      <c r="T2435">
        <v>0.28000000000000003</v>
      </c>
      <c r="U2435">
        <v>17.5</v>
      </c>
      <c r="V2435">
        <v>29.4</v>
      </c>
      <c r="W2435">
        <v>32.020000000000003</v>
      </c>
      <c r="X2435">
        <v>3.5</v>
      </c>
      <c r="Y2435">
        <v>6.2</v>
      </c>
      <c r="Z2435">
        <v>14</v>
      </c>
      <c r="AA2435">
        <v>0.18</v>
      </c>
      <c r="AB2435">
        <v>33.299999999999997</v>
      </c>
      <c r="AC2435">
        <v>0.77</v>
      </c>
      <c r="AD2435">
        <v>913</v>
      </c>
      <c r="AE2435">
        <v>0.55000000000000004</v>
      </c>
      <c r="AF2435">
        <v>0.01</v>
      </c>
      <c r="AG2435">
        <v>32.9</v>
      </c>
      <c r="AH2435">
        <v>7.0000000000000007E-2</v>
      </c>
      <c r="AI2435">
        <v>20.65</v>
      </c>
      <c r="AJ2435">
        <v>0.01</v>
      </c>
      <c r="AK2435">
        <v>0.76</v>
      </c>
      <c r="AL2435">
        <v>5.5</v>
      </c>
      <c r="AM2435">
        <v>0.4</v>
      </c>
      <c r="AN2435">
        <v>14.7</v>
      </c>
      <c r="AO2435">
        <v>0.02</v>
      </c>
      <c r="AP2435">
        <v>11</v>
      </c>
      <c r="AQ2435">
        <v>900</v>
      </c>
      <c r="AR2435">
        <v>0.13</v>
      </c>
      <c r="AS2435">
        <v>1.4</v>
      </c>
      <c r="AT2435">
        <v>42</v>
      </c>
      <c r="AU2435">
        <v>0.4</v>
      </c>
      <c r="AV2435">
        <v>109.9</v>
      </c>
    </row>
    <row r="2436" spans="1:48" hidden="1" x14ac:dyDescent="0.3">
      <c r="A2436" t="s">
        <v>9453</v>
      </c>
      <c r="B2436" t="s">
        <v>9454</v>
      </c>
      <c r="C2436" s="1" t="str">
        <f t="shared" si="189"/>
        <v>13:0054</v>
      </c>
      <c r="D2436" s="1" t="str">
        <f t="shared" si="190"/>
        <v>13:0028</v>
      </c>
      <c r="E2436" t="s">
        <v>9455</v>
      </c>
      <c r="F2436" t="s">
        <v>9456</v>
      </c>
      <c r="H2436">
        <v>45.089634199999999</v>
      </c>
      <c r="I2436">
        <v>-66.786599600000002</v>
      </c>
      <c r="J2436" s="1" t="str">
        <f t="shared" si="191"/>
        <v>Basal till</v>
      </c>
      <c r="K2436" s="1" t="str">
        <f t="shared" si="188"/>
        <v>&lt;63 micron</v>
      </c>
      <c r="L2436">
        <v>10</v>
      </c>
      <c r="M2436">
        <v>2.19</v>
      </c>
      <c r="N2436">
        <v>16.899999999999999</v>
      </c>
      <c r="O2436">
        <v>1.1000000000000001</v>
      </c>
      <c r="P2436">
        <v>2</v>
      </c>
      <c r="Q2436">
        <v>194.1</v>
      </c>
      <c r="R2436">
        <v>0.4</v>
      </c>
      <c r="S2436">
        <v>0.14000000000000001</v>
      </c>
      <c r="T2436">
        <v>0.08</v>
      </c>
      <c r="U2436">
        <v>14.8</v>
      </c>
      <c r="V2436">
        <v>35.700000000000003</v>
      </c>
      <c r="W2436">
        <v>26.4</v>
      </c>
      <c r="X2436">
        <v>3.54</v>
      </c>
      <c r="Y2436">
        <v>6.7</v>
      </c>
      <c r="Z2436">
        <v>12</v>
      </c>
      <c r="AA2436">
        <v>0.19</v>
      </c>
      <c r="AB2436">
        <v>25.5</v>
      </c>
      <c r="AC2436">
        <v>0.81</v>
      </c>
      <c r="AD2436">
        <v>860</v>
      </c>
      <c r="AE2436">
        <v>0.7</v>
      </c>
      <c r="AF2436">
        <v>0.01</v>
      </c>
      <c r="AG2436">
        <v>34.5</v>
      </c>
      <c r="AH2436">
        <v>0.02</v>
      </c>
      <c r="AI2436">
        <v>17.18</v>
      </c>
      <c r="AJ2436">
        <v>0.01</v>
      </c>
      <c r="AK2436">
        <v>0.74</v>
      </c>
      <c r="AL2436">
        <v>6</v>
      </c>
      <c r="AM2436">
        <v>0.2</v>
      </c>
      <c r="AN2436">
        <v>8</v>
      </c>
      <c r="AO2436">
        <v>0.01</v>
      </c>
      <c r="AP2436">
        <v>10</v>
      </c>
      <c r="AQ2436">
        <v>1100</v>
      </c>
      <c r="AR2436">
        <v>0.15</v>
      </c>
      <c r="AS2436">
        <v>1.7</v>
      </c>
      <c r="AT2436">
        <v>45</v>
      </c>
      <c r="AU2436">
        <v>0.2</v>
      </c>
      <c r="AV2436">
        <v>64.8</v>
      </c>
    </row>
    <row r="2437" spans="1:48" hidden="1" x14ac:dyDescent="0.3">
      <c r="A2437" t="s">
        <v>9457</v>
      </c>
      <c r="B2437" t="s">
        <v>9458</v>
      </c>
      <c r="C2437" s="1" t="str">
        <f t="shared" si="189"/>
        <v>13:0054</v>
      </c>
      <c r="D2437" s="1" t="str">
        <f t="shared" si="190"/>
        <v>13:0028</v>
      </c>
      <c r="E2437" t="s">
        <v>9459</v>
      </c>
      <c r="F2437" t="s">
        <v>9460</v>
      </c>
      <c r="H2437">
        <v>45.0676208</v>
      </c>
      <c r="I2437">
        <v>-66.7943614</v>
      </c>
      <c r="J2437" s="1" t="str">
        <f t="shared" si="191"/>
        <v>Basal till</v>
      </c>
      <c r="K2437" s="1" t="str">
        <f t="shared" si="188"/>
        <v>&lt;63 micron</v>
      </c>
      <c r="L2437">
        <v>9</v>
      </c>
      <c r="M2437">
        <v>1.77</v>
      </c>
      <c r="N2437">
        <v>16.399999999999999</v>
      </c>
      <c r="O2437">
        <v>1.5</v>
      </c>
      <c r="P2437">
        <v>0.5</v>
      </c>
      <c r="Q2437">
        <v>32.700000000000003</v>
      </c>
      <c r="R2437">
        <v>0.33</v>
      </c>
      <c r="S2437">
        <v>0.09</v>
      </c>
      <c r="T2437">
        <v>0.08</v>
      </c>
      <c r="U2437">
        <v>13.9</v>
      </c>
      <c r="V2437">
        <v>26</v>
      </c>
      <c r="W2437">
        <v>28.98</v>
      </c>
      <c r="X2437">
        <v>2.92</v>
      </c>
      <c r="Y2437">
        <v>4.4000000000000004</v>
      </c>
      <c r="Z2437">
        <v>23</v>
      </c>
      <c r="AA2437">
        <v>7.0000000000000007E-2</v>
      </c>
      <c r="AB2437">
        <v>21.9</v>
      </c>
      <c r="AC2437">
        <v>0.57999999999999996</v>
      </c>
      <c r="AD2437">
        <v>665</v>
      </c>
      <c r="AE2437">
        <v>0.55000000000000004</v>
      </c>
      <c r="AF2437">
        <v>0.01</v>
      </c>
      <c r="AG2437">
        <v>22.6</v>
      </c>
      <c r="AH2437">
        <v>0.05</v>
      </c>
      <c r="AI2437">
        <v>15.5</v>
      </c>
      <c r="AJ2437">
        <v>0.01</v>
      </c>
      <c r="AK2437">
        <v>0.79</v>
      </c>
      <c r="AL2437">
        <v>4</v>
      </c>
      <c r="AM2437">
        <v>0.4</v>
      </c>
      <c r="AN2437">
        <v>4.7</v>
      </c>
      <c r="AO2437">
        <v>0.2</v>
      </c>
      <c r="AP2437">
        <v>7.8</v>
      </c>
      <c r="AQ2437">
        <v>800</v>
      </c>
      <c r="AR2437">
        <v>0.08</v>
      </c>
      <c r="AS2437">
        <v>0.9</v>
      </c>
      <c r="AT2437">
        <v>35</v>
      </c>
      <c r="AU2437">
        <v>0.3</v>
      </c>
      <c r="AV2437">
        <v>46.5</v>
      </c>
    </row>
    <row r="2438" spans="1:48" hidden="1" x14ac:dyDescent="0.3">
      <c r="A2438" t="s">
        <v>9461</v>
      </c>
      <c r="B2438" t="s">
        <v>9462</v>
      </c>
      <c r="C2438" s="1" t="str">
        <f t="shared" si="189"/>
        <v>13:0054</v>
      </c>
      <c r="D2438" s="1" t="str">
        <f t="shared" si="190"/>
        <v>13:0028</v>
      </c>
      <c r="E2438" t="s">
        <v>9463</v>
      </c>
      <c r="F2438" t="s">
        <v>9464</v>
      </c>
      <c r="H2438">
        <v>45.051812599999998</v>
      </c>
      <c r="I2438">
        <v>-66.794831099999996</v>
      </c>
      <c r="J2438" s="1" t="str">
        <f t="shared" si="191"/>
        <v>Basal till</v>
      </c>
      <c r="K2438" s="1" t="str">
        <f t="shared" si="188"/>
        <v>&lt;63 micron</v>
      </c>
      <c r="L2438">
        <v>21</v>
      </c>
      <c r="M2438">
        <v>2.04</v>
      </c>
      <c r="N2438">
        <v>16.399999999999999</v>
      </c>
      <c r="O2438">
        <v>1.2</v>
      </c>
      <c r="P2438">
        <v>3</v>
      </c>
      <c r="Q2438">
        <v>82</v>
      </c>
      <c r="R2438">
        <v>0.39</v>
      </c>
      <c r="S2438">
        <v>0.28000000000000003</v>
      </c>
      <c r="T2438">
        <v>0.12</v>
      </c>
      <c r="U2438">
        <v>14.4</v>
      </c>
      <c r="V2438">
        <v>33.700000000000003</v>
      </c>
      <c r="W2438">
        <v>26.21</v>
      </c>
      <c r="X2438">
        <v>3.48</v>
      </c>
      <c r="Y2438">
        <v>6.3</v>
      </c>
      <c r="Z2438">
        <v>14</v>
      </c>
      <c r="AA2438">
        <v>0.23</v>
      </c>
      <c r="AB2438">
        <v>29.2</v>
      </c>
      <c r="AC2438">
        <v>0.82</v>
      </c>
      <c r="AD2438">
        <v>829</v>
      </c>
      <c r="AE2438">
        <v>0.41</v>
      </c>
      <c r="AF2438">
        <v>0.01</v>
      </c>
      <c r="AG2438">
        <v>33.6</v>
      </c>
      <c r="AH2438">
        <v>7.0000000000000007E-2</v>
      </c>
      <c r="AI2438">
        <v>16.16</v>
      </c>
      <c r="AJ2438">
        <v>0.01</v>
      </c>
      <c r="AK2438">
        <v>0.92</v>
      </c>
      <c r="AL2438">
        <v>5.8</v>
      </c>
      <c r="AM2438">
        <v>0.2</v>
      </c>
      <c r="AN2438">
        <v>16.399999999999999</v>
      </c>
      <c r="AO2438">
        <v>0.02</v>
      </c>
      <c r="AP2438">
        <v>10.4</v>
      </c>
      <c r="AQ2438">
        <v>900</v>
      </c>
      <c r="AR2438">
        <v>0.14000000000000001</v>
      </c>
      <c r="AS2438">
        <v>1</v>
      </c>
      <c r="AT2438">
        <v>44</v>
      </c>
      <c r="AU2438">
        <v>0.4</v>
      </c>
      <c r="AV2438">
        <v>78.099999999999994</v>
      </c>
    </row>
    <row r="2439" spans="1:48" hidden="1" x14ac:dyDescent="0.3">
      <c r="A2439" t="s">
        <v>9465</v>
      </c>
      <c r="B2439" t="s">
        <v>9466</v>
      </c>
      <c r="C2439" s="1" t="str">
        <f t="shared" si="189"/>
        <v>13:0054</v>
      </c>
      <c r="D2439" s="1" t="str">
        <f t="shared" si="190"/>
        <v>13:0028</v>
      </c>
      <c r="E2439" t="s">
        <v>9467</v>
      </c>
      <c r="F2439" t="s">
        <v>9468</v>
      </c>
      <c r="H2439">
        <v>45.164396099999998</v>
      </c>
      <c r="I2439">
        <v>-66.772708399999999</v>
      </c>
      <c r="J2439" s="1" t="str">
        <f t="shared" si="191"/>
        <v>Basal till</v>
      </c>
      <c r="K2439" s="1" t="str">
        <f t="shared" si="188"/>
        <v>&lt;63 micron</v>
      </c>
      <c r="L2439">
        <v>17</v>
      </c>
      <c r="M2439">
        <v>1.76</v>
      </c>
      <c r="N2439">
        <v>13.2</v>
      </c>
      <c r="O2439">
        <v>1.2</v>
      </c>
      <c r="P2439">
        <v>1</v>
      </c>
      <c r="Q2439">
        <v>63.2</v>
      </c>
      <c r="R2439">
        <v>0.32</v>
      </c>
      <c r="S2439">
        <v>0.23</v>
      </c>
      <c r="T2439">
        <v>0.16</v>
      </c>
      <c r="U2439">
        <v>12</v>
      </c>
      <c r="V2439">
        <v>23.2</v>
      </c>
      <c r="W2439">
        <v>34.82</v>
      </c>
      <c r="X2439">
        <v>2.82</v>
      </c>
      <c r="Y2439">
        <v>6</v>
      </c>
      <c r="Z2439">
        <v>2.5</v>
      </c>
      <c r="AA2439">
        <v>0.12</v>
      </c>
      <c r="AB2439">
        <v>54</v>
      </c>
      <c r="AC2439">
        <v>0.62</v>
      </c>
      <c r="AD2439">
        <v>584</v>
      </c>
      <c r="AE2439">
        <v>0.56000000000000005</v>
      </c>
      <c r="AF2439">
        <v>0.01</v>
      </c>
      <c r="AG2439">
        <v>26.2</v>
      </c>
      <c r="AH2439">
        <v>0.08</v>
      </c>
      <c r="AI2439">
        <v>14.39</v>
      </c>
      <c r="AJ2439">
        <v>0.01</v>
      </c>
      <c r="AK2439">
        <v>0.35</v>
      </c>
      <c r="AL2439">
        <v>6.1</v>
      </c>
      <c r="AM2439">
        <v>0.4</v>
      </c>
      <c r="AN2439">
        <v>10.3</v>
      </c>
      <c r="AO2439">
        <v>0.02</v>
      </c>
      <c r="AP2439">
        <v>19.2</v>
      </c>
      <c r="AQ2439">
        <v>900</v>
      </c>
      <c r="AR2439">
        <v>0.1</v>
      </c>
      <c r="AS2439">
        <v>1.9</v>
      </c>
      <c r="AT2439">
        <v>32</v>
      </c>
      <c r="AU2439">
        <v>0.4</v>
      </c>
      <c r="AV2439">
        <v>91.9</v>
      </c>
    </row>
    <row r="2440" spans="1:48" hidden="1" x14ac:dyDescent="0.3">
      <c r="A2440" t="s">
        <v>9469</v>
      </c>
      <c r="B2440" t="s">
        <v>9470</v>
      </c>
      <c r="C2440" s="1" t="str">
        <f t="shared" si="189"/>
        <v>13:0054</v>
      </c>
      <c r="D2440" s="1" t="str">
        <f t="shared" si="190"/>
        <v>13:0028</v>
      </c>
      <c r="E2440" t="s">
        <v>9471</v>
      </c>
      <c r="F2440" t="s">
        <v>9472</v>
      </c>
      <c r="H2440">
        <v>45.226475000000001</v>
      </c>
      <c r="I2440">
        <v>-66.755772800000003</v>
      </c>
      <c r="J2440" s="1" t="str">
        <f t="shared" si="191"/>
        <v>Basal till</v>
      </c>
      <c r="K2440" s="1" t="str">
        <f t="shared" si="188"/>
        <v>&lt;63 micron</v>
      </c>
      <c r="L2440">
        <v>63</v>
      </c>
      <c r="M2440">
        <v>2.0299999999999998</v>
      </c>
      <c r="N2440">
        <v>9.1</v>
      </c>
      <c r="O2440">
        <v>0.5</v>
      </c>
      <c r="P2440">
        <v>2</v>
      </c>
      <c r="Q2440">
        <v>19.3</v>
      </c>
      <c r="R2440">
        <v>0.43</v>
      </c>
      <c r="S2440">
        <v>0.16</v>
      </c>
      <c r="T2440">
        <v>0.14000000000000001</v>
      </c>
      <c r="U2440">
        <v>7.2</v>
      </c>
      <c r="V2440">
        <v>25.5</v>
      </c>
      <c r="W2440">
        <v>7.32</v>
      </c>
      <c r="X2440">
        <v>2.23</v>
      </c>
      <c r="Y2440">
        <v>5.5</v>
      </c>
      <c r="Z2440">
        <v>36</v>
      </c>
      <c r="AA2440">
        <v>0.05</v>
      </c>
      <c r="AB2440">
        <v>23</v>
      </c>
      <c r="AC2440">
        <v>0.44</v>
      </c>
      <c r="AD2440">
        <v>309</v>
      </c>
      <c r="AE2440">
        <v>1.21</v>
      </c>
      <c r="AF2440">
        <v>0.01</v>
      </c>
      <c r="AG2440">
        <v>15.7</v>
      </c>
      <c r="AH2440">
        <v>0.05</v>
      </c>
      <c r="AI2440">
        <v>28.79</v>
      </c>
      <c r="AJ2440">
        <v>0.02</v>
      </c>
      <c r="AK2440">
        <v>0.28999999999999998</v>
      </c>
      <c r="AL2440">
        <v>3.3</v>
      </c>
      <c r="AM2440">
        <v>0.9</v>
      </c>
      <c r="AN2440">
        <v>7.7</v>
      </c>
      <c r="AO2440">
        <v>0.02</v>
      </c>
      <c r="AP2440">
        <v>9.6999999999999993</v>
      </c>
      <c r="AQ2440">
        <v>1000</v>
      </c>
      <c r="AR2440">
        <v>0.11</v>
      </c>
      <c r="AS2440">
        <v>2.4</v>
      </c>
      <c r="AT2440">
        <v>41</v>
      </c>
      <c r="AU2440">
        <v>0.6</v>
      </c>
      <c r="AV2440">
        <v>65.7</v>
      </c>
    </row>
    <row r="2441" spans="1:48" hidden="1" x14ac:dyDescent="0.3">
      <c r="A2441" t="s">
        <v>9473</v>
      </c>
      <c r="B2441" t="s">
        <v>9474</v>
      </c>
      <c r="C2441" s="1" t="str">
        <f t="shared" si="189"/>
        <v>13:0054</v>
      </c>
      <c r="D2441" s="1" t="str">
        <f t="shared" si="190"/>
        <v>13:0028</v>
      </c>
      <c r="E2441" t="s">
        <v>9475</v>
      </c>
      <c r="F2441" t="s">
        <v>9476</v>
      </c>
      <c r="H2441">
        <v>45.213658199999998</v>
      </c>
      <c r="I2441">
        <v>-66.757704200000006</v>
      </c>
      <c r="J2441" s="1" t="str">
        <f t="shared" si="191"/>
        <v>Basal till</v>
      </c>
      <c r="K2441" s="1" t="str">
        <f t="shared" si="188"/>
        <v>&lt;63 micron</v>
      </c>
      <c r="L2441">
        <v>33</v>
      </c>
      <c r="M2441">
        <v>1.35</v>
      </c>
      <c r="N2441">
        <v>8.1</v>
      </c>
      <c r="O2441">
        <v>0.6</v>
      </c>
      <c r="P2441">
        <v>1</v>
      </c>
      <c r="Q2441">
        <v>29.6</v>
      </c>
      <c r="R2441">
        <v>0.47</v>
      </c>
      <c r="S2441">
        <v>0.18</v>
      </c>
      <c r="T2441">
        <v>0.16</v>
      </c>
      <c r="U2441">
        <v>6.8</v>
      </c>
      <c r="V2441">
        <v>18.899999999999999</v>
      </c>
      <c r="W2441">
        <v>5.79</v>
      </c>
      <c r="X2441">
        <v>1.86</v>
      </c>
      <c r="Y2441">
        <v>6</v>
      </c>
      <c r="Z2441">
        <v>23</v>
      </c>
      <c r="AA2441">
        <v>0.06</v>
      </c>
      <c r="AB2441">
        <v>21.9</v>
      </c>
      <c r="AC2441">
        <v>0.31</v>
      </c>
      <c r="AD2441">
        <v>351</v>
      </c>
      <c r="AE2441">
        <v>2.13</v>
      </c>
      <c r="AF2441">
        <v>0.01</v>
      </c>
      <c r="AG2441">
        <v>12.3</v>
      </c>
      <c r="AH2441">
        <v>0.03</v>
      </c>
      <c r="AI2441">
        <v>39.14</v>
      </c>
      <c r="AJ2441">
        <v>0.01</v>
      </c>
      <c r="AK2441">
        <v>0.22</v>
      </c>
      <c r="AL2441">
        <v>3.7</v>
      </c>
      <c r="AM2441">
        <v>0.7</v>
      </c>
      <c r="AN2441">
        <v>6.8</v>
      </c>
      <c r="AO2441">
        <v>0.01</v>
      </c>
      <c r="AP2441">
        <v>12.6</v>
      </c>
      <c r="AQ2441">
        <v>800</v>
      </c>
      <c r="AR2441">
        <v>7.0000000000000007E-2</v>
      </c>
      <c r="AS2441">
        <v>6.8</v>
      </c>
      <c r="AT2441">
        <v>28</v>
      </c>
      <c r="AU2441">
        <v>0.6</v>
      </c>
      <c r="AV2441">
        <v>155.4</v>
      </c>
    </row>
    <row r="2442" spans="1:48" hidden="1" x14ac:dyDescent="0.3">
      <c r="A2442" t="s">
        <v>9477</v>
      </c>
      <c r="B2442" t="s">
        <v>9478</v>
      </c>
      <c r="C2442" s="1" t="str">
        <f t="shared" si="189"/>
        <v>13:0054</v>
      </c>
      <c r="D2442" s="1" t="str">
        <f t="shared" si="190"/>
        <v>13:0028</v>
      </c>
      <c r="E2442" t="s">
        <v>9479</v>
      </c>
      <c r="F2442" t="s">
        <v>9480</v>
      </c>
      <c r="H2442">
        <v>45.195181300000002</v>
      </c>
      <c r="I2442">
        <v>-66.752880399999995</v>
      </c>
      <c r="J2442" s="1" t="str">
        <f t="shared" si="191"/>
        <v>Basal till</v>
      </c>
      <c r="K2442" s="1" t="str">
        <f t="shared" si="188"/>
        <v>&lt;63 micron</v>
      </c>
      <c r="L2442">
        <v>50</v>
      </c>
      <c r="M2442">
        <v>2.0099999999999998</v>
      </c>
      <c r="N2442">
        <v>12.3</v>
      </c>
      <c r="O2442">
        <v>1</v>
      </c>
      <c r="P2442">
        <v>2</v>
      </c>
      <c r="Q2442">
        <v>31.7</v>
      </c>
      <c r="R2442">
        <v>0.39</v>
      </c>
      <c r="S2442">
        <v>0.13</v>
      </c>
      <c r="T2442">
        <v>0.12</v>
      </c>
      <c r="U2442">
        <v>9.8000000000000007</v>
      </c>
      <c r="V2442">
        <v>26</v>
      </c>
      <c r="W2442">
        <v>15.5</v>
      </c>
      <c r="X2442">
        <v>2.29</v>
      </c>
      <c r="Y2442">
        <v>6.3</v>
      </c>
      <c r="Z2442">
        <v>61</v>
      </c>
      <c r="AA2442">
        <v>0.09</v>
      </c>
      <c r="AB2442">
        <v>22.1</v>
      </c>
      <c r="AC2442">
        <v>0.51</v>
      </c>
      <c r="AD2442">
        <v>388</v>
      </c>
      <c r="AE2442">
        <v>0.61</v>
      </c>
      <c r="AF2442">
        <v>0.01</v>
      </c>
      <c r="AG2442">
        <v>20.6</v>
      </c>
      <c r="AH2442">
        <v>0.05</v>
      </c>
      <c r="AI2442">
        <v>22.33</v>
      </c>
      <c r="AJ2442">
        <v>0.02</v>
      </c>
      <c r="AK2442">
        <v>0.39</v>
      </c>
      <c r="AL2442">
        <v>3.6</v>
      </c>
      <c r="AM2442">
        <v>0.9</v>
      </c>
      <c r="AN2442">
        <v>5.7</v>
      </c>
      <c r="AO2442">
        <v>0.02</v>
      </c>
      <c r="AP2442">
        <v>12</v>
      </c>
      <c r="AQ2442">
        <v>1100</v>
      </c>
      <c r="AR2442">
        <v>0.12</v>
      </c>
      <c r="AS2442">
        <v>1.8</v>
      </c>
      <c r="AT2442">
        <v>35</v>
      </c>
      <c r="AU2442">
        <v>0.5</v>
      </c>
      <c r="AV2442">
        <v>56.9</v>
      </c>
    </row>
    <row r="2443" spans="1:48" hidden="1" x14ac:dyDescent="0.3">
      <c r="A2443" t="s">
        <v>9481</v>
      </c>
      <c r="B2443" t="s">
        <v>9482</v>
      </c>
      <c r="C2443" s="1" t="str">
        <f t="shared" si="189"/>
        <v>13:0054</v>
      </c>
      <c r="D2443" s="1" t="str">
        <f t="shared" si="190"/>
        <v>13:0028</v>
      </c>
      <c r="E2443" t="s">
        <v>9483</v>
      </c>
      <c r="F2443" t="s">
        <v>9484</v>
      </c>
      <c r="H2443">
        <v>45.140102599999999</v>
      </c>
      <c r="I2443">
        <v>-66.762743400000005</v>
      </c>
      <c r="J2443" s="1" t="str">
        <f t="shared" si="191"/>
        <v>Basal till</v>
      </c>
      <c r="K2443" s="1" t="str">
        <f t="shared" si="188"/>
        <v>&lt;63 micron</v>
      </c>
      <c r="L2443">
        <v>13</v>
      </c>
      <c r="M2443">
        <v>2.56</v>
      </c>
      <c r="N2443">
        <v>20.399999999999999</v>
      </c>
      <c r="O2443">
        <v>1.2</v>
      </c>
      <c r="P2443">
        <v>1</v>
      </c>
      <c r="Q2443">
        <v>68.8</v>
      </c>
      <c r="R2443">
        <v>0.4</v>
      </c>
      <c r="S2443">
        <v>0.28999999999999998</v>
      </c>
      <c r="T2443">
        <v>0.13</v>
      </c>
      <c r="U2443">
        <v>26.8</v>
      </c>
      <c r="V2443">
        <v>39.6</v>
      </c>
      <c r="W2443">
        <v>217.34</v>
      </c>
      <c r="X2443">
        <v>4.8899999999999997</v>
      </c>
      <c r="Y2443">
        <v>9.5</v>
      </c>
      <c r="Z2443">
        <v>10</v>
      </c>
      <c r="AA2443">
        <v>0.17</v>
      </c>
      <c r="AB2443">
        <v>41.1</v>
      </c>
      <c r="AC2443">
        <v>1.51</v>
      </c>
      <c r="AD2443">
        <v>1427</v>
      </c>
      <c r="AE2443">
        <v>1.5</v>
      </c>
      <c r="AF2443">
        <v>0.01</v>
      </c>
      <c r="AG2443">
        <v>35.5</v>
      </c>
      <c r="AH2443">
        <v>0.1</v>
      </c>
      <c r="AI2443">
        <v>12.8</v>
      </c>
      <c r="AJ2443">
        <v>0.01</v>
      </c>
      <c r="AK2443">
        <v>0.84</v>
      </c>
      <c r="AL2443">
        <v>7.5</v>
      </c>
      <c r="AM2443">
        <v>0.4</v>
      </c>
      <c r="AN2443">
        <v>8.6999999999999993</v>
      </c>
      <c r="AO2443">
        <v>0.03</v>
      </c>
      <c r="AP2443">
        <v>10.7</v>
      </c>
      <c r="AQ2443">
        <v>1600</v>
      </c>
      <c r="AR2443">
        <v>0.13</v>
      </c>
      <c r="AS2443">
        <v>1</v>
      </c>
      <c r="AT2443">
        <v>67</v>
      </c>
      <c r="AU2443">
        <v>0.2</v>
      </c>
      <c r="AV2443">
        <v>118.9</v>
      </c>
    </row>
    <row r="2444" spans="1:48" hidden="1" x14ac:dyDescent="0.3">
      <c r="A2444" t="s">
        <v>9485</v>
      </c>
      <c r="B2444" t="s">
        <v>9486</v>
      </c>
      <c r="C2444" s="1" t="str">
        <f t="shared" si="189"/>
        <v>13:0054</v>
      </c>
      <c r="D2444" s="1" t="str">
        <f t="shared" si="190"/>
        <v>13:0028</v>
      </c>
      <c r="E2444" t="s">
        <v>9487</v>
      </c>
      <c r="F2444" t="s">
        <v>9488</v>
      </c>
      <c r="H2444">
        <v>45.0899687</v>
      </c>
      <c r="I2444">
        <v>-66.764984400000003</v>
      </c>
      <c r="J2444" s="1" t="str">
        <f t="shared" si="191"/>
        <v>Basal till</v>
      </c>
      <c r="K2444" s="1" t="str">
        <f t="shared" si="188"/>
        <v>&lt;63 micron</v>
      </c>
      <c r="L2444">
        <v>15</v>
      </c>
      <c r="M2444">
        <v>2.69</v>
      </c>
      <c r="N2444">
        <v>10.6</v>
      </c>
      <c r="O2444">
        <v>1.7</v>
      </c>
      <c r="P2444">
        <v>2</v>
      </c>
      <c r="Q2444">
        <v>37.6</v>
      </c>
      <c r="R2444">
        <v>0.32</v>
      </c>
      <c r="S2444">
        <v>0.06</v>
      </c>
      <c r="T2444">
        <v>7.0000000000000007E-2</v>
      </c>
      <c r="U2444">
        <v>8.5</v>
      </c>
      <c r="V2444">
        <v>32.299999999999997</v>
      </c>
      <c r="W2444">
        <v>17.600000000000001</v>
      </c>
      <c r="X2444">
        <v>2.84</v>
      </c>
      <c r="Y2444">
        <v>4.7</v>
      </c>
      <c r="Z2444">
        <v>71</v>
      </c>
      <c r="AA2444">
        <v>0.09</v>
      </c>
      <c r="AB2444">
        <v>22.7</v>
      </c>
      <c r="AC2444">
        <v>0.49</v>
      </c>
      <c r="AD2444">
        <v>334</v>
      </c>
      <c r="AE2444">
        <v>1.39</v>
      </c>
      <c r="AF2444">
        <v>0.01</v>
      </c>
      <c r="AG2444">
        <v>23.9</v>
      </c>
      <c r="AH2444">
        <v>0.04</v>
      </c>
      <c r="AI2444">
        <v>19.16</v>
      </c>
      <c r="AJ2444">
        <v>0.02</v>
      </c>
      <c r="AK2444">
        <v>0.56999999999999995</v>
      </c>
      <c r="AL2444">
        <v>3.1</v>
      </c>
      <c r="AM2444">
        <v>0.9</v>
      </c>
      <c r="AN2444">
        <v>3.6</v>
      </c>
      <c r="AO2444">
        <v>0.04</v>
      </c>
      <c r="AP2444">
        <v>5.3</v>
      </c>
      <c r="AQ2444">
        <v>400</v>
      </c>
      <c r="AR2444">
        <v>0.11</v>
      </c>
      <c r="AS2444">
        <v>0.9</v>
      </c>
      <c r="AT2444">
        <v>29</v>
      </c>
      <c r="AU2444">
        <v>0.3</v>
      </c>
      <c r="AV2444">
        <v>56.1</v>
      </c>
    </row>
    <row r="2445" spans="1:48" hidden="1" x14ac:dyDescent="0.3">
      <c r="A2445" t="s">
        <v>9489</v>
      </c>
      <c r="B2445" t="s">
        <v>9490</v>
      </c>
      <c r="C2445" s="1" t="str">
        <f t="shared" si="189"/>
        <v>13:0054</v>
      </c>
      <c r="D2445" s="1" t="str">
        <f t="shared" si="190"/>
        <v>13:0028</v>
      </c>
      <c r="E2445" t="s">
        <v>9491</v>
      </c>
      <c r="F2445" t="s">
        <v>9492</v>
      </c>
      <c r="H2445">
        <v>45.124465899999997</v>
      </c>
      <c r="I2445">
        <v>-66.749013199999993</v>
      </c>
      <c r="J2445" s="1" t="str">
        <f t="shared" si="191"/>
        <v>Basal till</v>
      </c>
      <c r="K2445" s="1" t="str">
        <f t="shared" si="188"/>
        <v>&lt;63 micron</v>
      </c>
      <c r="L2445">
        <v>17</v>
      </c>
      <c r="M2445">
        <v>1.63</v>
      </c>
      <c r="N2445">
        <v>10.7</v>
      </c>
      <c r="O2445">
        <v>5.9</v>
      </c>
      <c r="P2445">
        <v>3</v>
      </c>
      <c r="Q2445">
        <v>101.2</v>
      </c>
      <c r="R2445">
        <v>0.35</v>
      </c>
      <c r="S2445">
        <v>0.16</v>
      </c>
      <c r="T2445">
        <v>0.15</v>
      </c>
      <c r="U2445">
        <v>16.899999999999999</v>
      </c>
      <c r="V2445">
        <v>28.9</v>
      </c>
      <c r="W2445">
        <v>47.53</v>
      </c>
      <c r="X2445">
        <v>3.59</v>
      </c>
      <c r="Y2445">
        <v>5</v>
      </c>
      <c r="Z2445">
        <v>7</v>
      </c>
      <c r="AA2445">
        <v>0.12</v>
      </c>
      <c r="AB2445">
        <v>57.8</v>
      </c>
      <c r="AC2445">
        <v>0.72</v>
      </c>
      <c r="AD2445">
        <v>1310</v>
      </c>
      <c r="AE2445">
        <v>1.39</v>
      </c>
      <c r="AF2445">
        <v>0.01</v>
      </c>
      <c r="AG2445">
        <v>29.7</v>
      </c>
      <c r="AH2445">
        <v>0.06</v>
      </c>
      <c r="AI2445">
        <v>24.88</v>
      </c>
      <c r="AJ2445">
        <v>0.01</v>
      </c>
      <c r="AK2445">
        <v>0.65</v>
      </c>
      <c r="AL2445">
        <v>6</v>
      </c>
      <c r="AM2445">
        <v>0.4</v>
      </c>
      <c r="AN2445">
        <v>10.3</v>
      </c>
      <c r="AO2445">
        <v>0.01</v>
      </c>
      <c r="AP2445">
        <v>14.3</v>
      </c>
      <c r="AQ2445">
        <v>700</v>
      </c>
      <c r="AR2445">
        <v>7.0000000000000007E-2</v>
      </c>
      <c r="AS2445">
        <v>1.1000000000000001</v>
      </c>
      <c r="AT2445">
        <v>36</v>
      </c>
      <c r="AU2445">
        <v>0.2</v>
      </c>
      <c r="AV2445">
        <v>66.5</v>
      </c>
    </row>
    <row r="2446" spans="1:48" hidden="1" x14ac:dyDescent="0.3">
      <c r="A2446" t="s">
        <v>9493</v>
      </c>
      <c r="B2446" t="s">
        <v>9494</v>
      </c>
      <c r="C2446" s="1" t="str">
        <f t="shared" si="189"/>
        <v>13:0054</v>
      </c>
      <c r="D2446" s="1" t="str">
        <f t="shared" si="190"/>
        <v>13:0028</v>
      </c>
      <c r="E2446" t="s">
        <v>9495</v>
      </c>
      <c r="F2446" t="s">
        <v>9496</v>
      </c>
      <c r="H2446">
        <v>45.2316991</v>
      </c>
      <c r="I2446">
        <v>-66.729069499999994</v>
      </c>
      <c r="J2446" s="1" t="str">
        <f>HYPERLINK("http://geochem.nrcan.gc.ca/cdogs/content/kwd/kwd020046_e.htm", "Ablation till")</f>
        <v>Ablation till</v>
      </c>
      <c r="K2446" s="1" t="str">
        <f t="shared" si="188"/>
        <v>&lt;63 micron</v>
      </c>
      <c r="L2446">
        <v>15</v>
      </c>
      <c r="M2446">
        <v>1.25</v>
      </c>
      <c r="N2446">
        <v>10.3</v>
      </c>
      <c r="O2446">
        <v>0.7</v>
      </c>
      <c r="P2446">
        <v>0.5</v>
      </c>
      <c r="Q2446">
        <v>22</v>
      </c>
      <c r="R2446">
        <v>0.44</v>
      </c>
      <c r="S2446">
        <v>0.12</v>
      </c>
      <c r="T2446">
        <v>0.09</v>
      </c>
      <c r="U2446">
        <v>6.4</v>
      </c>
      <c r="V2446">
        <v>21.4</v>
      </c>
      <c r="W2446">
        <v>10.86</v>
      </c>
      <c r="X2446">
        <v>1.82</v>
      </c>
      <c r="Y2446">
        <v>3.9</v>
      </c>
      <c r="Z2446">
        <v>30</v>
      </c>
      <c r="AA2446">
        <v>0.05</v>
      </c>
      <c r="AB2446">
        <v>21.3</v>
      </c>
      <c r="AC2446">
        <v>0.38</v>
      </c>
      <c r="AD2446">
        <v>361</v>
      </c>
      <c r="AE2446">
        <v>0.55000000000000004</v>
      </c>
      <c r="AF2446">
        <v>1E-3</v>
      </c>
      <c r="AG2446">
        <v>16.600000000000001</v>
      </c>
      <c r="AH2446">
        <v>0.04</v>
      </c>
      <c r="AI2446">
        <v>15.58</v>
      </c>
      <c r="AJ2446">
        <v>0.01</v>
      </c>
      <c r="AK2446">
        <v>0.3</v>
      </c>
      <c r="AL2446">
        <v>1.9</v>
      </c>
      <c r="AM2446">
        <v>0.5</v>
      </c>
      <c r="AN2446">
        <v>5.3</v>
      </c>
      <c r="AO2446">
        <v>0.01</v>
      </c>
      <c r="AP2446">
        <v>9.6999999999999993</v>
      </c>
      <c r="AQ2446">
        <v>800</v>
      </c>
      <c r="AR2446">
        <v>0.08</v>
      </c>
      <c r="AS2446">
        <v>1.9</v>
      </c>
      <c r="AT2446">
        <v>28</v>
      </c>
      <c r="AU2446">
        <v>0.5</v>
      </c>
      <c r="AV2446">
        <v>38.6</v>
      </c>
    </row>
    <row r="2447" spans="1:48" hidden="1" x14ac:dyDescent="0.3">
      <c r="A2447" t="s">
        <v>9497</v>
      </c>
      <c r="B2447" t="s">
        <v>9498</v>
      </c>
      <c r="C2447" s="1" t="str">
        <f t="shared" si="189"/>
        <v>13:0054</v>
      </c>
      <c r="D2447" s="1" t="str">
        <f t="shared" si="190"/>
        <v>13:0028</v>
      </c>
      <c r="E2447" t="s">
        <v>9499</v>
      </c>
      <c r="F2447" t="s">
        <v>9500</v>
      </c>
      <c r="H2447">
        <v>45.213507200000002</v>
      </c>
      <c r="I2447">
        <v>-66.734557800000005</v>
      </c>
      <c r="J2447" s="1" t="str">
        <f>HYPERLINK("http://geochem.nrcan.gc.ca/cdogs/content/kwd/kwd020045_e.htm", "Basal till")</f>
        <v>Basal till</v>
      </c>
      <c r="K2447" s="1" t="str">
        <f t="shared" si="188"/>
        <v>&lt;63 micron</v>
      </c>
      <c r="L2447">
        <v>79</v>
      </c>
      <c r="M2447">
        <v>2.4900000000000002</v>
      </c>
      <c r="N2447">
        <v>36.799999999999997</v>
      </c>
      <c r="O2447">
        <v>0.6</v>
      </c>
      <c r="P2447">
        <v>1</v>
      </c>
      <c r="Q2447">
        <v>20.100000000000001</v>
      </c>
      <c r="R2447">
        <v>1.28</v>
      </c>
      <c r="S2447">
        <v>0.12</v>
      </c>
      <c r="T2447">
        <v>0.17</v>
      </c>
      <c r="U2447">
        <v>8.9</v>
      </c>
      <c r="V2447">
        <v>26.7</v>
      </c>
      <c r="W2447">
        <v>15.24</v>
      </c>
      <c r="X2447">
        <v>2.44</v>
      </c>
      <c r="Y2447">
        <v>6.8</v>
      </c>
      <c r="Z2447">
        <v>95</v>
      </c>
      <c r="AA2447">
        <v>0.06</v>
      </c>
      <c r="AB2447">
        <v>27.9</v>
      </c>
      <c r="AC2447">
        <v>0.51</v>
      </c>
      <c r="AD2447">
        <v>463</v>
      </c>
      <c r="AE2447">
        <v>1.06</v>
      </c>
      <c r="AF2447">
        <v>0.01</v>
      </c>
      <c r="AG2447">
        <v>20.5</v>
      </c>
      <c r="AH2447">
        <v>0.05</v>
      </c>
      <c r="AI2447">
        <v>41.93</v>
      </c>
      <c r="AJ2447">
        <v>0.01</v>
      </c>
      <c r="AK2447">
        <v>0.38</v>
      </c>
      <c r="AL2447">
        <v>4.0999999999999996</v>
      </c>
      <c r="AM2447">
        <v>1.4</v>
      </c>
      <c r="AN2447">
        <v>6.7</v>
      </c>
      <c r="AO2447">
        <v>0.01</v>
      </c>
      <c r="AP2447">
        <v>17.5</v>
      </c>
      <c r="AQ2447">
        <v>1000</v>
      </c>
      <c r="AR2447">
        <v>0.13</v>
      </c>
      <c r="AS2447">
        <v>3.2</v>
      </c>
      <c r="AT2447">
        <v>33</v>
      </c>
      <c r="AU2447">
        <v>1.1000000000000001</v>
      </c>
      <c r="AV2447">
        <v>104.7</v>
      </c>
    </row>
    <row r="2448" spans="1:48" hidden="1" x14ac:dyDescent="0.3">
      <c r="A2448" t="s">
        <v>9501</v>
      </c>
      <c r="B2448" t="s">
        <v>9502</v>
      </c>
      <c r="C2448" s="1" t="str">
        <f t="shared" ref="C2448:C2479" si="192">HYPERLINK("http://geochem.nrcan.gc.ca/cdogs/content/bdl/bdl130054_e.htm", "13:0054")</f>
        <v>13:0054</v>
      </c>
      <c r="D2448" s="1" t="str">
        <f t="shared" ref="D2448:D2479" si="193">HYPERLINK("http://geochem.nrcan.gc.ca/cdogs/content/svy/svy130028_e.htm", "13:0028")</f>
        <v>13:0028</v>
      </c>
      <c r="E2448" t="s">
        <v>9503</v>
      </c>
      <c r="F2448" t="s">
        <v>9504</v>
      </c>
      <c r="H2448">
        <v>45.163528599999999</v>
      </c>
      <c r="I2448">
        <v>-66.730053600000005</v>
      </c>
      <c r="J2448" s="1" t="str">
        <f>HYPERLINK("http://geochem.nrcan.gc.ca/cdogs/content/kwd/kwd020045_e.htm", "Basal till")</f>
        <v>Basal till</v>
      </c>
      <c r="K2448" s="1" t="str">
        <f t="shared" si="188"/>
        <v>&lt;63 micron</v>
      </c>
      <c r="L2448">
        <v>23</v>
      </c>
      <c r="M2448">
        <v>2.82</v>
      </c>
      <c r="N2448">
        <v>25.1</v>
      </c>
      <c r="O2448">
        <v>1.2</v>
      </c>
      <c r="P2448">
        <v>2</v>
      </c>
      <c r="Q2448">
        <v>28.7</v>
      </c>
      <c r="R2448">
        <v>0.62</v>
      </c>
      <c r="S2448">
        <v>0.08</v>
      </c>
      <c r="T2448">
        <v>0.08</v>
      </c>
      <c r="U2448">
        <v>11</v>
      </c>
      <c r="V2448">
        <v>35.4</v>
      </c>
      <c r="W2448">
        <v>22.26</v>
      </c>
      <c r="X2448">
        <v>3.38</v>
      </c>
      <c r="Y2448">
        <v>7.1</v>
      </c>
      <c r="Z2448">
        <v>104</v>
      </c>
      <c r="AA2448">
        <v>0.08</v>
      </c>
      <c r="AB2448">
        <v>18.899999999999999</v>
      </c>
      <c r="AC2448">
        <v>0.72</v>
      </c>
      <c r="AD2448">
        <v>465</v>
      </c>
      <c r="AE2448">
        <v>1.33</v>
      </c>
      <c r="AF2448">
        <v>0.01</v>
      </c>
      <c r="AG2448">
        <v>25.5</v>
      </c>
      <c r="AH2448">
        <v>0.04</v>
      </c>
      <c r="AI2448">
        <v>18.89</v>
      </c>
      <c r="AJ2448">
        <v>0.03</v>
      </c>
      <c r="AK2448">
        <v>0.31</v>
      </c>
      <c r="AL2448">
        <v>3.7</v>
      </c>
      <c r="AM2448">
        <v>1.7</v>
      </c>
      <c r="AN2448">
        <v>4.4000000000000004</v>
      </c>
      <c r="AO2448">
        <v>0.02</v>
      </c>
      <c r="AP2448">
        <v>9</v>
      </c>
      <c r="AQ2448">
        <v>1400</v>
      </c>
      <c r="AR2448">
        <v>0.15</v>
      </c>
      <c r="AS2448">
        <v>1.2</v>
      </c>
      <c r="AT2448">
        <v>48</v>
      </c>
      <c r="AU2448">
        <v>0.5</v>
      </c>
      <c r="AV2448">
        <v>93.4</v>
      </c>
    </row>
    <row r="2449" spans="1:48" hidden="1" x14ac:dyDescent="0.3">
      <c r="A2449" t="s">
        <v>9505</v>
      </c>
      <c r="B2449" t="s">
        <v>9506</v>
      </c>
      <c r="C2449" s="1" t="str">
        <f t="shared" si="192"/>
        <v>13:0054</v>
      </c>
      <c r="D2449" s="1" t="str">
        <f t="shared" si="193"/>
        <v>13:0028</v>
      </c>
      <c r="E2449" t="s">
        <v>9507</v>
      </c>
      <c r="F2449" t="s">
        <v>9508</v>
      </c>
      <c r="H2449">
        <v>45.1759147</v>
      </c>
      <c r="I2449">
        <v>-66.719633999999999</v>
      </c>
      <c r="J2449" s="1" t="str">
        <f>HYPERLINK("http://geochem.nrcan.gc.ca/cdogs/content/kwd/kwd020045_e.htm", "Basal till")</f>
        <v>Basal till</v>
      </c>
      <c r="K2449" s="1" t="str">
        <f t="shared" si="188"/>
        <v>&lt;63 micron</v>
      </c>
      <c r="L2449">
        <v>42</v>
      </c>
      <c r="M2449">
        <v>2.74</v>
      </c>
      <c r="N2449">
        <v>11.2</v>
      </c>
      <c r="O2449">
        <v>0.6</v>
      </c>
      <c r="P2449">
        <v>1</v>
      </c>
      <c r="Q2449">
        <v>23.4</v>
      </c>
      <c r="R2449">
        <v>0.47</v>
      </c>
      <c r="S2449">
        <v>0.11</v>
      </c>
      <c r="T2449">
        <v>0.1</v>
      </c>
      <c r="U2449">
        <v>9.5</v>
      </c>
      <c r="V2449">
        <v>29.4</v>
      </c>
      <c r="W2449">
        <v>16.97</v>
      </c>
      <c r="X2449">
        <v>3.18</v>
      </c>
      <c r="Y2449">
        <v>6.9</v>
      </c>
      <c r="Z2449">
        <v>99</v>
      </c>
      <c r="AA2449">
        <v>0.05</v>
      </c>
      <c r="AB2449">
        <v>22.3</v>
      </c>
      <c r="AC2449">
        <v>0.72</v>
      </c>
      <c r="AD2449">
        <v>490</v>
      </c>
      <c r="AE2449">
        <v>1.1399999999999999</v>
      </c>
      <c r="AF2449">
        <v>0.01</v>
      </c>
      <c r="AG2449">
        <v>16</v>
      </c>
      <c r="AH2449">
        <v>0.05</v>
      </c>
      <c r="AI2449">
        <v>16.309999999999999</v>
      </c>
      <c r="AJ2449">
        <v>0.04</v>
      </c>
      <c r="AK2449">
        <v>0.21</v>
      </c>
      <c r="AL2449">
        <v>3.7</v>
      </c>
      <c r="AM2449">
        <v>1.7</v>
      </c>
      <c r="AN2449">
        <v>4.5</v>
      </c>
      <c r="AO2449">
        <v>0.02</v>
      </c>
      <c r="AP2449">
        <v>7.9</v>
      </c>
      <c r="AQ2449">
        <v>1500</v>
      </c>
      <c r="AR2449">
        <v>0.12</v>
      </c>
      <c r="AS2449">
        <v>1.5</v>
      </c>
      <c r="AT2449">
        <v>51</v>
      </c>
      <c r="AU2449">
        <v>0.3</v>
      </c>
      <c r="AV2449">
        <v>83.5</v>
      </c>
    </row>
    <row r="2450" spans="1:48" hidden="1" x14ac:dyDescent="0.3">
      <c r="A2450" t="s">
        <v>9509</v>
      </c>
      <c r="B2450" t="s">
        <v>9510</v>
      </c>
      <c r="C2450" s="1" t="str">
        <f t="shared" si="192"/>
        <v>13:0054</v>
      </c>
      <c r="D2450" s="1" t="str">
        <f t="shared" si="193"/>
        <v>13:0028</v>
      </c>
      <c r="E2450" t="s">
        <v>9511</v>
      </c>
      <c r="F2450" t="s">
        <v>9512</v>
      </c>
      <c r="H2450">
        <v>45.247138800000002</v>
      </c>
      <c r="I2450">
        <v>-66.702598699999996</v>
      </c>
      <c r="J2450" s="1" t="str">
        <f>HYPERLINK("http://geochem.nrcan.gc.ca/cdogs/content/kwd/kwd020045_e.htm", "Basal till")</f>
        <v>Basal till</v>
      </c>
      <c r="K2450" s="1" t="str">
        <f t="shared" si="188"/>
        <v>&lt;63 micron</v>
      </c>
      <c r="L2450">
        <v>35</v>
      </c>
      <c r="M2450">
        <v>1.87</v>
      </c>
      <c r="N2450">
        <v>13.2</v>
      </c>
      <c r="O2450">
        <v>1.1000000000000001</v>
      </c>
      <c r="P2450">
        <v>1</v>
      </c>
      <c r="Q2450">
        <v>17.399999999999999</v>
      </c>
      <c r="R2450">
        <v>1.75</v>
      </c>
      <c r="S2450">
        <v>0.09</v>
      </c>
      <c r="T2450">
        <v>0.08</v>
      </c>
      <c r="U2450">
        <v>4.4000000000000004</v>
      </c>
      <c r="V2450">
        <v>15.9</v>
      </c>
      <c r="W2450">
        <v>10.220000000000001</v>
      </c>
      <c r="X2450">
        <v>1.71</v>
      </c>
      <c r="Y2450">
        <v>4</v>
      </c>
      <c r="Z2450">
        <v>75</v>
      </c>
      <c r="AA2450">
        <v>0.05</v>
      </c>
      <c r="AB2450">
        <v>22.7</v>
      </c>
      <c r="AC2450">
        <v>0.26</v>
      </c>
      <c r="AD2450">
        <v>215</v>
      </c>
      <c r="AE2450">
        <v>0.82</v>
      </c>
      <c r="AF2450">
        <v>1E-3</v>
      </c>
      <c r="AG2450">
        <v>11.8</v>
      </c>
      <c r="AH2450">
        <v>0.05</v>
      </c>
      <c r="AI2450">
        <v>16.14</v>
      </c>
      <c r="AJ2450">
        <v>0.03</v>
      </c>
      <c r="AK2450">
        <v>0.24</v>
      </c>
      <c r="AL2450">
        <v>1.7</v>
      </c>
      <c r="AM2450">
        <v>1.4</v>
      </c>
      <c r="AN2450">
        <v>4.0999999999999996</v>
      </c>
      <c r="AO2450">
        <v>0.02</v>
      </c>
      <c r="AP2450">
        <v>7.1</v>
      </c>
      <c r="AQ2450">
        <v>500</v>
      </c>
      <c r="AR2450">
        <v>0.13</v>
      </c>
      <c r="AS2450">
        <v>3.2</v>
      </c>
      <c r="AT2450">
        <v>20</v>
      </c>
      <c r="AU2450">
        <v>1.2</v>
      </c>
      <c r="AV2450">
        <v>31.6</v>
      </c>
    </row>
    <row r="2451" spans="1:48" hidden="1" x14ac:dyDescent="0.3">
      <c r="A2451" t="s">
        <v>9513</v>
      </c>
      <c r="B2451" t="s">
        <v>9514</v>
      </c>
      <c r="C2451" s="1" t="str">
        <f t="shared" si="192"/>
        <v>13:0054</v>
      </c>
      <c r="D2451" s="1" t="str">
        <f t="shared" si="193"/>
        <v>13:0028</v>
      </c>
      <c r="E2451" t="s">
        <v>9515</v>
      </c>
      <c r="F2451" t="s">
        <v>9516</v>
      </c>
      <c r="H2451">
        <v>45.226559199999997</v>
      </c>
      <c r="I2451">
        <v>-66.707467199999996</v>
      </c>
      <c r="J2451" s="1" t="str">
        <f>HYPERLINK("http://geochem.nrcan.gc.ca/cdogs/content/kwd/kwd020046_e.htm", "Ablation till")</f>
        <v>Ablation till</v>
      </c>
      <c r="K2451" s="1" t="str">
        <f t="shared" si="188"/>
        <v>&lt;63 micron</v>
      </c>
      <c r="L2451">
        <v>15</v>
      </c>
      <c r="M2451">
        <v>0.81</v>
      </c>
      <c r="N2451">
        <v>24.8</v>
      </c>
      <c r="O2451">
        <v>1.9</v>
      </c>
      <c r="P2451">
        <v>1</v>
      </c>
      <c r="Q2451">
        <v>17.2</v>
      </c>
      <c r="R2451">
        <v>7.06</v>
      </c>
      <c r="S2451">
        <v>0.15</v>
      </c>
      <c r="T2451">
        <v>0.12</v>
      </c>
      <c r="U2451">
        <v>4.5</v>
      </c>
      <c r="V2451">
        <v>7.8</v>
      </c>
      <c r="W2451">
        <v>12.33</v>
      </c>
      <c r="X2451">
        <v>1.33</v>
      </c>
      <c r="Y2451">
        <v>4.4000000000000004</v>
      </c>
      <c r="Z2451">
        <v>15</v>
      </c>
      <c r="AA2451">
        <v>0.09</v>
      </c>
      <c r="AB2451">
        <v>40.1</v>
      </c>
      <c r="AC2451">
        <v>0.18</v>
      </c>
      <c r="AD2451">
        <v>357</v>
      </c>
      <c r="AE2451">
        <v>0.63</v>
      </c>
      <c r="AF2451">
        <v>0.01</v>
      </c>
      <c r="AG2451">
        <v>6.4</v>
      </c>
      <c r="AH2451">
        <v>0.05</v>
      </c>
      <c r="AI2451">
        <v>27.93</v>
      </c>
      <c r="AJ2451">
        <v>0.01</v>
      </c>
      <c r="AK2451">
        <v>0.17</v>
      </c>
      <c r="AL2451">
        <v>3</v>
      </c>
      <c r="AM2451">
        <v>0.4</v>
      </c>
      <c r="AN2451">
        <v>3.7</v>
      </c>
      <c r="AO2451">
        <v>7.0000000000000007E-2</v>
      </c>
      <c r="AP2451">
        <v>36.200000000000003</v>
      </c>
      <c r="AQ2451">
        <v>800</v>
      </c>
      <c r="AR2451">
        <v>0.18</v>
      </c>
      <c r="AS2451">
        <v>4.3</v>
      </c>
      <c r="AT2451">
        <v>16</v>
      </c>
      <c r="AU2451">
        <v>10.7</v>
      </c>
      <c r="AV2451">
        <v>34.9</v>
      </c>
    </row>
    <row r="2452" spans="1:48" hidden="1" x14ac:dyDescent="0.3">
      <c r="A2452" t="s">
        <v>9517</v>
      </c>
      <c r="B2452" t="s">
        <v>9518</v>
      </c>
      <c r="C2452" s="1" t="str">
        <f t="shared" si="192"/>
        <v>13:0054</v>
      </c>
      <c r="D2452" s="1" t="str">
        <f t="shared" si="193"/>
        <v>13:0028</v>
      </c>
      <c r="E2452" t="s">
        <v>9519</v>
      </c>
      <c r="F2452" t="s">
        <v>9520</v>
      </c>
      <c r="H2452">
        <v>45.214390999999999</v>
      </c>
      <c r="I2452">
        <v>-66.707141899999996</v>
      </c>
      <c r="J2452" s="1" t="str">
        <f>HYPERLINK("http://geochem.nrcan.gc.ca/cdogs/content/kwd/kwd020046_e.htm", "Ablation till")</f>
        <v>Ablation till</v>
      </c>
      <c r="K2452" s="1" t="str">
        <f t="shared" si="188"/>
        <v>&lt;63 micron</v>
      </c>
      <c r="L2452">
        <v>26</v>
      </c>
      <c r="M2452">
        <v>1.91</v>
      </c>
      <c r="N2452">
        <v>11.3</v>
      </c>
      <c r="O2452">
        <v>0.2</v>
      </c>
      <c r="P2452">
        <v>1</v>
      </c>
      <c r="Q2452">
        <v>22.1</v>
      </c>
      <c r="R2452">
        <v>0.91</v>
      </c>
      <c r="S2452">
        <v>0.03</v>
      </c>
      <c r="T2452">
        <v>7.0000000000000007E-2</v>
      </c>
      <c r="U2452">
        <v>4.2</v>
      </c>
      <c r="V2452">
        <v>20.5</v>
      </c>
      <c r="W2452">
        <v>6.81</v>
      </c>
      <c r="X2452">
        <v>1.97</v>
      </c>
      <c r="Y2452">
        <v>5.6</v>
      </c>
      <c r="Z2452">
        <v>46</v>
      </c>
      <c r="AA2452">
        <v>0.05</v>
      </c>
      <c r="AB2452">
        <v>18.2</v>
      </c>
      <c r="AC2452">
        <v>0.28999999999999998</v>
      </c>
      <c r="AD2452">
        <v>188</v>
      </c>
      <c r="AE2452">
        <v>1.25</v>
      </c>
      <c r="AF2452">
        <v>1E-3</v>
      </c>
      <c r="AG2452">
        <v>12.1</v>
      </c>
      <c r="AH2452">
        <v>0.02</v>
      </c>
      <c r="AI2452">
        <v>20.93</v>
      </c>
      <c r="AJ2452">
        <v>0.01</v>
      </c>
      <c r="AK2452">
        <v>0.24</v>
      </c>
      <c r="AL2452">
        <v>2.1</v>
      </c>
      <c r="AM2452">
        <v>1</v>
      </c>
      <c r="AN2452">
        <v>2.8</v>
      </c>
      <c r="AO2452">
        <v>0.02</v>
      </c>
      <c r="AP2452">
        <v>18.600000000000001</v>
      </c>
      <c r="AQ2452">
        <v>500</v>
      </c>
      <c r="AR2452">
        <v>0.16</v>
      </c>
      <c r="AS2452">
        <v>3.7</v>
      </c>
      <c r="AT2452">
        <v>26</v>
      </c>
      <c r="AU2452">
        <v>1.2</v>
      </c>
      <c r="AV2452">
        <v>35.700000000000003</v>
      </c>
    </row>
    <row r="2453" spans="1:48" hidden="1" x14ac:dyDescent="0.3">
      <c r="A2453" t="s">
        <v>9521</v>
      </c>
      <c r="B2453" t="s">
        <v>9522</v>
      </c>
      <c r="C2453" s="1" t="str">
        <f t="shared" si="192"/>
        <v>13:0054</v>
      </c>
      <c r="D2453" s="1" t="str">
        <f t="shared" si="193"/>
        <v>13:0028</v>
      </c>
      <c r="E2453" t="s">
        <v>9523</v>
      </c>
      <c r="F2453" t="s">
        <v>9524</v>
      </c>
      <c r="H2453">
        <v>45.195399100000003</v>
      </c>
      <c r="I2453">
        <v>-66.709051799999997</v>
      </c>
      <c r="J2453" s="1" t="str">
        <f>HYPERLINK("http://geochem.nrcan.gc.ca/cdogs/content/kwd/kwd020046_e.htm", "Ablation till")</f>
        <v>Ablation till</v>
      </c>
      <c r="K2453" s="1" t="str">
        <f t="shared" si="188"/>
        <v>&lt;63 micron</v>
      </c>
      <c r="L2453">
        <v>15</v>
      </c>
      <c r="M2453">
        <v>0.93</v>
      </c>
      <c r="N2453">
        <v>6.7</v>
      </c>
      <c r="O2453">
        <v>0.4</v>
      </c>
      <c r="P2453">
        <v>1</v>
      </c>
      <c r="Q2453">
        <v>5.6</v>
      </c>
      <c r="R2453">
        <v>0.27</v>
      </c>
      <c r="S2453">
        <v>0.03</v>
      </c>
      <c r="T2453">
        <v>0.08</v>
      </c>
      <c r="U2453">
        <v>1.5</v>
      </c>
      <c r="V2453">
        <v>6.6</v>
      </c>
      <c r="W2453">
        <v>2.74</v>
      </c>
      <c r="X2453">
        <v>0.7</v>
      </c>
      <c r="Y2453">
        <v>2.2999999999999998</v>
      </c>
      <c r="Z2453">
        <v>21</v>
      </c>
      <c r="AA2453">
        <v>0.03</v>
      </c>
      <c r="AB2453">
        <v>15.7</v>
      </c>
      <c r="AC2453">
        <v>0.1</v>
      </c>
      <c r="AD2453">
        <v>94</v>
      </c>
      <c r="AE2453">
        <v>0.51</v>
      </c>
      <c r="AF2453">
        <v>1E-3</v>
      </c>
      <c r="AG2453">
        <v>4.5999999999999996</v>
      </c>
      <c r="AH2453">
        <v>0.01</v>
      </c>
      <c r="AI2453">
        <v>12.69</v>
      </c>
      <c r="AJ2453">
        <v>0.01</v>
      </c>
      <c r="AK2453">
        <v>0.16</v>
      </c>
      <c r="AL2453">
        <v>1.2</v>
      </c>
      <c r="AM2453">
        <v>0.4</v>
      </c>
      <c r="AN2453">
        <v>1.5</v>
      </c>
      <c r="AO2453">
        <v>0.01</v>
      </c>
      <c r="AP2453">
        <v>21.3</v>
      </c>
      <c r="AQ2453">
        <v>300</v>
      </c>
      <c r="AR2453">
        <v>0.09</v>
      </c>
      <c r="AS2453">
        <v>5.7</v>
      </c>
      <c r="AT2453">
        <v>11</v>
      </c>
      <c r="AU2453">
        <v>1.5</v>
      </c>
      <c r="AV2453">
        <v>17.600000000000001</v>
      </c>
    </row>
    <row r="2454" spans="1:48" hidden="1" x14ac:dyDescent="0.3">
      <c r="A2454" t="s">
        <v>9525</v>
      </c>
      <c r="B2454" t="s">
        <v>9526</v>
      </c>
      <c r="C2454" s="1" t="str">
        <f t="shared" si="192"/>
        <v>13:0054</v>
      </c>
      <c r="D2454" s="1" t="str">
        <f t="shared" si="193"/>
        <v>13:0028</v>
      </c>
      <c r="E2454" t="s">
        <v>9527</v>
      </c>
      <c r="F2454" t="s">
        <v>9528</v>
      </c>
      <c r="H2454">
        <v>45.249179499999997</v>
      </c>
      <c r="I2454">
        <v>-66.679770099999999</v>
      </c>
      <c r="J2454" s="1" t="str">
        <f>HYPERLINK("http://geochem.nrcan.gc.ca/cdogs/content/kwd/kwd020046_e.htm", "Ablation till")</f>
        <v>Ablation till</v>
      </c>
      <c r="K2454" s="1" t="str">
        <f t="shared" si="188"/>
        <v>&lt;63 micron</v>
      </c>
      <c r="L2454">
        <v>24</v>
      </c>
      <c r="M2454">
        <v>1.22</v>
      </c>
      <c r="N2454">
        <v>29.8</v>
      </c>
      <c r="O2454">
        <v>0.3</v>
      </c>
      <c r="P2454">
        <v>1</v>
      </c>
      <c r="Q2454">
        <v>19.600000000000001</v>
      </c>
      <c r="R2454">
        <v>1.67</v>
      </c>
      <c r="S2454">
        <v>0.11</v>
      </c>
      <c r="T2454">
        <v>0.15</v>
      </c>
      <c r="U2454">
        <v>7</v>
      </c>
      <c r="V2454">
        <v>20.100000000000001</v>
      </c>
      <c r="W2454">
        <v>15.08</v>
      </c>
      <c r="X2454">
        <v>1.78</v>
      </c>
      <c r="Y2454">
        <v>3.9</v>
      </c>
      <c r="Z2454">
        <v>25</v>
      </c>
      <c r="AA2454">
        <v>0.08</v>
      </c>
      <c r="AB2454">
        <v>31.2</v>
      </c>
      <c r="AC2454">
        <v>0.32</v>
      </c>
      <c r="AD2454">
        <v>329</v>
      </c>
      <c r="AE2454">
        <v>0.93</v>
      </c>
      <c r="AF2454">
        <v>0.01</v>
      </c>
      <c r="AG2454">
        <v>17.7</v>
      </c>
      <c r="AH2454">
        <v>0.05</v>
      </c>
      <c r="AI2454">
        <v>26.08</v>
      </c>
      <c r="AJ2454">
        <v>0.01</v>
      </c>
      <c r="AK2454">
        <v>0.31</v>
      </c>
      <c r="AL2454">
        <v>2.5</v>
      </c>
      <c r="AM2454">
        <v>0.5</v>
      </c>
      <c r="AN2454">
        <v>5.4</v>
      </c>
      <c r="AO2454">
        <v>0.01</v>
      </c>
      <c r="AP2454">
        <v>19.100000000000001</v>
      </c>
      <c r="AQ2454">
        <v>700</v>
      </c>
      <c r="AR2454">
        <v>0.12</v>
      </c>
      <c r="AS2454">
        <v>2.9</v>
      </c>
      <c r="AT2454">
        <v>25</v>
      </c>
      <c r="AU2454">
        <v>1.3</v>
      </c>
      <c r="AV2454">
        <v>54.8</v>
      </c>
    </row>
    <row r="2455" spans="1:48" hidden="1" x14ac:dyDescent="0.3">
      <c r="A2455" t="s">
        <v>9529</v>
      </c>
      <c r="B2455" t="s">
        <v>9530</v>
      </c>
      <c r="C2455" s="1" t="str">
        <f t="shared" si="192"/>
        <v>13:0054</v>
      </c>
      <c r="D2455" s="1" t="str">
        <f t="shared" si="193"/>
        <v>13:0028</v>
      </c>
      <c r="E2455" t="s">
        <v>9531</v>
      </c>
      <c r="F2455" t="s">
        <v>9532</v>
      </c>
      <c r="H2455">
        <v>45.231835099999998</v>
      </c>
      <c r="I2455">
        <v>-66.683432600000003</v>
      </c>
      <c r="J2455" s="1" t="str">
        <f>HYPERLINK("http://geochem.nrcan.gc.ca/cdogs/content/kwd/kwd020046_e.htm", "Ablation till")</f>
        <v>Ablation till</v>
      </c>
      <c r="K2455" s="1" t="str">
        <f t="shared" si="188"/>
        <v>&lt;63 micron</v>
      </c>
      <c r="L2455">
        <v>9</v>
      </c>
      <c r="M2455">
        <v>1.0900000000000001</v>
      </c>
      <c r="N2455">
        <v>12.9</v>
      </c>
      <c r="O2455">
        <v>1.8</v>
      </c>
      <c r="P2455">
        <v>0.5</v>
      </c>
      <c r="Q2455">
        <v>16.899999999999999</v>
      </c>
      <c r="R2455">
        <v>0.6</v>
      </c>
      <c r="S2455">
        <v>0.1</v>
      </c>
      <c r="T2455">
        <v>0.16</v>
      </c>
      <c r="U2455">
        <v>7.3</v>
      </c>
      <c r="V2455">
        <v>17</v>
      </c>
      <c r="W2455">
        <v>10.19</v>
      </c>
      <c r="X2455">
        <v>1.54</v>
      </c>
      <c r="Y2455">
        <v>3.5</v>
      </c>
      <c r="Z2455">
        <v>20</v>
      </c>
      <c r="AA2455">
        <v>0.04</v>
      </c>
      <c r="AB2455">
        <v>26.2</v>
      </c>
      <c r="AC2455">
        <v>0.28999999999999998</v>
      </c>
      <c r="AD2455">
        <v>354</v>
      </c>
      <c r="AE2455">
        <v>0.38</v>
      </c>
      <c r="AF2455">
        <v>1E-3</v>
      </c>
      <c r="AG2455">
        <v>13.2</v>
      </c>
      <c r="AH2455">
        <v>0.03</v>
      </c>
      <c r="AI2455">
        <v>29.38</v>
      </c>
      <c r="AJ2455">
        <v>0.01</v>
      </c>
      <c r="AK2455">
        <v>0.26</v>
      </c>
      <c r="AL2455">
        <v>2.4</v>
      </c>
      <c r="AM2455">
        <v>0.3</v>
      </c>
      <c r="AN2455">
        <v>4.9000000000000004</v>
      </c>
      <c r="AO2455">
        <v>0.01</v>
      </c>
      <c r="AP2455">
        <v>14.9</v>
      </c>
      <c r="AQ2455">
        <v>700</v>
      </c>
      <c r="AR2455">
        <v>0.08</v>
      </c>
      <c r="AS2455">
        <v>2.2000000000000002</v>
      </c>
      <c r="AT2455">
        <v>24</v>
      </c>
      <c r="AU2455">
        <v>0.7</v>
      </c>
      <c r="AV2455">
        <v>43.1</v>
      </c>
    </row>
    <row r="2456" spans="1:48" hidden="1" x14ac:dyDescent="0.3">
      <c r="A2456" t="s">
        <v>9533</v>
      </c>
      <c r="B2456" t="s">
        <v>9534</v>
      </c>
      <c r="C2456" s="1" t="str">
        <f t="shared" si="192"/>
        <v>13:0054</v>
      </c>
      <c r="D2456" s="1" t="str">
        <f t="shared" si="193"/>
        <v>13:0028</v>
      </c>
      <c r="E2456" t="s">
        <v>9535</v>
      </c>
      <c r="F2456" t="s">
        <v>9536</v>
      </c>
      <c r="H2456">
        <v>45.209705399999997</v>
      </c>
      <c r="I2456">
        <v>-66.6793026</v>
      </c>
      <c r="J2456" s="1" t="str">
        <f>HYPERLINK("http://geochem.nrcan.gc.ca/cdogs/content/kwd/kwd020045_e.htm", "Basal till")</f>
        <v>Basal till</v>
      </c>
      <c r="K2456" s="1" t="str">
        <f t="shared" si="188"/>
        <v>&lt;63 micron</v>
      </c>
      <c r="L2456">
        <v>47</v>
      </c>
      <c r="M2456">
        <v>1.71</v>
      </c>
      <c r="N2456">
        <v>16.100000000000001</v>
      </c>
      <c r="O2456">
        <v>2.6</v>
      </c>
      <c r="P2456">
        <v>1</v>
      </c>
      <c r="Q2456">
        <v>25.4</v>
      </c>
      <c r="R2456">
        <v>0.96</v>
      </c>
      <c r="S2456">
        <v>0.05</v>
      </c>
      <c r="T2456">
        <v>0.09</v>
      </c>
      <c r="U2456">
        <v>5.9</v>
      </c>
      <c r="V2456">
        <v>21.1</v>
      </c>
      <c r="W2456">
        <v>8.44</v>
      </c>
      <c r="X2456">
        <v>1.98</v>
      </c>
      <c r="Y2456">
        <v>4.9000000000000004</v>
      </c>
      <c r="Z2456">
        <v>42</v>
      </c>
      <c r="AA2456">
        <v>0.05</v>
      </c>
      <c r="AB2456">
        <v>25.8</v>
      </c>
      <c r="AC2456">
        <v>0.32</v>
      </c>
      <c r="AD2456">
        <v>276</v>
      </c>
      <c r="AE2456">
        <v>0.69</v>
      </c>
      <c r="AF2456">
        <v>0.01</v>
      </c>
      <c r="AG2456">
        <v>15.9</v>
      </c>
      <c r="AH2456">
        <v>0.02</v>
      </c>
      <c r="AI2456">
        <v>22.99</v>
      </c>
      <c r="AJ2456">
        <v>0.01</v>
      </c>
      <c r="AK2456">
        <v>0.32</v>
      </c>
      <c r="AL2456">
        <v>2.2000000000000002</v>
      </c>
      <c r="AM2456">
        <v>0.7</v>
      </c>
      <c r="AN2456">
        <v>3.9</v>
      </c>
      <c r="AO2456">
        <v>0.01</v>
      </c>
      <c r="AP2456">
        <v>15</v>
      </c>
      <c r="AQ2456">
        <v>600</v>
      </c>
      <c r="AR2456">
        <v>0.14000000000000001</v>
      </c>
      <c r="AS2456">
        <v>1.7</v>
      </c>
      <c r="AT2456">
        <v>26</v>
      </c>
      <c r="AU2456">
        <v>1.1000000000000001</v>
      </c>
      <c r="AV2456">
        <v>61.5</v>
      </c>
    </row>
    <row r="2457" spans="1:48" hidden="1" x14ac:dyDescent="0.3">
      <c r="A2457" t="s">
        <v>9537</v>
      </c>
      <c r="B2457" t="s">
        <v>9538</v>
      </c>
      <c r="C2457" s="1" t="str">
        <f t="shared" si="192"/>
        <v>13:0054</v>
      </c>
      <c r="D2457" s="1" t="str">
        <f t="shared" si="193"/>
        <v>13:0028</v>
      </c>
      <c r="E2457" t="s">
        <v>9539</v>
      </c>
      <c r="F2457" t="s">
        <v>9540</v>
      </c>
      <c r="H2457">
        <v>45.191750999999996</v>
      </c>
      <c r="I2457">
        <v>-66.686627799999997</v>
      </c>
      <c r="J2457" s="1" t="str">
        <f>HYPERLINK("http://geochem.nrcan.gc.ca/cdogs/content/kwd/kwd020046_e.htm", "Ablation till")</f>
        <v>Ablation till</v>
      </c>
      <c r="K2457" s="1" t="str">
        <f t="shared" si="188"/>
        <v>&lt;63 micron</v>
      </c>
      <c r="L2457">
        <v>3</v>
      </c>
      <c r="M2457">
        <v>1.1499999999999999</v>
      </c>
      <c r="N2457">
        <v>19.7</v>
      </c>
      <c r="O2457">
        <v>0.9</v>
      </c>
      <c r="P2457">
        <v>1</v>
      </c>
      <c r="Q2457">
        <v>16.100000000000001</v>
      </c>
      <c r="R2457">
        <v>0.89</v>
      </c>
      <c r="S2457">
        <v>0.13</v>
      </c>
      <c r="T2457">
        <v>0.15</v>
      </c>
      <c r="U2457">
        <v>6.2</v>
      </c>
      <c r="V2457">
        <v>13.5</v>
      </c>
      <c r="W2457">
        <v>9.44</v>
      </c>
      <c r="X2457">
        <v>1.38</v>
      </c>
      <c r="Y2457">
        <v>4.8</v>
      </c>
      <c r="Z2457">
        <v>8</v>
      </c>
      <c r="AA2457">
        <v>0.1</v>
      </c>
      <c r="AB2457">
        <v>41.5</v>
      </c>
      <c r="AC2457">
        <v>0.23</v>
      </c>
      <c r="AD2457">
        <v>359</v>
      </c>
      <c r="AE2457">
        <v>0.52</v>
      </c>
      <c r="AF2457">
        <v>0.01</v>
      </c>
      <c r="AG2457">
        <v>8.8000000000000007</v>
      </c>
      <c r="AH2457">
        <v>0.03</v>
      </c>
      <c r="AI2457">
        <v>14.81</v>
      </c>
      <c r="AJ2457">
        <v>0.01</v>
      </c>
      <c r="AK2457">
        <v>0.22</v>
      </c>
      <c r="AL2457">
        <v>3</v>
      </c>
      <c r="AM2457">
        <v>0.4</v>
      </c>
      <c r="AN2457">
        <v>3.5</v>
      </c>
      <c r="AO2457">
        <v>0.01</v>
      </c>
      <c r="AP2457">
        <v>38.9</v>
      </c>
      <c r="AQ2457">
        <v>800</v>
      </c>
      <c r="AR2457">
        <v>0.12</v>
      </c>
      <c r="AS2457">
        <v>5.0999999999999996</v>
      </c>
      <c r="AT2457">
        <v>19</v>
      </c>
      <c r="AU2457">
        <v>2</v>
      </c>
      <c r="AV2457">
        <v>34.6</v>
      </c>
    </row>
    <row r="2458" spans="1:48" hidden="1" x14ac:dyDescent="0.3">
      <c r="A2458" t="s">
        <v>9541</v>
      </c>
      <c r="B2458" t="s">
        <v>9542</v>
      </c>
      <c r="C2458" s="1" t="str">
        <f t="shared" si="192"/>
        <v>13:0054</v>
      </c>
      <c r="D2458" s="1" t="str">
        <f t="shared" si="193"/>
        <v>13:0028</v>
      </c>
      <c r="E2458" t="s">
        <v>9543</v>
      </c>
      <c r="F2458" t="s">
        <v>9544</v>
      </c>
      <c r="H2458">
        <v>45.175232200000004</v>
      </c>
      <c r="I2458">
        <v>-66.686177999999998</v>
      </c>
      <c r="J2458" s="1" t="str">
        <f>HYPERLINK("http://geochem.nrcan.gc.ca/cdogs/content/kwd/kwd020045_e.htm", "Basal till")</f>
        <v>Basal till</v>
      </c>
      <c r="K2458" s="1" t="str">
        <f t="shared" si="188"/>
        <v>&lt;63 micron</v>
      </c>
      <c r="L2458">
        <v>4</v>
      </c>
      <c r="M2458">
        <v>1.63</v>
      </c>
      <c r="N2458">
        <v>18.5</v>
      </c>
      <c r="O2458">
        <v>1.1000000000000001</v>
      </c>
      <c r="P2458">
        <v>1</v>
      </c>
      <c r="Q2458">
        <v>38.299999999999997</v>
      </c>
      <c r="R2458">
        <v>0.43</v>
      </c>
      <c r="S2458">
        <v>0.05</v>
      </c>
      <c r="T2458">
        <v>0.08</v>
      </c>
      <c r="U2458">
        <v>8.9</v>
      </c>
      <c r="V2458">
        <v>12.9</v>
      </c>
      <c r="W2458">
        <v>20.329999999999998</v>
      </c>
      <c r="X2458">
        <v>2.08</v>
      </c>
      <c r="Y2458">
        <v>5.4</v>
      </c>
      <c r="Z2458">
        <v>10</v>
      </c>
      <c r="AA2458">
        <v>0.09</v>
      </c>
      <c r="AB2458">
        <v>30.3</v>
      </c>
      <c r="AC2458">
        <v>0.32</v>
      </c>
      <c r="AD2458">
        <v>409</v>
      </c>
      <c r="AE2458">
        <v>0.51</v>
      </c>
      <c r="AF2458">
        <v>0.01</v>
      </c>
      <c r="AG2458">
        <v>12.8</v>
      </c>
      <c r="AH2458">
        <v>0.03</v>
      </c>
      <c r="AI2458">
        <v>14.71</v>
      </c>
      <c r="AJ2458">
        <v>0.01</v>
      </c>
      <c r="AK2458">
        <v>0.4</v>
      </c>
      <c r="AL2458">
        <v>3.9</v>
      </c>
      <c r="AM2458">
        <v>0.4</v>
      </c>
      <c r="AN2458">
        <v>3.7</v>
      </c>
      <c r="AO2458">
        <v>0.01</v>
      </c>
      <c r="AP2458">
        <v>25.7</v>
      </c>
      <c r="AQ2458">
        <v>900</v>
      </c>
      <c r="AR2458">
        <v>0.14000000000000001</v>
      </c>
      <c r="AS2458">
        <v>4.5</v>
      </c>
      <c r="AT2458">
        <v>25</v>
      </c>
      <c r="AU2458">
        <v>0.9</v>
      </c>
      <c r="AV2458">
        <v>41.7</v>
      </c>
    </row>
    <row r="2459" spans="1:48" hidden="1" x14ac:dyDescent="0.3">
      <c r="A2459" t="s">
        <v>9545</v>
      </c>
      <c r="B2459" t="s">
        <v>9546</v>
      </c>
      <c r="C2459" s="1" t="str">
        <f t="shared" si="192"/>
        <v>13:0054</v>
      </c>
      <c r="D2459" s="1" t="str">
        <f t="shared" si="193"/>
        <v>13:0028</v>
      </c>
      <c r="E2459" t="s">
        <v>9547</v>
      </c>
      <c r="F2459" t="s">
        <v>9548</v>
      </c>
      <c r="H2459">
        <v>45.155289099999997</v>
      </c>
      <c r="I2459">
        <v>-66.686007000000004</v>
      </c>
      <c r="J2459" s="1" t="str">
        <f>HYPERLINK("http://geochem.nrcan.gc.ca/cdogs/content/kwd/kwd020046_e.htm", "Ablation till")</f>
        <v>Ablation till</v>
      </c>
      <c r="K2459" s="1" t="str">
        <f t="shared" si="188"/>
        <v>&lt;63 micron</v>
      </c>
      <c r="L2459">
        <v>28</v>
      </c>
      <c r="M2459">
        <v>1.43</v>
      </c>
      <c r="N2459">
        <v>11.9</v>
      </c>
      <c r="O2459">
        <v>3.3</v>
      </c>
      <c r="P2459">
        <v>0.5</v>
      </c>
      <c r="Q2459">
        <v>19.100000000000001</v>
      </c>
      <c r="R2459">
        <v>0.42</v>
      </c>
      <c r="S2459">
        <v>0.14000000000000001</v>
      </c>
      <c r="T2459">
        <v>0.09</v>
      </c>
      <c r="U2459">
        <v>7.8</v>
      </c>
      <c r="V2459">
        <v>25.7</v>
      </c>
      <c r="W2459">
        <v>16.440000000000001</v>
      </c>
      <c r="X2459">
        <v>2.04</v>
      </c>
      <c r="Y2459">
        <v>3.9</v>
      </c>
      <c r="Z2459">
        <v>39</v>
      </c>
      <c r="AA2459">
        <v>0.06</v>
      </c>
      <c r="AB2459">
        <v>20.100000000000001</v>
      </c>
      <c r="AC2459">
        <v>0.47</v>
      </c>
      <c r="AD2459">
        <v>344</v>
      </c>
      <c r="AE2459">
        <v>0.54</v>
      </c>
      <c r="AF2459">
        <v>0.01</v>
      </c>
      <c r="AG2459">
        <v>16.899999999999999</v>
      </c>
      <c r="AH2459">
        <v>0.04</v>
      </c>
      <c r="AI2459">
        <v>11.48</v>
      </c>
      <c r="AJ2459">
        <v>0.01</v>
      </c>
      <c r="AK2459">
        <v>0.28000000000000003</v>
      </c>
      <c r="AL2459">
        <v>2.6</v>
      </c>
      <c r="AM2459">
        <v>0.5</v>
      </c>
      <c r="AN2459">
        <v>6.5</v>
      </c>
      <c r="AO2459">
        <v>0.01</v>
      </c>
      <c r="AP2459">
        <v>11.5</v>
      </c>
      <c r="AQ2459">
        <v>1000</v>
      </c>
      <c r="AR2459">
        <v>0.09</v>
      </c>
      <c r="AS2459">
        <v>1.6</v>
      </c>
      <c r="AT2459">
        <v>28</v>
      </c>
      <c r="AU2459">
        <v>0.6</v>
      </c>
      <c r="AV2459">
        <v>40.5</v>
      </c>
    </row>
    <row r="2460" spans="1:48" hidden="1" x14ac:dyDescent="0.3">
      <c r="A2460" t="s">
        <v>9549</v>
      </c>
      <c r="B2460" t="s">
        <v>9550</v>
      </c>
      <c r="C2460" s="1" t="str">
        <f t="shared" si="192"/>
        <v>13:0054</v>
      </c>
      <c r="D2460" s="1" t="str">
        <f t="shared" si="193"/>
        <v>13:0028</v>
      </c>
      <c r="E2460" t="s">
        <v>9551</v>
      </c>
      <c r="F2460" t="s">
        <v>9552</v>
      </c>
      <c r="H2460">
        <v>45.140454099999999</v>
      </c>
      <c r="I2460">
        <v>-66.684255300000004</v>
      </c>
      <c r="J2460" s="1" t="str">
        <f>HYPERLINK("http://geochem.nrcan.gc.ca/cdogs/content/kwd/kwd020046_e.htm", "Ablation till")</f>
        <v>Ablation till</v>
      </c>
      <c r="K2460" s="1" t="str">
        <f t="shared" si="188"/>
        <v>&lt;63 micron</v>
      </c>
      <c r="L2460">
        <v>58</v>
      </c>
      <c r="M2460">
        <v>2.1800000000000002</v>
      </c>
      <c r="N2460">
        <v>7.1</v>
      </c>
      <c r="O2460">
        <v>1.7</v>
      </c>
      <c r="P2460">
        <v>2</v>
      </c>
      <c r="Q2460">
        <v>17</v>
      </c>
      <c r="R2460">
        <v>1.24</v>
      </c>
      <c r="S2460">
        <v>0.09</v>
      </c>
      <c r="T2460">
        <v>0.11</v>
      </c>
      <c r="U2460">
        <v>8.1</v>
      </c>
      <c r="V2460">
        <v>36.9</v>
      </c>
      <c r="W2460">
        <v>23.22</v>
      </c>
      <c r="X2460">
        <v>2.09</v>
      </c>
      <c r="Y2460">
        <v>4.7</v>
      </c>
      <c r="Z2460">
        <v>77</v>
      </c>
      <c r="AA2460">
        <v>0.05</v>
      </c>
      <c r="AB2460">
        <v>21.6</v>
      </c>
      <c r="AC2460">
        <v>0.5</v>
      </c>
      <c r="AD2460">
        <v>309</v>
      </c>
      <c r="AE2460">
        <v>0.87</v>
      </c>
      <c r="AF2460">
        <v>0.01</v>
      </c>
      <c r="AG2460">
        <v>21.4</v>
      </c>
      <c r="AH2460">
        <v>0.04</v>
      </c>
      <c r="AI2460">
        <v>21.38</v>
      </c>
      <c r="AJ2460">
        <v>0.01</v>
      </c>
      <c r="AK2460">
        <v>0.2</v>
      </c>
      <c r="AL2460">
        <v>2.8</v>
      </c>
      <c r="AM2460">
        <v>1.1000000000000001</v>
      </c>
      <c r="AN2460">
        <v>6.3</v>
      </c>
      <c r="AO2460">
        <v>0.04</v>
      </c>
      <c r="AP2460">
        <v>8.6</v>
      </c>
      <c r="AQ2460">
        <v>900</v>
      </c>
      <c r="AR2460">
        <v>0.14000000000000001</v>
      </c>
      <c r="AS2460">
        <v>1.3</v>
      </c>
      <c r="AT2460">
        <v>30</v>
      </c>
      <c r="AU2460">
        <v>0.3</v>
      </c>
      <c r="AV2460">
        <v>51.7</v>
      </c>
    </row>
    <row r="2461" spans="1:48" hidden="1" x14ac:dyDescent="0.3">
      <c r="A2461" t="s">
        <v>9553</v>
      </c>
      <c r="B2461" t="s">
        <v>9554</v>
      </c>
      <c r="C2461" s="1" t="str">
        <f t="shared" si="192"/>
        <v>13:0054</v>
      </c>
      <c r="D2461" s="1" t="str">
        <f t="shared" si="193"/>
        <v>13:0028</v>
      </c>
      <c r="E2461" t="s">
        <v>9555</v>
      </c>
      <c r="F2461" t="s">
        <v>9556</v>
      </c>
      <c r="H2461">
        <v>45.233092300000003</v>
      </c>
      <c r="I2461">
        <v>-66.657698800000006</v>
      </c>
      <c r="J2461" s="1" t="str">
        <f>HYPERLINK("http://geochem.nrcan.gc.ca/cdogs/content/kwd/kwd020045_e.htm", "Basal till")</f>
        <v>Basal till</v>
      </c>
      <c r="K2461" s="1" t="str">
        <f t="shared" si="188"/>
        <v>&lt;63 micron</v>
      </c>
      <c r="L2461">
        <v>12</v>
      </c>
      <c r="M2461">
        <v>1.69</v>
      </c>
      <c r="N2461">
        <v>10.8</v>
      </c>
      <c r="O2461">
        <v>0.6</v>
      </c>
      <c r="P2461">
        <v>1</v>
      </c>
      <c r="Q2461">
        <v>32.5</v>
      </c>
      <c r="R2461">
        <v>0.68</v>
      </c>
      <c r="S2461">
        <v>7.0000000000000007E-2</v>
      </c>
      <c r="T2461">
        <v>0.15</v>
      </c>
      <c r="U2461">
        <v>8.1999999999999993</v>
      </c>
      <c r="V2461">
        <v>23.4</v>
      </c>
      <c r="W2461">
        <v>11.46</v>
      </c>
      <c r="X2461">
        <v>2.2599999999999998</v>
      </c>
      <c r="Y2461">
        <v>4.5</v>
      </c>
      <c r="Z2461">
        <v>16</v>
      </c>
      <c r="AA2461">
        <v>7.0000000000000007E-2</v>
      </c>
      <c r="AB2461">
        <v>25.4</v>
      </c>
      <c r="AC2461">
        <v>0.47</v>
      </c>
      <c r="AD2461">
        <v>415</v>
      </c>
      <c r="AE2461">
        <v>1.91</v>
      </c>
      <c r="AF2461">
        <v>1E-3</v>
      </c>
      <c r="AG2461">
        <v>19.600000000000001</v>
      </c>
      <c r="AH2461">
        <v>0.02</v>
      </c>
      <c r="AI2461">
        <v>37.81</v>
      </c>
      <c r="AJ2461">
        <v>0.02</v>
      </c>
      <c r="AK2461">
        <v>0.27</v>
      </c>
      <c r="AL2461">
        <v>2.6</v>
      </c>
      <c r="AM2461">
        <v>0.4</v>
      </c>
      <c r="AN2461">
        <v>5.2</v>
      </c>
      <c r="AO2461">
        <v>0.01</v>
      </c>
      <c r="AP2461">
        <v>11.1</v>
      </c>
      <c r="AQ2461">
        <v>700</v>
      </c>
      <c r="AR2461">
        <v>0.11</v>
      </c>
      <c r="AS2461">
        <v>2.2999999999999998</v>
      </c>
      <c r="AT2461">
        <v>26</v>
      </c>
      <c r="AU2461">
        <v>0.4</v>
      </c>
      <c r="AV2461">
        <v>92</v>
      </c>
    </row>
    <row r="2462" spans="1:48" hidden="1" x14ac:dyDescent="0.3">
      <c r="A2462" t="s">
        <v>9557</v>
      </c>
      <c r="B2462" t="s">
        <v>9558</v>
      </c>
      <c r="C2462" s="1" t="str">
        <f t="shared" si="192"/>
        <v>13:0054</v>
      </c>
      <c r="D2462" s="1" t="str">
        <f t="shared" si="193"/>
        <v>13:0028</v>
      </c>
      <c r="E2462" t="s">
        <v>9559</v>
      </c>
      <c r="F2462" t="s">
        <v>9560</v>
      </c>
      <c r="H2462">
        <v>45.2122794</v>
      </c>
      <c r="I2462">
        <v>-66.651550499999999</v>
      </c>
      <c r="J2462" s="1" t="str">
        <f>HYPERLINK("http://geochem.nrcan.gc.ca/cdogs/content/kwd/kwd020045_e.htm", "Basal till")</f>
        <v>Basal till</v>
      </c>
      <c r="K2462" s="1" t="str">
        <f t="shared" si="188"/>
        <v>&lt;63 micron</v>
      </c>
      <c r="L2462">
        <v>7</v>
      </c>
      <c r="M2462">
        <v>1.39</v>
      </c>
      <c r="N2462">
        <v>10.8</v>
      </c>
      <c r="O2462">
        <v>0.6</v>
      </c>
      <c r="P2462">
        <v>0.5</v>
      </c>
      <c r="Q2462">
        <v>25.1</v>
      </c>
      <c r="R2462">
        <v>0.51</v>
      </c>
      <c r="S2462">
        <v>0.11</v>
      </c>
      <c r="T2462">
        <v>0.09</v>
      </c>
      <c r="U2462">
        <v>7.4</v>
      </c>
      <c r="V2462">
        <v>19.399999999999999</v>
      </c>
      <c r="W2462">
        <v>9.76</v>
      </c>
      <c r="X2462">
        <v>1.77</v>
      </c>
      <c r="Y2462">
        <v>3.9</v>
      </c>
      <c r="Z2462">
        <v>13</v>
      </c>
      <c r="AA2462">
        <v>0.06</v>
      </c>
      <c r="AB2462">
        <v>28</v>
      </c>
      <c r="AC2462">
        <v>0.36</v>
      </c>
      <c r="AD2462">
        <v>469</v>
      </c>
      <c r="AE2462">
        <v>0.44</v>
      </c>
      <c r="AF2462">
        <v>0.01</v>
      </c>
      <c r="AG2462">
        <v>16</v>
      </c>
      <c r="AH2462">
        <v>0.03</v>
      </c>
      <c r="AI2462">
        <v>21.9</v>
      </c>
      <c r="AJ2462">
        <v>0.02</v>
      </c>
      <c r="AK2462">
        <v>0.28000000000000003</v>
      </c>
      <c r="AL2462">
        <v>2.1</v>
      </c>
      <c r="AM2462">
        <v>0.3</v>
      </c>
      <c r="AN2462">
        <v>5.8</v>
      </c>
      <c r="AO2462">
        <v>0.01</v>
      </c>
      <c r="AP2462">
        <v>11.9</v>
      </c>
      <c r="AQ2462">
        <v>700</v>
      </c>
      <c r="AR2462">
        <v>0.09</v>
      </c>
      <c r="AS2462">
        <v>1.5</v>
      </c>
      <c r="AT2462">
        <v>24</v>
      </c>
      <c r="AU2462">
        <v>0.6</v>
      </c>
      <c r="AV2462">
        <v>54</v>
      </c>
    </row>
    <row r="2463" spans="1:48" hidden="1" x14ac:dyDescent="0.3">
      <c r="A2463" t="s">
        <v>9561</v>
      </c>
      <c r="B2463" t="s">
        <v>9562</v>
      </c>
      <c r="C2463" s="1" t="str">
        <f t="shared" si="192"/>
        <v>13:0054</v>
      </c>
      <c r="D2463" s="1" t="str">
        <f t="shared" si="193"/>
        <v>13:0028</v>
      </c>
      <c r="E2463" t="s">
        <v>9563</v>
      </c>
      <c r="F2463" t="s">
        <v>9564</v>
      </c>
      <c r="H2463">
        <v>45.19171</v>
      </c>
      <c r="I2463">
        <v>-66.653314600000002</v>
      </c>
      <c r="J2463" s="1" t="str">
        <f>HYPERLINK("http://geochem.nrcan.gc.ca/cdogs/content/kwd/kwd020045_e.htm", "Basal till")</f>
        <v>Basal till</v>
      </c>
      <c r="K2463" s="1" t="str">
        <f t="shared" si="188"/>
        <v>&lt;63 micron</v>
      </c>
      <c r="L2463">
        <v>100</v>
      </c>
      <c r="M2463">
        <v>2.04</v>
      </c>
      <c r="N2463">
        <v>22.5</v>
      </c>
      <c r="O2463">
        <v>2</v>
      </c>
      <c r="P2463">
        <v>1</v>
      </c>
      <c r="Q2463">
        <v>20.9</v>
      </c>
      <c r="R2463">
        <v>0.59</v>
      </c>
      <c r="S2463">
        <v>0.06</v>
      </c>
      <c r="T2463">
        <v>0.15</v>
      </c>
      <c r="U2463">
        <v>11.5</v>
      </c>
      <c r="V2463">
        <v>26.9</v>
      </c>
      <c r="W2463">
        <v>23</v>
      </c>
      <c r="X2463">
        <v>2.82</v>
      </c>
      <c r="Y2463">
        <v>4.0999999999999996</v>
      </c>
      <c r="Z2463">
        <v>56</v>
      </c>
      <c r="AA2463">
        <v>0.04</v>
      </c>
      <c r="AB2463">
        <v>21.7</v>
      </c>
      <c r="AC2463">
        <v>0.4</v>
      </c>
      <c r="AD2463">
        <v>429</v>
      </c>
      <c r="AE2463">
        <v>1.18</v>
      </c>
      <c r="AF2463">
        <v>1E-3</v>
      </c>
      <c r="AG2463">
        <v>20.8</v>
      </c>
      <c r="AH2463">
        <v>0.04</v>
      </c>
      <c r="AI2463">
        <v>21.35</v>
      </c>
      <c r="AJ2463">
        <v>0.01</v>
      </c>
      <c r="AK2463">
        <v>0.48</v>
      </c>
      <c r="AL2463">
        <v>3.2</v>
      </c>
      <c r="AM2463">
        <v>1</v>
      </c>
      <c r="AN2463">
        <v>4.2</v>
      </c>
      <c r="AO2463">
        <v>0.02</v>
      </c>
      <c r="AP2463">
        <v>8.1</v>
      </c>
      <c r="AQ2463">
        <v>700</v>
      </c>
      <c r="AR2463">
        <v>0.09</v>
      </c>
      <c r="AS2463">
        <v>1.3</v>
      </c>
      <c r="AT2463">
        <v>34</v>
      </c>
      <c r="AU2463">
        <v>0.5</v>
      </c>
      <c r="AV2463">
        <v>62.4</v>
      </c>
    </row>
    <row r="2464" spans="1:48" hidden="1" x14ac:dyDescent="0.3">
      <c r="A2464" t="s">
        <v>9565</v>
      </c>
      <c r="B2464" t="s">
        <v>9566</v>
      </c>
      <c r="C2464" s="1" t="str">
        <f t="shared" si="192"/>
        <v>13:0054</v>
      </c>
      <c r="D2464" s="1" t="str">
        <f t="shared" si="193"/>
        <v>13:0028</v>
      </c>
      <c r="E2464" t="s">
        <v>9567</v>
      </c>
      <c r="F2464" t="s">
        <v>9568</v>
      </c>
      <c r="H2464">
        <v>45.172448600000003</v>
      </c>
      <c r="I2464">
        <v>-66.658281200000005</v>
      </c>
      <c r="J2464" s="1" t="str">
        <f>HYPERLINK("http://geochem.nrcan.gc.ca/cdogs/content/kwd/kwd020045_e.htm", "Basal till")</f>
        <v>Basal till</v>
      </c>
      <c r="K2464" s="1" t="str">
        <f t="shared" si="188"/>
        <v>&lt;63 micron</v>
      </c>
      <c r="L2464">
        <v>10</v>
      </c>
      <c r="M2464">
        <v>1.79</v>
      </c>
      <c r="N2464">
        <v>19.399999999999999</v>
      </c>
      <c r="O2464">
        <v>0.8</v>
      </c>
      <c r="P2464">
        <v>1</v>
      </c>
      <c r="Q2464">
        <v>30</v>
      </c>
      <c r="R2464">
        <v>0.65</v>
      </c>
      <c r="S2464">
        <v>0.08</v>
      </c>
      <c r="T2464">
        <v>0.09</v>
      </c>
      <c r="U2464">
        <v>14.5</v>
      </c>
      <c r="V2464">
        <v>30.7</v>
      </c>
      <c r="W2464">
        <v>15.09</v>
      </c>
      <c r="X2464">
        <v>2.83</v>
      </c>
      <c r="Y2464">
        <v>4.9000000000000004</v>
      </c>
      <c r="Z2464">
        <v>31</v>
      </c>
      <c r="AA2464">
        <v>0.08</v>
      </c>
      <c r="AB2464">
        <v>26.8</v>
      </c>
      <c r="AC2464">
        <v>0.49</v>
      </c>
      <c r="AD2464">
        <v>786</v>
      </c>
      <c r="AE2464">
        <v>1.2</v>
      </c>
      <c r="AF2464">
        <v>0.01</v>
      </c>
      <c r="AG2464">
        <v>24</v>
      </c>
      <c r="AH2464">
        <v>0.03</v>
      </c>
      <c r="AI2464">
        <v>20.52</v>
      </c>
      <c r="AJ2464">
        <v>0.01</v>
      </c>
      <c r="AK2464">
        <v>0.4</v>
      </c>
      <c r="AL2464">
        <v>2.8</v>
      </c>
      <c r="AM2464">
        <v>0.6</v>
      </c>
      <c r="AN2464">
        <v>5.8</v>
      </c>
      <c r="AO2464">
        <v>0.02</v>
      </c>
      <c r="AP2464">
        <v>12</v>
      </c>
      <c r="AQ2464">
        <v>700</v>
      </c>
      <c r="AR2464">
        <v>0.1</v>
      </c>
      <c r="AS2464">
        <v>1.6</v>
      </c>
      <c r="AT2464">
        <v>36</v>
      </c>
      <c r="AU2464">
        <v>0.8</v>
      </c>
      <c r="AV2464">
        <v>58.9</v>
      </c>
    </row>
    <row r="2465" spans="1:48" hidden="1" x14ac:dyDescent="0.3">
      <c r="A2465" t="s">
        <v>9569</v>
      </c>
      <c r="B2465" t="s">
        <v>9570</v>
      </c>
      <c r="C2465" s="1" t="str">
        <f t="shared" si="192"/>
        <v>13:0054</v>
      </c>
      <c r="D2465" s="1" t="str">
        <f t="shared" si="193"/>
        <v>13:0028</v>
      </c>
      <c r="E2465" t="s">
        <v>9571</v>
      </c>
      <c r="F2465" t="s">
        <v>9572</v>
      </c>
      <c r="H2465">
        <v>45.156064600000001</v>
      </c>
      <c r="I2465">
        <v>-66.661345299999994</v>
      </c>
      <c r="J2465" s="1" t="str">
        <f>HYPERLINK("http://geochem.nrcan.gc.ca/cdogs/content/kwd/kwd020045_e.htm", "Basal till")</f>
        <v>Basal till</v>
      </c>
      <c r="K2465" s="1" t="str">
        <f t="shared" si="188"/>
        <v>&lt;63 micron</v>
      </c>
      <c r="L2465">
        <v>91</v>
      </c>
      <c r="M2465">
        <v>1.89</v>
      </c>
      <c r="N2465">
        <v>7.3</v>
      </c>
      <c r="O2465">
        <v>2.9</v>
      </c>
      <c r="P2465">
        <v>1</v>
      </c>
      <c r="Q2465">
        <v>16.100000000000001</v>
      </c>
      <c r="R2465">
        <v>0.28000000000000003</v>
      </c>
      <c r="S2465">
        <v>0.18</v>
      </c>
      <c r="T2465">
        <v>0.14000000000000001</v>
      </c>
      <c r="U2465">
        <v>10.8</v>
      </c>
      <c r="V2465">
        <v>35.1</v>
      </c>
      <c r="W2465">
        <v>18.77</v>
      </c>
      <c r="X2465">
        <v>2.19</v>
      </c>
      <c r="Y2465">
        <v>4.4000000000000004</v>
      </c>
      <c r="Z2465">
        <v>67</v>
      </c>
      <c r="AA2465">
        <v>0.05</v>
      </c>
      <c r="AB2465">
        <v>21.6</v>
      </c>
      <c r="AC2465">
        <v>0.61</v>
      </c>
      <c r="AD2465">
        <v>415</v>
      </c>
      <c r="AE2465">
        <v>1.67</v>
      </c>
      <c r="AF2465">
        <v>0.01</v>
      </c>
      <c r="AG2465">
        <v>21.3</v>
      </c>
      <c r="AH2465">
        <v>0.04</v>
      </c>
      <c r="AI2465">
        <v>15.19</v>
      </c>
      <c r="AJ2465">
        <v>0.01</v>
      </c>
      <c r="AK2465">
        <v>0.18</v>
      </c>
      <c r="AL2465">
        <v>2.6</v>
      </c>
      <c r="AM2465">
        <v>1.1000000000000001</v>
      </c>
      <c r="AN2465">
        <v>7</v>
      </c>
      <c r="AO2465">
        <v>0.01</v>
      </c>
      <c r="AP2465">
        <v>10.8</v>
      </c>
      <c r="AQ2465">
        <v>1300</v>
      </c>
      <c r="AR2465">
        <v>0.09</v>
      </c>
      <c r="AS2465">
        <v>1.8</v>
      </c>
      <c r="AT2465">
        <v>33</v>
      </c>
      <c r="AU2465">
        <v>0.5</v>
      </c>
      <c r="AV2465">
        <v>48.8</v>
      </c>
    </row>
    <row r="2466" spans="1:48" hidden="1" x14ac:dyDescent="0.3">
      <c r="A2466" t="s">
        <v>9573</v>
      </c>
      <c r="B2466" t="s">
        <v>9574</v>
      </c>
      <c r="C2466" s="1" t="str">
        <f t="shared" si="192"/>
        <v>13:0054</v>
      </c>
      <c r="D2466" s="1" t="str">
        <f t="shared" si="193"/>
        <v>13:0028</v>
      </c>
      <c r="E2466" t="s">
        <v>9575</v>
      </c>
      <c r="F2466" t="s">
        <v>9576</v>
      </c>
      <c r="H2466">
        <v>45.243453199999998</v>
      </c>
      <c r="I2466">
        <v>-66.641943999999995</v>
      </c>
      <c r="J2466" s="1" t="str">
        <f>HYPERLINK("http://geochem.nrcan.gc.ca/cdogs/content/kwd/kwd020046_e.htm", "Ablation till")</f>
        <v>Ablation till</v>
      </c>
      <c r="K2466" s="1" t="str">
        <f t="shared" si="188"/>
        <v>&lt;63 micron</v>
      </c>
      <c r="L2466">
        <v>78</v>
      </c>
      <c r="M2466">
        <v>2.63</v>
      </c>
      <c r="N2466">
        <v>14.6</v>
      </c>
      <c r="O2466">
        <v>1.1000000000000001</v>
      </c>
      <c r="P2466">
        <v>2</v>
      </c>
      <c r="Q2466">
        <v>14.5</v>
      </c>
      <c r="R2466">
        <v>0.5</v>
      </c>
      <c r="S2466">
        <v>7.0000000000000007E-2</v>
      </c>
      <c r="T2466">
        <v>0.22</v>
      </c>
      <c r="U2466">
        <v>5</v>
      </c>
      <c r="V2466">
        <v>26.4</v>
      </c>
      <c r="W2466">
        <v>9.2799999999999994</v>
      </c>
      <c r="X2466">
        <v>2.27</v>
      </c>
      <c r="Y2466">
        <v>6</v>
      </c>
      <c r="Z2466">
        <v>103</v>
      </c>
      <c r="AA2466">
        <v>0.04</v>
      </c>
      <c r="AB2466">
        <v>26.1</v>
      </c>
      <c r="AC2466">
        <v>0.36</v>
      </c>
      <c r="AD2466">
        <v>225</v>
      </c>
      <c r="AE2466">
        <v>1.37</v>
      </c>
      <c r="AF2466">
        <v>0.01</v>
      </c>
      <c r="AG2466">
        <v>13.2</v>
      </c>
      <c r="AH2466">
        <v>0.05</v>
      </c>
      <c r="AI2466">
        <v>28.21</v>
      </c>
      <c r="AJ2466">
        <v>0.05</v>
      </c>
      <c r="AK2466">
        <v>0.24</v>
      </c>
      <c r="AL2466">
        <v>2.5</v>
      </c>
      <c r="AM2466">
        <v>1.8</v>
      </c>
      <c r="AN2466">
        <v>3.3</v>
      </c>
      <c r="AO2466">
        <v>0.01</v>
      </c>
      <c r="AP2466">
        <v>10.5</v>
      </c>
      <c r="AQ2466">
        <v>700</v>
      </c>
      <c r="AR2466">
        <v>0.12</v>
      </c>
      <c r="AS2466">
        <v>2.1</v>
      </c>
      <c r="AT2466">
        <v>25</v>
      </c>
      <c r="AU2466">
        <v>1.1000000000000001</v>
      </c>
      <c r="AV2466">
        <v>60.4</v>
      </c>
    </row>
    <row r="2467" spans="1:48" hidden="1" x14ac:dyDescent="0.3">
      <c r="A2467" t="s">
        <v>9577</v>
      </c>
      <c r="B2467" t="s">
        <v>9578</v>
      </c>
      <c r="C2467" s="1" t="str">
        <f t="shared" si="192"/>
        <v>13:0054</v>
      </c>
      <c r="D2467" s="1" t="str">
        <f t="shared" si="193"/>
        <v>13:0028</v>
      </c>
      <c r="E2467" t="s">
        <v>9579</v>
      </c>
      <c r="F2467" t="s">
        <v>9580</v>
      </c>
      <c r="H2467">
        <v>45.233041200000002</v>
      </c>
      <c r="I2467">
        <v>-66.628629399999994</v>
      </c>
      <c r="J2467" s="1" t="str">
        <f>HYPERLINK("http://geochem.nrcan.gc.ca/cdogs/content/kwd/kwd020046_e.htm", "Ablation till")</f>
        <v>Ablation till</v>
      </c>
      <c r="K2467" s="1" t="str">
        <f t="shared" si="188"/>
        <v>&lt;63 micron</v>
      </c>
      <c r="L2467">
        <v>18</v>
      </c>
      <c r="M2467">
        <v>1.25</v>
      </c>
      <c r="N2467">
        <v>20.2</v>
      </c>
      <c r="O2467">
        <v>1.2</v>
      </c>
      <c r="P2467">
        <v>1</v>
      </c>
      <c r="Q2467">
        <v>19.3</v>
      </c>
      <c r="R2467">
        <v>0.71</v>
      </c>
      <c r="S2467">
        <v>0.23</v>
      </c>
      <c r="T2467">
        <v>0.15</v>
      </c>
      <c r="U2467">
        <v>6.4</v>
      </c>
      <c r="V2467">
        <v>17.899999999999999</v>
      </c>
      <c r="W2467">
        <v>14.15</v>
      </c>
      <c r="X2467">
        <v>1.91</v>
      </c>
      <c r="Y2467">
        <v>4.5999999999999996</v>
      </c>
      <c r="Z2467">
        <v>17</v>
      </c>
      <c r="AA2467">
        <v>7.0000000000000007E-2</v>
      </c>
      <c r="AB2467">
        <v>40.200000000000003</v>
      </c>
      <c r="AC2467">
        <v>0.37</v>
      </c>
      <c r="AD2467">
        <v>707</v>
      </c>
      <c r="AE2467">
        <v>2.12</v>
      </c>
      <c r="AF2467">
        <v>0.01</v>
      </c>
      <c r="AG2467">
        <v>13.5</v>
      </c>
      <c r="AH2467">
        <v>0.06</v>
      </c>
      <c r="AI2467">
        <v>24.52</v>
      </c>
      <c r="AJ2467">
        <v>0.01</v>
      </c>
      <c r="AK2467">
        <v>0.33</v>
      </c>
      <c r="AL2467">
        <v>2.5</v>
      </c>
      <c r="AM2467">
        <v>0.4</v>
      </c>
      <c r="AN2467">
        <v>7</v>
      </c>
      <c r="AO2467">
        <v>0.01</v>
      </c>
      <c r="AP2467">
        <v>18.8</v>
      </c>
      <c r="AQ2467">
        <v>900</v>
      </c>
      <c r="AR2467">
        <v>0.09</v>
      </c>
      <c r="AS2467">
        <v>3.9</v>
      </c>
      <c r="AT2467">
        <v>26</v>
      </c>
      <c r="AU2467">
        <v>0.8</v>
      </c>
      <c r="AV2467">
        <v>73.599999999999994</v>
      </c>
    </row>
    <row r="2468" spans="1:48" hidden="1" x14ac:dyDescent="0.3">
      <c r="A2468" t="s">
        <v>9581</v>
      </c>
      <c r="B2468" t="s">
        <v>9582</v>
      </c>
      <c r="C2468" s="1" t="str">
        <f t="shared" si="192"/>
        <v>13:0054</v>
      </c>
      <c r="D2468" s="1" t="str">
        <f t="shared" si="193"/>
        <v>13:0028</v>
      </c>
      <c r="E2468" t="s">
        <v>9583</v>
      </c>
      <c r="F2468" t="s">
        <v>9584</v>
      </c>
      <c r="H2468">
        <v>45.217167600000003</v>
      </c>
      <c r="I2468">
        <v>-66.630653199999998</v>
      </c>
      <c r="J2468" s="1" t="str">
        <f>HYPERLINK("http://geochem.nrcan.gc.ca/cdogs/content/kwd/kwd020045_e.htm", "Basal till")</f>
        <v>Basal till</v>
      </c>
      <c r="K2468" s="1" t="str">
        <f t="shared" si="188"/>
        <v>&lt;63 micron</v>
      </c>
      <c r="L2468">
        <v>12</v>
      </c>
      <c r="M2468">
        <v>1.08</v>
      </c>
      <c r="N2468">
        <v>13</v>
      </c>
      <c r="O2468">
        <v>1.1000000000000001</v>
      </c>
      <c r="P2468">
        <v>1</v>
      </c>
      <c r="Q2468">
        <v>26.2</v>
      </c>
      <c r="R2468">
        <v>0.42</v>
      </c>
      <c r="S2468">
        <v>0.21</v>
      </c>
      <c r="T2468">
        <v>0.1</v>
      </c>
      <c r="U2468">
        <v>9.1</v>
      </c>
      <c r="V2468">
        <v>16.399999999999999</v>
      </c>
      <c r="W2468">
        <v>103.95</v>
      </c>
      <c r="X2468">
        <v>2.0099999999999998</v>
      </c>
      <c r="Y2468">
        <v>3.7</v>
      </c>
      <c r="Z2468">
        <v>9</v>
      </c>
      <c r="AA2468">
        <v>0.05</v>
      </c>
      <c r="AB2468">
        <v>24.8</v>
      </c>
      <c r="AC2468">
        <v>0.39</v>
      </c>
      <c r="AD2468">
        <v>580</v>
      </c>
      <c r="AE2468">
        <v>0.61</v>
      </c>
      <c r="AF2468">
        <v>0.01</v>
      </c>
      <c r="AG2468">
        <v>15.4</v>
      </c>
      <c r="AH2468">
        <v>0.06</v>
      </c>
      <c r="AI2468">
        <v>13.2</v>
      </c>
      <c r="AJ2468">
        <v>0.02</v>
      </c>
      <c r="AK2468">
        <v>0.33</v>
      </c>
      <c r="AL2468">
        <v>4</v>
      </c>
      <c r="AM2468">
        <v>0.3</v>
      </c>
      <c r="AN2468">
        <v>7.9</v>
      </c>
      <c r="AO2468">
        <v>0.01</v>
      </c>
      <c r="AP2468">
        <v>12</v>
      </c>
      <c r="AQ2468">
        <v>900</v>
      </c>
      <c r="AR2468">
        <v>7.0000000000000007E-2</v>
      </c>
      <c r="AS2468">
        <v>1.6</v>
      </c>
      <c r="AT2468">
        <v>38</v>
      </c>
      <c r="AU2468">
        <v>0.6</v>
      </c>
      <c r="AV2468">
        <v>41.9</v>
      </c>
    </row>
    <row r="2469" spans="1:48" hidden="1" x14ac:dyDescent="0.3">
      <c r="A2469" t="s">
        <v>9585</v>
      </c>
      <c r="B2469" t="s">
        <v>9586</v>
      </c>
      <c r="C2469" s="1" t="str">
        <f t="shared" si="192"/>
        <v>13:0054</v>
      </c>
      <c r="D2469" s="1" t="str">
        <f t="shared" si="193"/>
        <v>13:0028</v>
      </c>
      <c r="E2469" t="s">
        <v>9587</v>
      </c>
      <c r="F2469" t="s">
        <v>9588</v>
      </c>
      <c r="H2469">
        <v>45.193439400000003</v>
      </c>
      <c r="I2469">
        <v>-66.631575999999995</v>
      </c>
      <c r="J2469" s="1" t="str">
        <f>HYPERLINK("http://geochem.nrcan.gc.ca/cdogs/content/kwd/kwd020045_e.htm", "Basal till")</f>
        <v>Basal till</v>
      </c>
      <c r="K2469" s="1" t="str">
        <f t="shared" si="188"/>
        <v>&lt;63 micron</v>
      </c>
      <c r="L2469">
        <v>41</v>
      </c>
      <c r="M2469">
        <v>2.72</v>
      </c>
      <c r="N2469">
        <v>16.600000000000001</v>
      </c>
      <c r="O2469">
        <v>0.7</v>
      </c>
      <c r="P2469">
        <v>1</v>
      </c>
      <c r="Q2469">
        <v>20.7</v>
      </c>
      <c r="R2469">
        <v>0.4</v>
      </c>
      <c r="S2469">
        <v>0.04</v>
      </c>
      <c r="T2469">
        <v>0.06</v>
      </c>
      <c r="U2469">
        <v>5</v>
      </c>
      <c r="V2469">
        <v>24</v>
      </c>
      <c r="W2469">
        <v>10.65</v>
      </c>
      <c r="X2469">
        <v>2.42</v>
      </c>
      <c r="Y2469">
        <v>4.3</v>
      </c>
      <c r="Z2469">
        <v>104</v>
      </c>
      <c r="AA2469">
        <v>0.03</v>
      </c>
      <c r="AB2469">
        <v>16.7</v>
      </c>
      <c r="AC2469">
        <v>0.3</v>
      </c>
      <c r="AD2469">
        <v>182</v>
      </c>
      <c r="AE2469">
        <v>0.7</v>
      </c>
      <c r="AF2469">
        <v>1E-3</v>
      </c>
      <c r="AG2469">
        <v>15.6</v>
      </c>
      <c r="AH2469">
        <v>0.04</v>
      </c>
      <c r="AI2469">
        <v>11.93</v>
      </c>
      <c r="AJ2469">
        <v>0.04</v>
      </c>
      <c r="AK2469">
        <v>0.27</v>
      </c>
      <c r="AL2469">
        <v>1.9</v>
      </c>
      <c r="AM2469">
        <v>1.7</v>
      </c>
      <c r="AN2469">
        <v>2.6</v>
      </c>
      <c r="AO2469">
        <v>0.02</v>
      </c>
      <c r="AP2469">
        <v>3.1</v>
      </c>
      <c r="AQ2469">
        <v>400</v>
      </c>
      <c r="AR2469">
        <v>0.1</v>
      </c>
      <c r="AS2469">
        <v>1</v>
      </c>
      <c r="AT2469">
        <v>26</v>
      </c>
      <c r="AU2469">
        <v>0.4</v>
      </c>
      <c r="AV2469">
        <v>42</v>
      </c>
    </row>
    <row r="2470" spans="1:48" hidden="1" x14ac:dyDescent="0.3">
      <c r="A2470" t="s">
        <v>9589</v>
      </c>
      <c r="B2470" t="s">
        <v>9590</v>
      </c>
      <c r="C2470" s="1" t="str">
        <f t="shared" si="192"/>
        <v>13:0054</v>
      </c>
      <c r="D2470" s="1" t="str">
        <f t="shared" si="193"/>
        <v>13:0028</v>
      </c>
      <c r="E2470" t="s">
        <v>9591</v>
      </c>
      <c r="F2470" t="s">
        <v>9592</v>
      </c>
      <c r="H2470">
        <v>45.116919199999998</v>
      </c>
      <c r="I2470">
        <v>-66.637964999999994</v>
      </c>
      <c r="J2470" s="1" t="str">
        <f>HYPERLINK("http://geochem.nrcan.gc.ca/cdogs/content/kwd/kwd020045_e.htm", "Basal till")</f>
        <v>Basal till</v>
      </c>
      <c r="K2470" s="1" t="str">
        <f t="shared" si="188"/>
        <v>&lt;63 micron</v>
      </c>
      <c r="L2470">
        <v>11</v>
      </c>
      <c r="M2470">
        <v>1.96</v>
      </c>
      <c r="N2470">
        <v>13.6</v>
      </c>
      <c r="O2470">
        <v>7.4</v>
      </c>
      <c r="P2470">
        <v>2</v>
      </c>
      <c r="Q2470">
        <v>72.400000000000006</v>
      </c>
      <c r="R2470">
        <v>0.57999999999999996</v>
      </c>
      <c r="S2470">
        <v>0.19</v>
      </c>
      <c r="T2470">
        <v>0.1</v>
      </c>
      <c r="U2470">
        <v>12.2</v>
      </c>
      <c r="V2470">
        <v>34.9</v>
      </c>
      <c r="W2470">
        <v>37.49</v>
      </c>
      <c r="X2470">
        <v>3.01</v>
      </c>
      <c r="Y2470">
        <v>5.8</v>
      </c>
      <c r="Z2470">
        <v>18</v>
      </c>
      <c r="AA2470">
        <v>0.17</v>
      </c>
      <c r="AB2470">
        <v>29.7</v>
      </c>
      <c r="AC2470">
        <v>0.73</v>
      </c>
      <c r="AD2470">
        <v>668</v>
      </c>
      <c r="AE2470">
        <v>0.43</v>
      </c>
      <c r="AF2470">
        <v>0.01</v>
      </c>
      <c r="AG2470">
        <v>27.9</v>
      </c>
      <c r="AH2470">
        <v>0.06</v>
      </c>
      <c r="AI2470">
        <v>12.37</v>
      </c>
      <c r="AJ2470">
        <v>0.01</v>
      </c>
      <c r="AK2470">
        <v>0.41</v>
      </c>
      <c r="AL2470">
        <v>5.2</v>
      </c>
      <c r="AM2470">
        <v>0.3</v>
      </c>
      <c r="AN2470">
        <v>13.7</v>
      </c>
      <c r="AO2470">
        <v>0.02</v>
      </c>
      <c r="AP2470">
        <v>10.199999999999999</v>
      </c>
      <c r="AQ2470">
        <v>1100</v>
      </c>
      <c r="AR2470">
        <v>0.13</v>
      </c>
      <c r="AS2470">
        <v>1.2</v>
      </c>
      <c r="AT2470">
        <v>45</v>
      </c>
      <c r="AU2470">
        <v>0.3</v>
      </c>
      <c r="AV2470">
        <v>55.3</v>
      </c>
    </row>
    <row r="2471" spans="1:48" hidden="1" x14ac:dyDescent="0.3">
      <c r="A2471" t="s">
        <v>9593</v>
      </c>
      <c r="B2471" t="s">
        <v>9594</v>
      </c>
      <c r="C2471" s="1" t="str">
        <f t="shared" si="192"/>
        <v>13:0054</v>
      </c>
      <c r="D2471" s="1" t="str">
        <f t="shared" si="193"/>
        <v>13:0028</v>
      </c>
      <c r="E2471" t="s">
        <v>9595</v>
      </c>
      <c r="F2471" t="s">
        <v>9596</v>
      </c>
      <c r="H2471">
        <v>45.182144000000001</v>
      </c>
      <c r="I2471">
        <v>-66.622155399999997</v>
      </c>
      <c r="J2471" s="1" t="str">
        <f>HYPERLINK("http://geochem.nrcan.gc.ca/cdogs/content/kwd/kwd020045_e.htm", "Basal till")</f>
        <v>Basal till</v>
      </c>
      <c r="K2471" s="1" t="str">
        <f t="shared" si="188"/>
        <v>&lt;63 micron</v>
      </c>
      <c r="L2471">
        <v>10</v>
      </c>
      <c r="M2471">
        <v>1.44</v>
      </c>
      <c r="N2471">
        <v>14.7</v>
      </c>
      <c r="O2471">
        <v>0.7</v>
      </c>
      <c r="P2471">
        <v>1</v>
      </c>
      <c r="Q2471">
        <v>82</v>
      </c>
      <c r="R2471">
        <v>0.48</v>
      </c>
      <c r="S2471">
        <v>0.16</v>
      </c>
      <c r="T2471">
        <v>0.06</v>
      </c>
      <c r="U2471">
        <v>8.6</v>
      </c>
      <c r="V2471">
        <v>25</v>
      </c>
      <c r="W2471">
        <v>20.36</v>
      </c>
      <c r="X2471">
        <v>2.0099999999999998</v>
      </c>
      <c r="Y2471">
        <v>3.8</v>
      </c>
      <c r="Z2471">
        <v>15</v>
      </c>
      <c r="AA2471">
        <v>0.08</v>
      </c>
      <c r="AB2471">
        <v>30.2</v>
      </c>
      <c r="AC2471">
        <v>0.46</v>
      </c>
      <c r="AD2471">
        <v>538</v>
      </c>
      <c r="AE2471">
        <v>0.68</v>
      </c>
      <c r="AF2471">
        <v>0.01</v>
      </c>
      <c r="AG2471">
        <v>19.899999999999999</v>
      </c>
      <c r="AH2471">
        <v>0.05</v>
      </c>
      <c r="AI2471">
        <v>11.89</v>
      </c>
      <c r="AJ2471">
        <v>0.01</v>
      </c>
      <c r="AK2471">
        <v>0.34</v>
      </c>
      <c r="AL2471">
        <v>3.1</v>
      </c>
      <c r="AM2471">
        <v>0.2</v>
      </c>
      <c r="AN2471">
        <v>7</v>
      </c>
      <c r="AO2471">
        <v>0.02</v>
      </c>
      <c r="AP2471">
        <v>10.3</v>
      </c>
      <c r="AQ2471">
        <v>800</v>
      </c>
      <c r="AR2471">
        <v>0.08</v>
      </c>
      <c r="AS2471">
        <v>1.9</v>
      </c>
      <c r="AT2471">
        <v>28</v>
      </c>
      <c r="AU2471">
        <v>0.4</v>
      </c>
      <c r="AV2471">
        <v>39.6</v>
      </c>
    </row>
    <row r="2472" spans="1:48" hidden="1" x14ac:dyDescent="0.3">
      <c r="A2472" t="s">
        <v>9597</v>
      </c>
      <c r="B2472" t="s">
        <v>9598</v>
      </c>
      <c r="C2472" s="1" t="str">
        <f t="shared" si="192"/>
        <v>13:0054</v>
      </c>
      <c r="D2472" s="1" t="str">
        <f t="shared" si="193"/>
        <v>13:0028</v>
      </c>
      <c r="E2472" t="s">
        <v>9599</v>
      </c>
      <c r="F2472" t="s">
        <v>9600</v>
      </c>
      <c r="H2472">
        <v>45.247460099999998</v>
      </c>
      <c r="I2472">
        <v>-66.600096600000001</v>
      </c>
      <c r="J2472" s="1" t="str">
        <f>HYPERLINK("http://geochem.nrcan.gc.ca/cdogs/content/kwd/kwd020046_e.htm", "Ablation till")</f>
        <v>Ablation till</v>
      </c>
      <c r="K2472" s="1" t="str">
        <f t="shared" si="188"/>
        <v>&lt;63 micron</v>
      </c>
      <c r="L2472">
        <v>21</v>
      </c>
      <c r="M2472">
        <v>1.1599999999999999</v>
      </c>
      <c r="N2472">
        <v>41</v>
      </c>
      <c r="O2472">
        <v>2.6</v>
      </c>
      <c r="P2472">
        <v>0.5</v>
      </c>
      <c r="Q2472">
        <v>33.1</v>
      </c>
      <c r="R2472">
        <v>0.74</v>
      </c>
      <c r="S2472">
        <v>0.13</v>
      </c>
      <c r="T2472">
        <v>0.19</v>
      </c>
      <c r="U2472">
        <v>10.7</v>
      </c>
      <c r="V2472">
        <v>21.4</v>
      </c>
      <c r="W2472">
        <v>24.79</v>
      </c>
      <c r="X2472">
        <v>2.08</v>
      </c>
      <c r="Y2472">
        <v>4.3</v>
      </c>
      <c r="Z2472">
        <v>12</v>
      </c>
      <c r="AA2472">
        <v>0.09</v>
      </c>
      <c r="AB2472">
        <v>32.6</v>
      </c>
      <c r="AC2472">
        <v>0.34</v>
      </c>
      <c r="AD2472">
        <v>491</v>
      </c>
      <c r="AE2472">
        <v>1.41</v>
      </c>
      <c r="AF2472">
        <v>0.01</v>
      </c>
      <c r="AG2472">
        <v>25.6</v>
      </c>
      <c r="AH2472">
        <v>0.06</v>
      </c>
      <c r="AI2472">
        <v>39.1</v>
      </c>
      <c r="AJ2472">
        <v>0.01</v>
      </c>
      <c r="AK2472">
        <v>0.49</v>
      </c>
      <c r="AL2472">
        <v>2.9</v>
      </c>
      <c r="AM2472">
        <v>0.4</v>
      </c>
      <c r="AN2472">
        <v>6.6</v>
      </c>
      <c r="AO2472">
        <v>0.03</v>
      </c>
      <c r="AP2472">
        <v>18.8</v>
      </c>
      <c r="AQ2472">
        <v>700</v>
      </c>
      <c r="AR2472">
        <v>0.12</v>
      </c>
      <c r="AS2472">
        <v>2.6</v>
      </c>
      <c r="AT2472">
        <v>24</v>
      </c>
      <c r="AU2472">
        <v>1</v>
      </c>
      <c r="AV2472">
        <v>91.4</v>
      </c>
    </row>
    <row r="2473" spans="1:48" hidden="1" x14ac:dyDescent="0.3">
      <c r="A2473" t="s">
        <v>9601</v>
      </c>
      <c r="B2473" t="s">
        <v>9602</v>
      </c>
      <c r="C2473" s="1" t="str">
        <f t="shared" si="192"/>
        <v>13:0054</v>
      </c>
      <c r="D2473" s="1" t="str">
        <f t="shared" si="193"/>
        <v>13:0028</v>
      </c>
      <c r="E2473" t="s">
        <v>9603</v>
      </c>
      <c r="F2473" t="s">
        <v>9604</v>
      </c>
      <c r="H2473">
        <v>45.231214199999997</v>
      </c>
      <c r="I2473">
        <v>-66.605800799999997</v>
      </c>
      <c r="J2473" s="1" t="str">
        <f>HYPERLINK("http://geochem.nrcan.gc.ca/cdogs/content/kwd/kwd020045_e.htm", "Basal till")</f>
        <v>Basal till</v>
      </c>
      <c r="K2473" s="1" t="str">
        <f t="shared" si="188"/>
        <v>&lt;63 micron</v>
      </c>
      <c r="L2473">
        <v>10</v>
      </c>
      <c r="M2473">
        <v>1.84</v>
      </c>
      <c r="N2473">
        <v>17</v>
      </c>
      <c r="O2473">
        <v>1.2</v>
      </c>
      <c r="P2473">
        <v>1</v>
      </c>
      <c r="Q2473">
        <v>37.4</v>
      </c>
      <c r="R2473">
        <v>0.54</v>
      </c>
      <c r="S2473">
        <v>7.0000000000000007E-2</v>
      </c>
      <c r="T2473">
        <v>0.13</v>
      </c>
      <c r="U2473">
        <v>8.8000000000000007</v>
      </c>
      <c r="V2473">
        <v>24</v>
      </c>
      <c r="W2473">
        <v>17.190000000000001</v>
      </c>
      <c r="X2473">
        <v>2.2200000000000002</v>
      </c>
      <c r="Y2473">
        <v>4.7</v>
      </c>
      <c r="Z2473">
        <v>29</v>
      </c>
      <c r="AA2473">
        <v>0.06</v>
      </c>
      <c r="AB2473">
        <v>24.8</v>
      </c>
      <c r="AC2473">
        <v>0.47</v>
      </c>
      <c r="AD2473">
        <v>473</v>
      </c>
      <c r="AE2473">
        <v>0.68</v>
      </c>
      <c r="AF2473">
        <v>0.01</v>
      </c>
      <c r="AG2473">
        <v>19.600000000000001</v>
      </c>
      <c r="AH2473">
        <v>0.03</v>
      </c>
      <c r="AI2473">
        <v>34.020000000000003</v>
      </c>
      <c r="AJ2473">
        <v>0.01</v>
      </c>
      <c r="AK2473">
        <v>0.3</v>
      </c>
      <c r="AL2473">
        <v>2.9</v>
      </c>
      <c r="AM2473">
        <v>0.4</v>
      </c>
      <c r="AN2473">
        <v>5.3</v>
      </c>
      <c r="AO2473">
        <v>0.01</v>
      </c>
      <c r="AP2473">
        <v>11.4</v>
      </c>
      <c r="AQ2473">
        <v>800</v>
      </c>
      <c r="AR2473">
        <v>0.12</v>
      </c>
      <c r="AS2473">
        <v>1.8</v>
      </c>
      <c r="AT2473">
        <v>33</v>
      </c>
      <c r="AU2473">
        <v>0.6</v>
      </c>
      <c r="AV2473">
        <v>98.1</v>
      </c>
    </row>
    <row r="2474" spans="1:48" hidden="1" x14ac:dyDescent="0.3">
      <c r="A2474" t="s">
        <v>9605</v>
      </c>
      <c r="B2474" t="s">
        <v>9606</v>
      </c>
      <c r="C2474" s="1" t="str">
        <f t="shared" si="192"/>
        <v>13:0054</v>
      </c>
      <c r="D2474" s="1" t="str">
        <f t="shared" si="193"/>
        <v>13:0028</v>
      </c>
      <c r="E2474" t="s">
        <v>9607</v>
      </c>
      <c r="F2474" t="s">
        <v>9608</v>
      </c>
      <c r="H2474">
        <v>45.120417699999997</v>
      </c>
      <c r="I2474">
        <v>-66.606250099999997</v>
      </c>
      <c r="J2474" s="1" t="str">
        <f>HYPERLINK("http://geochem.nrcan.gc.ca/cdogs/content/kwd/kwd020045_e.htm", "Basal till")</f>
        <v>Basal till</v>
      </c>
      <c r="K2474" s="1" t="str">
        <f t="shared" si="188"/>
        <v>&lt;63 micron</v>
      </c>
      <c r="L2474">
        <v>10</v>
      </c>
      <c r="M2474">
        <v>1.86</v>
      </c>
      <c r="N2474">
        <v>12.6</v>
      </c>
      <c r="O2474">
        <v>1.5</v>
      </c>
      <c r="P2474">
        <v>2</v>
      </c>
      <c r="Q2474">
        <v>68.099999999999994</v>
      </c>
      <c r="R2474">
        <v>0.46</v>
      </c>
      <c r="S2474">
        <v>0.17</v>
      </c>
      <c r="T2474">
        <v>0.15</v>
      </c>
      <c r="U2474">
        <v>11.5</v>
      </c>
      <c r="V2474">
        <v>31.8</v>
      </c>
      <c r="W2474">
        <v>50.25</v>
      </c>
      <c r="X2474">
        <v>2.93</v>
      </c>
      <c r="Y2474">
        <v>5.0999999999999996</v>
      </c>
      <c r="Z2474">
        <v>15</v>
      </c>
      <c r="AA2474">
        <v>0.13</v>
      </c>
      <c r="AB2474">
        <v>26.4</v>
      </c>
      <c r="AC2474">
        <v>0.71</v>
      </c>
      <c r="AD2474">
        <v>659</v>
      </c>
      <c r="AE2474">
        <v>0.78</v>
      </c>
      <c r="AF2474">
        <v>0.01</v>
      </c>
      <c r="AG2474">
        <v>25</v>
      </c>
      <c r="AH2474">
        <v>0.05</v>
      </c>
      <c r="AI2474">
        <v>13.29</v>
      </c>
      <c r="AJ2474">
        <v>0.01</v>
      </c>
      <c r="AK2474">
        <v>0.32</v>
      </c>
      <c r="AL2474">
        <v>4.9000000000000004</v>
      </c>
      <c r="AM2474">
        <v>0.3</v>
      </c>
      <c r="AN2474">
        <v>10.8</v>
      </c>
      <c r="AO2474">
        <v>0.04</v>
      </c>
      <c r="AP2474">
        <v>9</v>
      </c>
      <c r="AQ2474">
        <v>1200</v>
      </c>
      <c r="AR2474">
        <v>0.13</v>
      </c>
      <c r="AS2474">
        <v>1.1000000000000001</v>
      </c>
      <c r="AT2474">
        <v>47</v>
      </c>
      <c r="AU2474">
        <v>0.3</v>
      </c>
      <c r="AV2474">
        <v>50.5</v>
      </c>
    </row>
    <row r="2475" spans="1:48" hidden="1" x14ac:dyDescent="0.3">
      <c r="A2475" t="s">
        <v>9609</v>
      </c>
      <c r="B2475" t="s">
        <v>9610</v>
      </c>
      <c r="C2475" s="1" t="str">
        <f t="shared" si="192"/>
        <v>13:0054</v>
      </c>
      <c r="D2475" s="1" t="str">
        <f t="shared" si="193"/>
        <v>13:0028</v>
      </c>
      <c r="E2475" t="s">
        <v>9611</v>
      </c>
      <c r="F2475" t="s">
        <v>9612</v>
      </c>
      <c r="H2475">
        <v>45.2160723</v>
      </c>
      <c r="I2475">
        <v>-66.590377599999997</v>
      </c>
      <c r="J2475" s="1" t="str">
        <f>HYPERLINK("http://geochem.nrcan.gc.ca/cdogs/content/kwd/kwd020046_e.htm", "Ablation till")</f>
        <v>Ablation till</v>
      </c>
      <c r="K2475" s="1" t="str">
        <f t="shared" si="188"/>
        <v>&lt;63 micron</v>
      </c>
      <c r="L2475">
        <v>115</v>
      </c>
      <c r="M2475">
        <v>2.91</v>
      </c>
      <c r="N2475">
        <v>27.4</v>
      </c>
      <c r="O2475">
        <v>1</v>
      </c>
      <c r="P2475">
        <v>1</v>
      </c>
      <c r="Q2475">
        <v>19.600000000000001</v>
      </c>
      <c r="R2475">
        <v>0.56000000000000005</v>
      </c>
      <c r="S2475">
        <v>0.04</v>
      </c>
      <c r="T2475">
        <v>0.09</v>
      </c>
      <c r="U2475">
        <v>4.0999999999999996</v>
      </c>
      <c r="V2475">
        <v>32.799999999999997</v>
      </c>
      <c r="W2475">
        <v>15.86</v>
      </c>
      <c r="X2475">
        <v>3.45</v>
      </c>
      <c r="Y2475">
        <v>8</v>
      </c>
      <c r="Z2475">
        <v>88</v>
      </c>
      <c r="AA2475">
        <v>0.03</v>
      </c>
      <c r="AB2475">
        <v>21.7</v>
      </c>
      <c r="AC2475">
        <v>0.22</v>
      </c>
      <c r="AD2475">
        <v>186</v>
      </c>
      <c r="AE2475">
        <v>1.48</v>
      </c>
      <c r="AF2475">
        <v>0.01</v>
      </c>
      <c r="AG2475">
        <v>14.4</v>
      </c>
      <c r="AH2475">
        <v>0.03</v>
      </c>
      <c r="AI2475">
        <v>21.1</v>
      </c>
      <c r="AJ2475">
        <v>0.03</v>
      </c>
      <c r="AK2475">
        <v>0.4</v>
      </c>
      <c r="AL2475">
        <v>3.4</v>
      </c>
      <c r="AM2475">
        <v>2.1</v>
      </c>
      <c r="AN2475">
        <v>2.6</v>
      </c>
      <c r="AO2475">
        <v>0.02</v>
      </c>
      <c r="AP2475">
        <v>11.6</v>
      </c>
      <c r="AQ2475">
        <v>500</v>
      </c>
      <c r="AR2475">
        <v>0.14000000000000001</v>
      </c>
      <c r="AS2475">
        <v>1.9</v>
      </c>
      <c r="AT2475">
        <v>45</v>
      </c>
      <c r="AU2475">
        <v>1</v>
      </c>
      <c r="AV2475">
        <v>33.200000000000003</v>
      </c>
    </row>
    <row r="2476" spans="1:48" hidden="1" x14ac:dyDescent="0.3">
      <c r="A2476" t="s">
        <v>9613</v>
      </c>
      <c r="B2476" t="s">
        <v>9614</v>
      </c>
      <c r="C2476" s="1" t="str">
        <f t="shared" si="192"/>
        <v>13:0054</v>
      </c>
      <c r="D2476" s="1" t="str">
        <f t="shared" si="193"/>
        <v>13:0028</v>
      </c>
      <c r="E2476" t="s">
        <v>9615</v>
      </c>
      <c r="F2476" t="s">
        <v>9616</v>
      </c>
      <c r="H2476">
        <v>45.247918800000001</v>
      </c>
      <c r="I2476">
        <v>-66.574948500000005</v>
      </c>
      <c r="J2476" s="1" t="str">
        <f>HYPERLINK("http://geochem.nrcan.gc.ca/cdogs/content/kwd/kwd020046_e.htm", "Ablation till")</f>
        <v>Ablation till</v>
      </c>
      <c r="K2476" s="1" t="str">
        <f t="shared" si="188"/>
        <v>&lt;63 micron</v>
      </c>
      <c r="L2476">
        <v>16</v>
      </c>
      <c r="M2476">
        <v>1.06</v>
      </c>
      <c r="N2476">
        <v>15.8</v>
      </c>
      <c r="O2476">
        <v>0.4</v>
      </c>
      <c r="P2476">
        <v>0.5</v>
      </c>
      <c r="Q2476">
        <v>14</v>
      </c>
      <c r="R2476">
        <v>0.87</v>
      </c>
      <c r="S2476">
        <v>0.11</v>
      </c>
      <c r="T2476">
        <v>0.09</v>
      </c>
      <c r="U2476">
        <v>3.9</v>
      </c>
      <c r="V2476">
        <v>8.9</v>
      </c>
      <c r="W2476">
        <v>6.99</v>
      </c>
      <c r="X2476">
        <v>1.2</v>
      </c>
      <c r="Y2476">
        <v>3.1</v>
      </c>
      <c r="Z2476">
        <v>11</v>
      </c>
      <c r="AA2476">
        <v>0.05</v>
      </c>
      <c r="AB2476">
        <v>28.7</v>
      </c>
      <c r="AC2476">
        <v>0.16</v>
      </c>
      <c r="AD2476">
        <v>264</v>
      </c>
      <c r="AE2476">
        <v>0.45</v>
      </c>
      <c r="AF2476">
        <v>0.01</v>
      </c>
      <c r="AG2476">
        <v>7.5</v>
      </c>
      <c r="AH2476">
        <v>0.03</v>
      </c>
      <c r="AI2476">
        <v>26.96</v>
      </c>
      <c r="AJ2476">
        <v>0.01</v>
      </c>
      <c r="AK2476">
        <v>0.17</v>
      </c>
      <c r="AL2476">
        <v>1.7</v>
      </c>
      <c r="AM2476">
        <v>0.4</v>
      </c>
      <c r="AN2476">
        <v>4.7</v>
      </c>
      <c r="AO2476">
        <v>0.01</v>
      </c>
      <c r="AP2476">
        <v>26.2</v>
      </c>
      <c r="AQ2476">
        <v>600</v>
      </c>
      <c r="AR2476">
        <v>0.11</v>
      </c>
      <c r="AS2476">
        <v>4.5999999999999996</v>
      </c>
      <c r="AT2476">
        <v>17</v>
      </c>
      <c r="AU2476">
        <v>3</v>
      </c>
      <c r="AV2476">
        <v>42.6</v>
      </c>
    </row>
    <row r="2477" spans="1:48" hidden="1" x14ac:dyDescent="0.3">
      <c r="A2477" t="s">
        <v>9617</v>
      </c>
      <c r="B2477" t="s">
        <v>9618</v>
      </c>
      <c r="C2477" s="1" t="str">
        <f t="shared" si="192"/>
        <v>13:0054</v>
      </c>
      <c r="D2477" s="1" t="str">
        <f t="shared" si="193"/>
        <v>13:0028</v>
      </c>
      <c r="E2477" t="s">
        <v>9619</v>
      </c>
      <c r="F2477" t="s">
        <v>9620</v>
      </c>
      <c r="H2477">
        <v>45.230578299999998</v>
      </c>
      <c r="I2477">
        <v>-66.585865699999999</v>
      </c>
      <c r="J2477" s="1" t="str">
        <f>HYPERLINK("http://geochem.nrcan.gc.ca/cdogs/content/kwd/kwd020046_e.htm", "Ablation till")</f>
        <v>Ablation till</v>
      </c>
      <c r="K2477" s="1" t="str">
        <f t="shared" si="188"/>
        <v>&lt;63 micron</v>
      </c>
      <c r="L2477">
        <v>12</v>
      </c>
      <c r="M2477">
        <v>1.53</v>
      </c>
      <c r="N2477">
        <v>9.6</v>
      </c>
      <c r="O2477">
        <v>1</v>
      </c>
      <c r="P2477">
        <v>1</v>
      </c>
      <c r="Q2477">
        <v>14.6</v>
      </c>
      <c r="R2477">
        <v>0.33</v>
      </c>
      <c r="S2477">
        <v>0.05</v>
      </c>
      <c r="T2477">
        <v>7.0000000000000007E-2</v>
      </c>
      <c r="U2477">
        <v>4.2</v>
      </c>
      <c r="V2477">
        <v>12.3</v>
      </c>
      <c r="W2477">
        <v>14.79</v>
      </c>
      <c r="X2477">
        <v>1.34</v>
      </c>
      <c r="Y2477">
        <v>2.7</v>
      </c>
      <c r="Z2477">
        <v>37</v>
      </c>
      <c r="AA2477">
        <v>0.04</v>
      </c>
      <c r="AB2477">
        <v>18.100000000000001</v>
      </c>
      <c r="AC2477">
        <v>0.17</v>
      </c>
      <c r="AD2477">
        <v>208</v>
      </c>
      <c r="AE2477">
        <v>0.43</v>
      </c>
      <c r="AF2477">
        <v>1E-3</v>
      </c>
      <c r="AG2477">
        <v>8.9</v>
      </c>
      <c r="AH2477">
        <v>0.01</v>
      </c>
      <c r="AI2477">
        <v>13.83</v>
      </c>
      <c r="AJ2477">
        <v>0.02</v>
      </c>
      <c r="AK2477">
        <v>0.18</v>
      </c>
      <c r="AL2477">
        <v>2.7</v>
      </c>
      <c r="AM2477">
        <v>0.6</v>
      </c>
      <c r="AN2477">
        <v>3.8</v>
      </c>
      <c r="AO2477">
        <v>0.01</v>
      </c>
      <c r="AP2477">
        <v>16.100000000000001</v>
      </c>
      <c r="AQ2477">
        <v>800</v>
      </c>
      <c r="AR2477">
        <v>7.0000000000000007E-2</v>
      </c>
      <c r="AS2477">
        <v>1.7</v>
      </c>
      <c r="AT2477">
        <v>21</v>
      </c>
      <c r="AU2477">
        <v>1.2</v>
      </c>
      <c r="AV2477">
        <v>30.8</v>
      </c>
    </row>
    <row r="2478" spans="1:48" hidden="1" x14ac:dyDescent="0.3">
      <c r="A2478" t="s">
        <v>9621</v>
      </c>
      <c r="B2478" t="s">
        <v>9622</v>
      </c>
      <c r="C2478" s="1" t="str">
        <f t="shared" si="192"/>
        <v>13:0054</v>
      </c>
      <c r="D2478" s="1" t="str">
        <f t="shared" si="193"/>
        <v>13:0028</v>
      </c>
      <c r="E2478" t="s">
        <v>9623</v>
      </c>
      <c r="F2478" t="s">
        <v>9624</v>
      </c>
      <c r="H2478">
        <v>45.247131799999998</v>
      </c>
      <c r="I2478">
        <v>-66.555358400000003</v>
      </c>
      <c r="J2478" s="1" t="str">
        <f t="shared" ref="J2478:J2485" si="194">HYPERLINK("http://geochem.nrcan.gc.ca/cdogs/content/kwd/kwd020045_e.htm", "Basal till")</f>
        <v>Basal till</v>
      </c>
      <c r="K2478" s="1" t="str">
        <f t="shared" ref="K2478:K2493" si="195">HYPERLINK("http://geochem.nrcan.gc.ca/cdogs/content/kwd/kwd080004_e.htm", "&lt;63 micron")</f>
        <v>&lt;63 micron</v>
      </c>
      <c r="L2478">
        <v>12</v>
      </c>
      <c r="M2478">
        <v>2.0099999999999998</v>
      </c>
      <c r="N2478">
        <v>6.5</v>
      </c>
      <c r="O2478">
        <v>0.9</v>
      </c>
      <c r="P2478">
        <v>2</v>
      </c>
      <c r="Q2478">
        <v>50.3</v>
      </c>
      <c r="R2478">
        <v>0.33</v>
      </c>
      <c r="S2478">
        <v>0.16</v>
      </c>
      <c r="T2478">
        <v>0.09</v>
      </c>
      <c r="U2478">
        <v>8.1</v>
      </c>
      <c r="V2478">
        <v>44.6</v>
      </c>
      <c r="W2478">
        <v>12.77</v>
      </c>
      <c r="X2478">
        <v>1.8</v>
      </c>
      <c r="Y2478">
        <v>3.7</v>
      </c>
      <c r="Z2478">
        <v>28</v>
      </c>
      <c r="AA2478">
        <v>0.05</v>
      </c>
      <c r="AB2478">
        <v>22.5</v>
      </c>
      <c r="AC2478">
        <v>0.78</v>
      </c>
      <c r="AD2478">
        <v>347</v>
      </c>
      <c r="AE2478">
        <v>1</v>
      </c>
      <c r="AF2478">
        <v>0.01</v>
      </c>
      <c r="AG2478">
        <v>22.5</v>
      </c>
      <c r="AH2478">
        <v>0.04</v>
      </c>
      <c r="AI2478">
        <v>39.53</v>
      </c>
      <c r="AJ2478">
        <v>0.02</v>
      </c>
      <c r="AK2478">
        <v>0.16</v>
      </c>
      <c r="AL2478">
        <v>3.1</v>
      </c>
      <c r="AM2478">
        <v>0.6</v>
      </c>
      <c r="AN2478">
        <v>7.4</v>
      </c>
      <c r="AO2478">
        <v>0.08</v>
      </c>
      <c r="AP2478">
        <v>9.5</v>
      </c>
      <c r="AQ2478">
        <v>700</v>
      </c>
      <c r="AR2478">
        <v>0.09</v>
      </c>
      <c r="AS2478">
        <v>2.8</v>
      </c>
      <c r="AT2478">
        <v>31</v>
      </c>
      <c r="AU2478">
        <v>0.7</v>
      </c>
      <c r="AV2478">
        <v>81.599999999999994</v>
      </c>
    </row>
    <row r="2479" spans="1:48" hidden="1" x14ac:dyDescent="0.3">
      <c r="A2479" t="s">
        <v>9625</v>
      </c>
      <c r="B2479" t="s">
        <v>9626</v>
      </c>
      <c r="C2479" s="1" t="str">
        <f t="shared" si="192"/>
        <v>13:0054</v>
      </c>
      <c r="D2479" s="1" t="str">
        <f t="shared" si="193"/>
        <v>13:0028</v>
      </c>
      <c r="E2479" t="s">
        <v>9627</v>
      </c>
      <c r="F2479" t="s">
        <v>9628</v>
      </c>
      <c r="H2479">
        <v>45.228074100000001</v>
      </c>
      <c r="I2479">
        <v>-66.555756400000007</v>
      </c>
      <c r="J2479" s="1" t="str">
        <f t="shared" si="194"/>
        <v>Basal till</v>
      </c>
      <c r="K2479" s="1" t="str">
        <f t="shared" si="195"/>
        <v>&lt;63 micron</v>
      </c>
      <c r="L2479">
        <v>7</v>
      </c>
      <c r="M2479">
        <v>1.2</v>
      </c>
      <c r="N2479">
        <v>4.7</v>
      </c>
      <c r="O2479">
        <v>0.7</v>
      </c>
      <c r="P2479">
        <v>0.5</v>
      </c>
      <c r="Q2479">
        <v>28.6</v>
      </c>
      <c r="R2479">
        <v>0.31</v>
      </c>
      <c r="S2479">
        <v>0.12</v>
      </c>
      <c r="T2479">
        <v>0.05</v>
      </c>
      <c r="U2479">
        <v>4.3</v>
      </c>
      <c r="V2479">
        <v>13</v>
      </c>
      <c r="W2479">
        <v>5.27</v>
      </c>
      <c r="X2479">
        <v>1.32</v>
      </c>
      <c r="Y2479">
        <v>3.6</v>
      </c>
      <c r="Z2479">
        <v>2.5</v>
      </c>
      <c r="AA2479">
        <v>0.05</v>
      </c>
      <c r="AB2479">
        <v>25.8</v>
      </c>
      <c r="AC2479">
        <v>0.25</v>
      </c>
      <c r="AD2479">
        <v>183</v>
      </c>
      <c r="AE2479">
        <v>0.39</v>
      </c>
      <c r="AF2479">
        <v>0.01</v>
      </c>
      <c r="AG2479">
        <v>9.1999999999999993</v>
      </c>
      <c r="AH2479">
        <v>0.03</v>
      </c>
      <c r="AI2479">
        <v>11.72</v>
      </c>
      <c r="AJ2479">
        <v>0.01</v>
      </c>
      <c r="AK2479">
        <v>0.19</v>
      </c>
      <c r="AL2479">
        <v>2.5</v>
      </c>
      <c r="AM2479">
        <v>0.2</v>
      </c>
      <c r="AN2479">
        <v>7.5</v>
      </c>
      <c r="AO2479">
        <v>0.01</v>
      </c>
      <c r="AP2479">
        <v>16.3</v>
      </c>
      <c r="AQ2479">
        <v>1000</v>
      </c>
      <c r="AR2479">
        <v>7.0000000000000007E-2</v>
      </c>
      <c r="AS2479">
        <v>2.7</v>
      </c>
      <c r="AT2479">
        <v>23</v>
      </c>
      <c r="AU2479">
        <v>0.9</v>
      </c>
      <c r="AV2479">
        <v>29</v>
      </c>
    </row>
    <row r="2480" spans="1:48" hidden="1" x14ac:dyDescent="0.3">
      <c r="A2480" t="s">
        <v>9629</v>
      </c>
      <c r="B2480" t="s">
        <v>9630</v>
      </c>
      <c r="C2480" s="1" t="str">
        <f t="shared" ref="C2480:C2493" si="196">HYPERLINK("http://geochem.nrcan.gc.ca/cdogs/content/bdl/bdl130054_e.htm", "13:0054")</f>
        <v>13:0054</v>
      </c>
      <c r="D2480" s="1" t="str">
        <f t="shared" ref="D2480:D2493" si="197">HYPERLINK("http://geochem.nrcan.gc.ca/cdogs/content/svy/svy130028_e.htm", "13:0028")</f>
        <v>13:0028</v>
      </c>
      <c r="E2480" t="s">
        <v>9631</v>
      </c>
      <c r="F2480" t="s">
        <v>9632</v>
      </c>
      <c r="H2480">
        <v>45.212903599999997</v>
      </c>
      <c r="I2480">
        <v>-66.548524299999997</v>
      </c>
      <c r="J2480" s="1" t="str">
        <f t="shared" si="194"/>
        <v>Basal till</v>
      </c>
      <c r="K2480" s="1" t="str">
        <f t="shared" si="195"/>
        <v>&lt;63 micron</v>
      </c>
      <c r="L2480">
        <v>11</v>
      </c>
      <c r="M2480">
        <v>1.24</v>
      </c>
      <c r="N2480">
        <v>9.6</v>
      </c>
      <c r="O2480">
        <v>2.2999999999999998</v>
      </c>
      <c r="P2480">
        <v>1</v>
      </c>
      <c r="Q2480">
        <v>24.7</v>
      </c>
      <c r="R2480">
        <v>0.33</v>
      </c>
      <c r="S2480">
        <v>0.14000000000000001</v>
      </c>
      <c r="T2480">
        <v>0.1</v>
      </c>
      <c r="U2480">
        <v>8.3000000000000007</v>
      </c>
      <c r="V2480">
        <v>17.8</v>
      </c>
      <c r="W2480">
        <v>18.82</v>
      </c>
      <c r="X2480">
        <v>1.8</v>
      </c>
      <c r="Y2480">
        <v>3.1</v>
      </c>
      <c r="Z2480">
        <v>21</v>
      </c>
      <c r="AA2480">
        <v>7.0000000000000007E-2</v>
      </c>
      <c r="AB2480">
        <v>26.6</v>
      </c>
      <c r="AC2480">
        <v>0.39</v>
      </c>
      <c r="AD2480">
        <v>659</v>
      </c>
      <c r="AE2480">
        <v>0.48</v>
      </c>
      <c r="AF2480">
        <v>1E-3</v>
      </c>
      <c r="AG2480">
        <v>13.4</v>
      </c>
      <c r="AH2480">
        <v>0.05</v>
      </c>
      <c r="AI2480">
        <v>14.31</v>
      </c>
      <c r="AJ2480">
        <v>0.01</v>
      </c>
      <c r="AK2480">
        <v>0.28000000000000003</v>
      </c>
      <c r="AL2480">
        <v>2.2999999999999998</v>
      </c>
      <c r="AM2480">
        <v>0.3</v>
      </c>
      <c r="AN2480">
        <v>7.1</v>
      </c>
      <c r="AO2480">
        <v>0.02</v>
      </c>
      <c r="AP2480">
        <v>14.8</v>
      </c>
      <c r="AQ2480">
        <v>700</v>
      </c>
      <c r="AR2480">
        <v>0.08</v>
      </c>
      <c r="AS2480">
        <v>1.7</v>
      </c>
      <c r="AT2480">
        <v>25</v>
      </c>
      <c r="AU2480">
        <v>0.7</v>
      </c>
      <c r="AV2480">
        <v>37.4</v>
      </c>
    </row>
    <row r="2481" spans="1:48" hidden="1" x14ac:dyDescent="0.3">
      <c r="A2481" t="s">
        <v>9633</v>
      </c>
      <c r="B2481" t="s">
        <v>9634</v>
      </c>
      <c r="C2481" s="1" t="str">
        <f t="shared" si="196"/>
        <v>13:0054</v>
      </c>
      <c r="D2481" s="1" t="str">
        <f t="shared" si="197"/>
        <v>13:0028</v>
      </c>
      <c r="E2481" t="s">
        <v>9635</v>
      </c>
      <c r="F2481" t="s">
        <v>9636</v>
      </c>
      <c r="H2481">
        <v>45.213878000000001</v>
      </c>
      <c r="I2481">
        <v>-66.551564299999995</v>
      </c>
      <c r="J2481" s="1" t="str">
        <f t="shared" si="194"/>
        <v>Basal till</v>
      </c>
      <c r="K2481" s="1" t="str">
        <f t="shared" si="195"/>
        <v>&lt;63 micron</v>
      </c>
      <c r="L2481">
        <v>10</v>
      </c>
      <c r="M2481">
        <v>1.19</v>
      </c>
      <c r="N2481">
        <v>7.4</v>
      </c>
      <c r="O2481">
        <v>0.9</v>
      </c>
      <c r="P2481">
        <v>1</v>
      </c>
      <c r="Q2481">
        <v>24.7</v>
      </c>
      <c r="R2481">
        <v>0.23</v>
      </c>
      <c r="S2481">
        <v>0.11</v>
      </c>
      <c r="T2481">
        <v>0.06</v>
      </c>
      <c r="U2481">
        <v>6.4</v>
      </c>
      <c r="V2481">
        <v>15.8</v>
      </c>
      <c r="W2481">
        <v>9.9499999999999993</v>
      </c>
      <c r="X2481">
        <v>1.67</v>
      </c>
      <c r="Y2481">
        <v>2.8</v>
      </c>
      <c r="Z2481">
        <v>13</v>
      </c>
      <c r="AA2481">
        <v>0.05</v>
      </c>
      <c r="AB2481">
        <v>24.6</v>
      </c>
      <c r="AC2481">
        <v>0.3</v>
      </c>
      <c r="AD2481">
        <v>359</v>
      </c>
      <c r="AE2481">
        <v>0.34</v>
      </c>
      <c r="AF2481">
        <v>1E-3</v>
      </c>
      <c r="AG2481">
        <v>14.1</v>
      </c>
      <c r="AH2481">
        <v>0.04</v>
      </c>
      <c r="AI2481">
        <v>10.19</v>
      </c>
      <c r="AJ2481">
        <v>0.01</v>
      </c>
      <c r="AK2481">
        <v>0.28000000000000003</v>
      </c>
      <c r="AL2481">
        <v>2</v>
      </c>
      <c r="AM2481">
        <v>0.2</v>
      </c>
      <c r="AN2481">
        <v>6.4</v>
      </c>
      <c r="AO2481">
        <v>0.01</v>
      </c>
      <c r="AP2481">
        <v>10.1</v>
      </c>
      <c r="AQ2481">
        <v>600</v>
      </c>
      <c r="AR2481">
        <v>0.06</v>
      </c>
      <c r="AS2481">
        <v>1.2</v>
      </c>
      <c r="AT2481">
        <v>23</v>
      </c>
      <c r="AU2481">
        <v>0.5</v>
      </c>
      <c r="AV2481">
        <v>28.7</v>
      </c>
    </row>
    <row r="2482" spans="1:48" hidden="1" x14ac:dyDescent="0.3">
      <c r="A2482" t="s">
        <v>9637</v>
      </c>
      <c r="B2482" t="s">
        <v>9638</v>
      </c>
      <c r="C2482" s="1" t="str">
        <f t="shared" si="196"/>
        <v>13:0054</v>
      </c>
      <c r="D2482" s="1" t="str">
        <f t="shared" si="197"/>
        <v>13:0028</v>
      </c>
      <c r="E2482" t="s">
        <v>9639</v>
      </c>
      <c r="F2482" t="s">
        <v>9640</v>
      </c>
      <c r="H2482">
        <v>45.131396299999999</v>
      </c>
      <c r="I2482">
        <v>-66.563086600000005</v>
      </c>
      <c r="J2482" s="1" t="str">
        <f t="shared" si="194"/>
        <v>Basal till</v>
      </c>
      <c r="K2482" s="1" t="str">
        <f t="shared" si="195"/>
        <v>&lt;63 micron</v>
      </c>
      <c r="L2482">
        <v>9</v>
      </c>
      <c r="M2482">
        <v>1.84</v>
      </c>
      <c r="N2482">
        <v>12.1</v>
      </c>
      <c r="O2482">
        <v>1.4</v>
      </c>
      <c r="P2482">
        <v>2</v>
      </c>
      <c r="Q2482">
        <v>55.9</v>
      </c>
      <c r="R2482">
        <v>0.38</v>
      </c>
      <c r="S2482">
        <v>0.1</v>
      </c>
      <c r="T2482">
        <v>0.08</v>
      </c>
      <c r="U2482">
        <v>13.3</v>
      </c>
      <c r="V2482">
        <v>29.4</v>
      </c>
      <c r="W2482">
        <v>24.06</v>
      </c>
      <c r="X2482">
        <v>2.81</v>
      </c>
      <c r="Y2482">
        <v>5.0999999999999996</v>
      </c>
      <c r="Z2482">
        <v>9</v>
      </c>
      <c r="AA2482">
        <v>0.15</v>
      </c>
      <c r="AB2482">
        <v>33.1</v>
      </c>
      <c r="AC2482">
        <v>0.7</v>
      </c>
      <c r="AD2482">
        <v>681</v>
      </c>
      <c r="AE2482">
        <v>0.55000000000000004</v>
      </c>
      <c r="AF2482">
        <v>0.01</v>
      </c>
      <c r="AG2482">
        <v>22.2</v>
      </c>
      <c r="AH2482">
        <v>0.04</v>
      </c>
      <c r="AI2482">
        <v>16.61</v>
      </c>
      <c r="AJ2482">
        <v>0.01</v>
      </c>
      <c r="AK2482">
        <v>0.35</v>
      </c>
      <c r="AL2482">
        <v>4.2</v>
      </c>
      <c r="AM2482">
        <v>0.2</v>
      </c>
      <c r="AN2482">
        <v>7.1</v>
      </c>
      <c r="AO2482">
        <v>0.03</v>
      </c>
      <c r="AP2482">
        <v>10.5</v>
      </c>
      <c r="AQ2482">
        <v>1000</v>
      </c>
      <c r="AR2482">
        <v>0.13</v>
      </c>
      <c r="AS2482">
        <v>3.5</v>
      </c>
      <c r="AT2482">
        <v>42</v>
      </c>
      <c r="AU2482">
        <v>0.4</v>
      </c>
      <c r="AV2482">
        <v>49.4</v>
      </c>
    </row>
    <row r="2483" spans="1:48" hidden="1" x14ac:dyDescent="0.3">
      <c r="A2483" t="s">
        <v>9641</v>
      </c>
      <c r="B2483" t="s">
        <v>9642</v>
      </c>
      <c r="C2483" s="1" t="str">
        <f t="shared" si="196"/>
        <v>13:0054</v>
      </c>
      <c r="D2483" s="1" t="str">
        <f t="shared" si="197"/>
        <v>13:0028</v>
      </c>
      <c r="E2483" t="s">
        <v>9643</v>
      </c>
      <c r="F2483" t="s">
        <v>9644</v>
      </c>
      <c r="H2483">
        <v>45.190314399999998</v>
      </c>
      <c r="I2483">
        <v>-66.540852099999995</v>
      </c>
      <c r="J2483" s="1" t="str">
        <f t="shared" si="194"/>
        <v>Basal till</v>
      </c>
      <c r="K2483" s="1" t="str">
        <f t="shared" si="195"/>
        <v>&lt;63 micron</v>
      </c>
      <c r="L2483">
        <v>7</v>
      </c>
      <c r="M2483">
        <v>1.25</v>
      </c>
      <c r="N2483">
        <v>6.3</v>
      </c>
      <c r="O2483">
        <v>0.9</v>
      </c>
      <c r="P2483">
        <v>1</v>
      </c>
      <c r="Q2483">
        <v>32.799999999999997</v>
      </c>
      <c r="R2483">
        <v>0.4</v>
      </c>
      <c r="S2483">
        <v>0.03</v>
      </c>
      <c r="T2483">
        <v>0.04</v>
      </c>
      <c r="U2483">
        <v>7.8</v>
      </c>
      <c r="V2483">
        <v>22</v>
      </c>
      <c r="W2483">
        <v>11.69</v>
      </c>
      <c r="X2483">
        <v>2.23</v>
      </c>
      <c r="Y2483">
        <v>3.9</v>
      </c>
      <c r="Z2483">
        <v>9</v>
      </c>
      <c r="AA2483">
        <v>7.0000000000000007E-2</v>
      </c>
      <c r="AB2483">
        <v>25.6</v>
      </c>
      <c r="AC2483">
        <v>0.42</v>
      </c>
      <c r="AD2483">
        <v>313</v>
      </c>
      <c r="AE2483">
        <v>0.38</v>
      </c>
      <c r="AF2483">
        <v>1E-3</v>
      </c>
      <c r="AG2483">
        <v>16.600000000000001</v>
      </c>
      <c r="AH2483">
        <v>0.01</v>
      </c>
      <c r="AI2483">
        <v>14.35</v>
      </c>
      <c r="AJ2483">
        <v>0.01</v>
      </c>
      <c r="AK2483">
        <v>0.32</v>
      </c>
      <c r="AL2483">
        <v>3.1</v>
      </c>
      <c r="AM2483">
        <v>0.2</v>
      </c>
      <c r="AN2483">
        <v>4.7</v>
      </c>
      <c r="AO2483">
        <v>0.02</v>
      </c>
      <c r="AP2483">
        <v>10.1</v>
      </c>
      <c r="AQ2483">
        <v>500</v>
      </c>
      <c r="AR2483">
        <v>0.1</v>
      </c>
      <c r="AS2483">
        <v>1.3</v>
      </c>
      <c r="AT2483">
        <v>29</v>
      </c>
      <c r="AU2483">
        <v>0.3</v>
      </c>
      <c r="AV2483">
        <v>38.6</v>
      </c>
    </row>
    <row r="2484" spans="1:48" hidden="1" x14ac:dyDescent="0.3">
      <c r="A2484" t="s">
        <v>9645</v>
      </c>
      <c r="B2484" t="s">
        <v>9646</v>
      </c>
      <c r="C2484" s="1" t="str">
        <f t="shared" si="196"/>
        <v>13:0054</v>
      </c>
      <c r="D2484" s="1" t="str">
        <f t="shared" si="197"/>
        <v>13:0028</v>
      </c>
      <c r="E2484" t="s">
        <v>9647</v>
      </c>
      <c r="F2484" t="s">
        <v>9648</v>
      </c>
      <c r="H2484">
        <v>45.246148699999999</v>
      </c>
      <c r="I2484">
        <v>-66.531011599999999</v>
      </c>
      <c r="J2484" s="1" t="str">
        <f t="shared" si="194"/>
        <v>Basal till</v>
      </c>
      <c r="K2484" s="1" t="str">
        <f t="shared" si="195"/>
        <v>&lt;63 micron</v>
      </c>
      <c r="L2484">
        <v>38</v>
      </c>
      <c r="M2484">
        <v>2.27</v>
      </c>
      <c r="N2484">
        <v>8.6999999999999993</v>
      </c>
      <c r="O2484">
        <v>1</v>
      </c>
      <c r="P2484">
        <v>0.5</v>
      </c>
      <c r="Q2484">
        <v>15.3</v>
      </c>
      <c r="R2484">
        <v>0.51</v>
      </c>
      <c r="S2484">
        <v>0.05</v>
      </c>
      <c r="T2484">
        <v>0.05</v>
      </c>
      <c r="U2484">
        <v>2.6</v>
      </c>
      <c r="V2484">
        <v>13.3</v>
      </c>
      <c r="W2484">
        <v>3.38</v>
      </c>
      <c r="X2484">
        <v>1.85</v>
      </c>
      <c r="Y2484">
        <v>6.9</v>
      </c>
      <c r="Z2484">
        <v>149</v>
      </c>
      <c r="AA2484">
        <v>0.03</v>
      </c>
      <c r="AB2484">
        <v>24.2</v>
      </c>
      <c r="AC2484">
        <v>0.13</v>
      </c>
      <c r="AD2484">
        <v>112</v>
      </c>
      <c r="AE2484">
        <v>1.06</v>
      </c>
      <c r="AF2484">
        <v>1E-3</v>
      </c>
      <c r="AG2484">
        <v>6.8</v>
      </c>
      <c r="AH2484">
        <v>0.03</v>
      </c>
      <c r="AI2484">
        <v>20.399999999999999</v>
      </c>
      <c r="AJ2484">
        <v>0.06</v>
      </c>
      <c r="AK2484">
        <v>0.19</v>
      </c>
      <c r="AL2484">
        <v>1.6</v>
      </c>
      <c r="AM2484">
        <v>2.4</v>
      </c>
      <c r="AN2484">
        <v>4.0999999999999996</v>
      </c>
      <c r="AO2484">
        <v>0.02</v>
      </c>
      <c r="AP2484">
        <v>9</v>
      </c>
      <c r="AQ2484">
        <v>500</v>
      </c>
      <c r="AR2484">
        <v>0.09</v>
      </c>
      <c r="AS2484">
        <v>3.4</v>
      </c>
      <c r="AT2484">
        <v>19</v>
      </c>
      <c r="AU2484">
        <v>0.9</v>
      </c>
      <c r="AV2484">
        <v>19.8</v>
      </c>
    </row>
    <row r="2485" spans="1:48" hidden="1" x14ac:dyDescent="0.3">
      <c r="A2485" t="s">
        <v>9649</v>
      </c>
      <c r="B2485" t="s">
        <v>9650</v>
      </c>
      <c r="C2485" s="1" t="str">
        <f t="shared" si="196"/>
        <v>13:0054</v>
      </c>
      <c r="D2485" s="1" t="str">
        <f t="shared" si="197"/>
        <v>13:0028</v>
      </c>
      <c r="E2485" t="s">
        <v>9651</v>
      </c>
      <c r="F2485" t="s">
        <v>9652</v>
      </c>
      <c r="H2485">
        <v>45.228116499999999</v>
      </c>
      <c r="I2485">
        <v>-66.525972100000004</v>
      </c>
      <c r="J2485" s="1" t="str">
        <f t="shared" si="194"/>
        <v>Basal till</v>
      </c>
      <c r="K2485" s="1" t="str">
        <f t="shared" si="195"/>
        <v>&lt;63 micron</v>
      </c>
      <c r="L2485">
        <v>7</v>
      </c>
      <c r="M2485">
        <v>1.53</v>
      </c>
      <c r="N2485">
        <v>6</v>
      </c>
      <c r="O2485">
        <v>0.9</v>
      </c>
      <c r="P2485">
        <v>1</v>
      </c>
      <c r="Q2485">
        <v>16.100000000000001</v>
      </c>
      <c r="R2485">
        <v>0.38</v>
      </c>
      <c r="S2485">
        <v>0.05</v>
      </c>
      <c r="T2485">
        <v>0.04</v>
      </c>
      <c r="U2485">
        <v>4.9000000000000004</v>
      </c>
      <c r="V2485">
        <v>18.3</v>
      </c>
      <c r="W2485">
        <v>10.98</v>
      </c>
      <c r="X2485">
        <v>1.66</v>
      </c>
      <c r="Y2485">
        <v>3.7</v>
      </c>
      <c r="Z2485">
        <v>19</v>
      </c>
      <c r="AA2485">
        <v>0.04</v>
      </c>
      <c r="AB2485">
        <v>20.3</v>
      </c>
      <c r="AC2485">
        <v>0.28999999999999998</v>
      </c>
      <c r="AD2485">
        <v>214</v>
      </c>
      <c r="AE2485">
        <v>0.47</v>
      </c>
      <c r="AF2485">
        <v>0.01</v>
      </c>
      <c r="AG2485">
        <v>11.9</v>
      </c>
      <c r="AH2485">
        <v>0.01</v>
      </c>
      <c r="AI2485">
        <v>15.9</v>
      </c>
      <c r="AJ2485">
        <v>0.01</v>
      </c>
      <c r="AK2485">
        <v>0.19</v>
      </c>
      <c r="AL2485">
        <v>2.6</v>
      </c>
      <c r="AM2485">
        <v>0.5</v>
      </c>
      <c r="AN2485">
        <v>3.7</v>
      </c>
      <c r="AO2485">
        <v>0.02</v>
      </c>
      <c r="AP2485">
        <v>15.1</v>
      </c>
      <c r="AQ2485">
        <v>600</v>
      </c>
      <c r="AR2485">
        <v>0.09</v>
      </c>
      <c r="AS2485">
        <v>1.7</v>
      </c>
      <c r="AT2485">
        <v>24</v>
      </c>
      <c r="AU2485">
        <v>0.7</v>
      </c>
      <c r="AV2485">
        <v>30.8</v>
      </c>
    </row>
    <row r="2486" spans="1:48" hidden="1" x14ac:dyDescent="0.3">
      <c r="A2486" t="s">
        <v>9653</v>
      </c>
      <c r="B2486" t="s">
        <v>9654</v>
      </c>
      <c r="C2486" s="1" t="str">
        <f t="shared" si="196"/>
        <v>13:0054</v>
      </c>
      <c r="D2486" s="1" t="str">
        <f t="shared" si="197"/>
        <v>13:0028</v>
      </c>
      <c r="E2486" t="s">
        <v>9655</v>
      </c>
      <c r="F2486" t="s">
        <v>9656</v>
      </c>
      <c r="H2486">
        <v>45.207234300000003</v>
      </c>
      <c r="I2486">
        <v>-66.538161000000002</v>
      </c>
      <c r="J2486" s="1" t="str">
        <f>HYPERLINK("http://geochem.nrcan.gc.ca/cdogs/content/kwd/kwd020046_e.htm", "Ablation till")</f>
        <v>Ablation till</v>
      </c>
      <c r="K2486" s="1" t="str">
        <f t="shared" si="195"/>
        <v>&lt;63 micron</v>
      </c>
      <c r="L2486">
        <v>16</v>
      </c>
      <c r="M2486">
        <v>4.04</v>
      </c>
      <c r="N2486">
        <v>11.2</v>
      </c>
      <c r="O2486">
        <v>1.2</v>
      </c>
      <c r="P2486">
        <v>1</v>
      </c>
      <c r="Q2486">
        <v>10.6</v>
      </c>
      <c r="R2486">
        <v>0.34</v>
      </c>
      <c r="S2486">
        <v>7.0000000000000007E-2</v>
      </c>
      <c r="T2486">
        <v>0.04</v>
      </c>
      <c r="U2486">
        <v>4</v>
      </c>
      <c r="V2486">
        <v>26.8</v>
      </c>
      <c r="W2486">
        <v>11.5</v>
      </c>
      <c r="X2486">
        <v>2.06</v>
      </c>
      <c r="Y2486">
        <v>3.5</v>
      </c>
      <c r="Z2486">
        <v>110</v>
      </c>
      <c r="AA2486">
        <v>0.04</v>
      </c>
      <c r="AB2486">
        <v>22.6</v>
      </c>
      <c r="AC2486">
        <v>0.23</v>
      </c>
      <c r="AD2486">
        <v>159</v>
      </c>
      <c r="AE2486">
        <v>1.25</v>
      </c>
      <c r="AF2486">
        <v>1E-3</v>
      </c>
      <c r="AG2486">
        <v>7.4</v>
      </c>
      <c r="AH2486">
        <v>0.05</v>
      </c>
      <c r="AI2486">
        <v>21.15</v>
      </c>
      <c r="AJ2486">
        <v>0.05</v>
      </c>
      <c r="AK2486">
        <v>0.17</v>
      </c>
      <c r="AL2486">
        <v>3.3</v>
      </c>
      <c r="AM2486">
        <v>1.9</v>
      </c>
      <c r="AN2486">
        <v>2.5</v>
      </c>
      <c r="AO2486">
        <v>0.01</v>
      </c>
      <c r="AP2486">
        <v>12.5</v>
      </c>
      <c r="AQ2486">
        <v>600</v>
      </c>
      <c r="AR2486">
        <v>0.06</v>
      </c>
      <c r="AS2486">
        <v>3</v>
      </c>
      <c r="AT2486">
        <v>30</v>
      </c>
      <c r="AU2486">
        <v>1</v>
      </c>
      <c r="AV2486">
        <v>16.8</v>
      </c>
    </row>
    <row r="2487" spans="1:48" hidden="1" x14ac:dyDescent="0.3">
      <c r="A2487" t="s">
        <v>9657</v>
      </c>
      <c r="B2487" t="s">
        <v>9658</v>
      </c>
      <c r="C2487" s="1" t="str">
        <f t="shared" si="196"/>
        <v>13:0054</v>
      </c>
      <c r="D2487" s="1" t="str">
        <f t="shared" si="197"/>
        <v>13:0028</v>
      </c>
      <c r="E2487" t="s">
        <v>9659</v>
      </c>
      <c r="F2487" t="s">
        <v>9660</v>
      </c>
      <c r="H2487">
        <v>45.172583500000002</v>
      </c>
      <c r="I2487">
        <v>-66.529323000000005</v>
      </c>
      <c r="J2487" s="1" t="str">
        <f>HYPERLINK("http://geochem.nrcan.gc.ca/cdogs/content/kwd/kwd020045_e.htm", "Basal till")</f>
        <v>Basal till</v>
      </c>
      <c r="K2487" s="1" t="str">
        <f t="shared" si="195"/>
        <v>&lt;63 micron</v>
      </c>
      <c r="L2487">
        <v>18</v>
      </c>
      <c r="M2487">
        <v>2.91</v>
      </c>
      <c r="N2487">
        <v>5.7</v>
      </c>
      <c r="O2487">
        <v>0.9</v>
      </c>
      <c r="P2487">
        <v>1</v>
      </c>
      <c r="Q2487">
        <v>14.6</v>
      </c>
      <c r="R2487">
        <v>0.22</v>
      </c>
      <c r="S2487">
        <v>0.1</v>
      </c>
      <c r="T2487">
        <v>0.08</v>
      </c>
      <c r="U2487">
        <v>6.3</v>
      </c>
      <c r="V2487">
        <v>29.5</v>
      </c>
      <c r="W2487">
        <v>15.88</v>
      </c>
      <c r="X2487">
        <v>2.41</v>
      </c>
      <c r="Y2487">
        <v>4</v>
      </c>
      <c r="Z2487">
        <v>87</v>
      </c>
      <c r="AA2487">
        <v>0.04</v>
      </c>
      <c r="AB2487">
        <v>14.8</v>
      </c>
      <c r="AC2487">
        <v>0.41</v>
      </c>
      <c r="AD2487">
        <v>201</v>
      </c>
      <c r="AE2487">
        <v>0.86</v>
      </c>
      <c r="AF2487">
        <v>0.01</v>
      </c>
      <c r="AG2487">
        <v>11.2</v>
      </c>
      <c r="AH2487">
        <v>0.03</v>
      </c>
      <c r="AI2487">
        <v>9.76</v>
      </c>
      <c r="AJ2487">
        <v>0.04</v>
      </c>
      <c r="AK2487">
        <v>0.15</v>
      </c>
      <c r="AL2487">
        <v>3.8</v>
      </c>
      <c r="AM2487">
        <v>2.1</v>
      </c>
      <c r="AN2487">
        <v>6.2</v>
      </c>
      <c r="AO2487">
        <v>0.01</v>
      </c>
      <c r="AP2487">
        <v>3.8</v>
      </c>
      <c r="AQ2487">
        <v>1000</v>
      </c>
      <c r="AR2487">
        <v>0.06</v>
      </c>
      <c r="AS2487">
        <v>0.9</v>
      </c>
      <c r="AT2487">
        <v>42</v>
      </c>
      <c r="AU2487">
        <v>0.4</v>
      </c>
      <c r="AV2487">
        <v>34.1</v>
      </c>
    </row>
    <row r="2488" spans="1:48" hidden="1" x14ac:dyDescent="0.3">
      <c r="A2488" t="s">
        <v>9661</v>
      </c>
      <c r="B2488" t="s">
        <v>9662</v>
      </c>
      <c r="C2488" s="1" t="str">
        <f t="shared" si="196"/>
        <v>13:0054</v>
      </c>
      <c r="D2488" s="1" t="str">
        <f t="shared" si="197"/>
        <v>13:0028</v>
      </c>
      <c r="E2488" t="s">
        <v>9663</v>
      </c>
      <c r="F2488" t="s">
        <v>9664</v>
      </c>
      <c r="H2488">
        <v>45.155017800000003</v>
      </c>
      <c r="I2488">
        <v>-66.531266000000002</v>
      </c>
      <c r="J2488" s="1" t="str">
        <f>HYPERLINK("http://geochem.nrcan.gc.ca/cdogs/content/kwd/kwd020045_e.htm", "Basal till")</f>
        <v>Basal till</v>
      </c>
      <c r="K2488" s="1" t="str">
        <f t="shared" si="195"/>
        <v>&lt;63 micron</v>
      </c>
      <c r="L2488">
        <v>23</v>
      </c>
      <c r="M2488">
        <v>3.25</v>
      </c>
      <c r="N2488">
        <v>6.1</v>
      </c>
      <c r="O2488">
        <v>0.6</v>
      </c>
      <c r="P2488">
        <v>1</v>
      </c>
      <c r="Q2488">
        <v>12</v>
      </c>
      <c r="R2488">
        <v>0.34</v>
      </c>
      <c r="S2488">
        <v>7.0000000000000007E-2</v>
      </c>
      <c r="T2488">
        <v>0.08</v>
      </c>
      <c r="U2488">
        <v>4.5</v>
      </c>
      <c r="V2488">
        <v>31.9</v>
      </c>
      <c r="W2488">
        <v>20.29</v>
      </c>
      <c r="X2488">
        <v>2.82</v>
      </c>
      <c r="Y2488">
        <v>6.3</v>
      </c>
      <c r="Z2488">
        <v>57</v>
      </c>
      <c r="AA2488">
        <v>0.03</v>
      </c>
      <c r="AB2488">
        <v>14</v>
      </c>
      <c r="AC2488">
        <v>0.32</v>
      </c>
      <c r="AD2488">
        <v>182</v>
      </c>
      <c r="AE2488">
        <v>0.77</v>
      </c>
      <c r="AF2488">
        <v>0.01</v>
      </c>
      <c r="AG2488">
        <v>9.6999999999999993</v>
      </c>
      <c r="AH2488">
        <v>0.03</v>
      </c>
      <c r="AI2488">
        <v>62.55</v>
      </c>
      <c r="AJ2488">
        <v>0.04</v>
      </c>
      <c r="AK2488">
        <v>0.19</v>
      </c>
      <c r="AL2488">
        <v>4.5999999999999996</v>
      </c>
      <c r="AM2488">
        <v>1.5</v>
      </c>
      <c r="AN2488">
        <v>3.8</v>
      </c>
      <c r="AO2488">
        <v>0.02</v>
      </c>
      <c r="AP2488">
        <v>7.3</v>
      </c>
      <c r="AQ2488">
        <v>1000</v>
      </c>
      <c r="AR2488">
        <v>0.12</v>
      </c>
      <c r="AS2488">
        <v>1.4</v>
      </c>
      <c r="AT2488">
        <v>51</v>
      </c>
      <c r="AU2488">
        <v>0.4</v>
      </c>
      <c r="AV2488">
        <v>53.9</v>
      </c>
    </row>
    <row r="2489" spans="1:48" hidden="1" x14ac:dyDescent="0.3">
      <c r="A2489" t="s">
        <v>9665</v>
      </c>
      <c r="B2489" t="s">
        <v>9666</v>
      </c>
      <c r="C2489" s="1" t="str">
        <f t="shared" si="196"/>
        <v>13:0054</v>
      </c>
      <c r="D2489" s="1" t="str">
        <f t="shared" si="197"/>
        <v>13:0028</v>
      </c>
      <c r="E2489" t="s">
        <v>9667</v>
      </c>
      <c r="F2489" t="s">
        <v>9668</v>
      </c>
      <c r="H2489">
        <v>45.247767799999998</v>
      </c>
      <c r="I2489">
        <v>-66.502818000000005</v>
      </c>
      <c r="J2489" s="1" t="str">
        <f>HYPERLINK("http://geochem.nrcan.gc.ca/cdogs/content/kwd/kwd020046_e.htm", "Ablation till")</f>
        <v>Ablation till</v>
      </c>
      <c r="K2489" s="1" t="str">
        <f t="shared" si="195"/>
        <v>&lt;63 micron</v>
      </c>
      <c r="L2489">
        <v>15</v>
      </c>
      <c r="M2489">
        <v>1.19</v>
      </c>
      <c r="N2489">
        <v>5.6</v>
      </c>
      <c r="O2489">
        <v>0.1</v>
      </c>
      <c r="P2489">
        <v>1</v>
      </c>
      <c r="Q2489">
        <v>7.2</v>
      </c>
      <c r="R2489">
        <v>0.55000000000000004</v>
      </c>
      <c r="S2489">
        <v>0.06</v>
      </c>
      <c r="T2489">
        <v>0.05</v>
      </c>
      <c r="U2489">
        <v>2.9</v>
      </c>
      <c r="V2489">
        <v>9</v>
      </c>
      <c r="W2489">
        <v>2.64</v>
      </c>
      <c r="X2489">
        <v>1.1399999999999999</v>
      </c>
      <c r="Y2489">
        <v>2.1</v>
      </c>
      <c r="Z2489">
        <v>34</v>
      </c>
      <c r="AA2489">
        <v>0.02</v>
      </c>
      <c r="AB2489">
        <v>19.7</v>
      </c>
      <c r="AC2489">
        <v>0.1</v>
      </c>
      <c r="AD2489">
        <v>149</v>
      </c>
      <c r="AE2489">
        <v>0.67</v>
      </c>
      <c r="AF2489">
        <v>1E-3</v>
      </c>
      <c r="AG2489">
        <v>5.8</v>
      </c>
      <c r="AH2489">
        <v>0.02</v>
      </c>
      <c r="AI2489">
        <v>21.68</v>
      </c>
      <c r="AJ2489">
        <v>0.01</v>
      </c>
      <c r="AK2489">
        <v>0.13</v>
      </c>
      <c r="AL2489">
        <v>1.6</v>
      </c>
      <c r="AM2489">
        <v>0.5</v>
      </c>
      <c r="AN2489">
        <v>2.7</v>
      </c>
      <c r="AO2489">
        <v>0.01</v>
      </c>
      <c r="AP2489">
        <v>18.3</v>
      </c>
      <c r="AQ2489">
        <v>500</v>
      </c>
      <c r="AR2489">
        <v>0.05</v>
      </c>
      <c r="AS2489">
        <v>2.1</v>
      </c>
      <c r="AT2489">
        <v>15</v>
      </c>
      <c r="AU2489">
        <v>1.9</v>
      </c>
      <c r="AV2489">
        <v>20.5</v>
      </c>
    </row>
    <row r="2490" spans="1:48" hidden="1" x14ac:dyDescent="0.3">
      <c r="A2490" t="s">
        <v>9669</v>
      </c>
      <c r="B2490" t="s">
        <v>9670</v>
      </c>
      <c r="C2490" s="1" t="str">
        <f t="shared" si="196"/>
        <v>13:0054</v>
      </c>
      <c r="D2490" s="1" t="str">
        <f t="shared" si="197"/>
        <v>13:0028</v>
      </c>
      <c r="E2490" t="s">
        <v>9671</v>
      </c>
      <c r="F2490" t="s">
        <v>9672</v>
      </c>
      <c r="H2490">
        <v>45.225910300000002</v>
      </c>
      <c r="I2490">
        <v>-66.503611000000006</v>
      </c>
      <c r="J2490" s="1" t="str">
        <f>HYPERLINK("http://geochem.nrcan.gc.ca/cdogs/content/kwd/kwd020046_e.htm", "Ablation till")</f>
        <v>Ablation till</v>
      </c>
      <c r="K2490" s="1" t="str">
        <f t="shared" si="195"/>
        <v>&lt;63 micron</v>
      </c>
      <c r="L2490">
        <v>16</v>
      </c>
      <c r="M2490">
        <v>1.83</v>
      </c>
      <c r="N2490">
        <v>7.2</v>
      </c>
      <c r="O2490">
        <v>0.7</v>
      </c>
      <c r="P2490">
        <v>1</v>
      </c>
      <c r="Q2490">
        <v>13.3</v>
      </c>
      <c r="R2490">
        <v>0.39</v>
      </c>
      <c r="S2490">
        <v>0.03</v>
      </c>
      <c r="T2490">
        <v>0.05</v>
      </c>
      <c r="U2490">
        <v>3.9</v>
      </c>
      <c r="V2490">
        <v>16.7</v>
      </c>
      <c r="W2490">
        <v>5.78</v>
      </c>
      <c r="X2490">
        <v>1.46</v>
      </c>
      <c r="Y2490">
        <v>3.4</v>
      </c>
      <c r="Z2490">
        <v>83</v>
      </c>
      <c r="AA2490">
        <v>0.03</v>
      </c>
      <c r="AB2490">
        <v>14.9</v>
      </c>
      <c r="AC2490">
        <v>0.2</v>
      </c>
      <c r="AD2490">
        <v>145</v>
      </c>
      <c r="AE2490">
        <v>0.64</v>
      </c>
      <c r="AF2490">
        <v>1E-3</v>
      </c>
      <c r="AG2490">
        <v>8.9</v>
      </c>
      <c r="AH2490">
        <v>0.01</v>
      </c>
      <c r="AI2490">
        <v>25.46</v>
      </c>
      <c r="AJ2490">
        <v>0.02</v>
      </c>
      <c r="AK2490">
        <v>0.16</v>
      </c>
      <c r="AL2490">
        <v>2.2999999999999998</v>
      </c>
      <c r="AM2490">
        <v>0.9</v>
      </c>
      <c r="AN2490">
        <v>2.2999999999999998</v>
      </c>
      <c r="AO2490">
        <v>0.02</v>
      </c>
      <c r="AP2490">
        <v>20.2</v>
      </c>
      <c r="AQ2490">
        <v>800</v>
      </c>
      <c r="AR2490">
        <v>0.08</v>
      </c>
      <c r="AS2490">
        <v>1.8</v>
      </c>
      <c r="AT2490">
        <v>26</v>
      </c>
      <c r="AU2490">
        <v>1.7</v>
      </c>
      <c r="AV2490">
        <v>19.899999999999999</v>
      </c>
    </row>
    <row r="2491" spans="1:48" hidden="1" x14ac:dyDescent="0.3">
      <c r="A2491" t="s">
        <v>9673</v>
      </c>
      <c r="B2491" t="s">
        <v>9674</v>
      </c>
      <c r="C2491" s="1" t="str">
        <f t="shared" si="196"/>
        <v>13:0054</v>
      </c>
      <c r="D2491" s="1" t="str">
        <f t="shared" si="197"/>
        <v>13:0028</v>
      </c>
      <c r="E2491" t="s">
        <v>9675</v>
      </c>
      <c r="F2491" t="s">
        <v>9676</v>
      </c>
      <c r="H2491">
        <v>45.208185299999997</v>
      </c>
      <c r="I2491">
        <v>-66.502375599999993</v>
      </c>
      <c r="J2491" s="1" t="str">
        <f>HYPERLINK("http://geochem.nrcan.gc.ca/cdogs/content/kwd/kwd020046_e.htm", "Ablation till")</f>
        <v>Ablation till</v>
      </c>
      <c r="K2491" s="1" t="str">
        <f t="shared" si="195"/>
        <v>&lt;63 micron</v>
      </c>
      <c r="L2491">
        <v>21</v>
      </c>
      <c r="M2491">
        <v>3.85</v>
      </c>
      <c r="N2491">
        <v>7</v>
      </c>
      <c r="O2491">
        <v>0.6</v>
      </c>
      <c r="P2491">
        <v>2</v>
      </c>
      <c r="Q2491">
        <v>12.2</v>
      </c>
      <c r="R2491">
        <v>0.39</v>
      </c>
      <c r="S2491">
        <v>0.04</v>
      </c>
      <c r="T2491">
        <v>0.05</v>
      </c>
      <c r="U2491">
        <v>3.9</v>
      </c>
      <c r="V2491">
        <v>35.9</v>
      </c>
      <c r="W2491">
        <v>9.0299999999999994</v>
      </c>
      <c r="X2491">
        <v>1.99</v>
      </c>
      <c r="Y2491">
        <v>4.4000000000000004</v>
      </c>
      <c r="Z2491">
        <v>93</v>
      </c>
      <c r="AA2491">
        <v>0.03</v>
      </c>
      <c r="AB2491">
        <v>16.399999999999999</v>
      </c>
      <c r="AC2491">
        <v>0.27</v>
      </c>
      <c r="AD2491">
        <v>142</v>
      </c>
      <c r="AE2491">
        <v>0.87</v>
      </c>
      <c r="AF2491">
        <v>1E-3</v>
      </c>
      <c r="AG2491">
        <v>14.2</v>
      </c>
      <c r="AH2491">
        <v>0.04</v>
      </c>
      <c r="AI2491">
        <v>14.25</v>
      </c>
      <c r="AJ2491">
        <v>0.08</v>
      </c>
      <c r="AK2491">
        <v>0.14000000000000001</v>
      </c>
      <c r="AL2491">
        <v>2.6</v>
      </c>
      <c r="AM2491">
        <v>1.7</v>
      </c>
      <c r="AN2491">
        <v>2.7</v>
      </c>
      <c r="AO2491">
        <v>0.01</v>
      </c>
      <c r="AP2491">
        <v>14.5</v>
      </c>
      <c r="AQ2491">
        <v>700</v>
      </c>
      <c r="AR2491">
        <v>0.06</v>
      </c>
      <c r="AS2491">
        <v>1.9</v>
      </c>
      <c r="AT2491">
        <v>28</v>
      </c>
      <c r="AU2491">
        <v>1</v>
      </c>
      <c r="AV2491">
        <v>29</v>
      </c>
    </row>
    <row r="2492" spans="1:48" hidden="1" x14ac:dyDescent="0.3">
      <c r="A2492" t="s">
        <v>9677</v>
      </c>
      <c r="B2492" t="s">
        <v>9678</v>
      </c>
      <c r="C2492" s="1" t="str">
        <f t="shared" si="196"/>
        <v>13:0054</v>
      </c>
      <c r="D2492" s="1" t="str">
        <f t="shared" si="197"/>
        <v>13:0028</v>
      </c>
      <c r="E2492" t="s">
        <v>9679</v>
      </c>
      <c r="F2492" t="s">
        <v>9680</v>
      </c>
      <c r="H2492">
        <v>45.187409799999998</v>
      </c>
      <c r="I2492">
        <v>-66.504902299999998</v>
      </c>
      <c r="J2492" s="1" t="str">
        <f>HYPERLINK("http://geochem.nrcan.gc.ca/cdogs/content/kwd/kwd020045_e.htm", "Basal till")</f>
        <v>Basal till</v>
      </c>
      <c r="K2492" s="1" t="str">
        <f t="shared" si="195"/>
        <v>&lt;63 micron</v>
      </c>
      <c r="L2492">
        <v>10</v>
      </c>
      <c r="M2492">
        <v>1.86</v>
      </c>
      <c r="N2492">
        <v>2.4</v>
      </c>
      <c r="O2492">
        <v>0.5</v>
      </c>
      <c r="P2492">
        <v>1</v>
      </c>
      <c r="Q2492">
        <v>20.6</v>
      </c>
      <c r="R2492">
        <v>0.36</v>
      </c>
      <c r="S2492">
        <v>0.08</v>
      </c>
      <c r="T2492">
        <v>0.04</v>
      </c>
      <c r="U2492">
        <v>3.7</v>
      </c>
      <c r="V2492">
        <v>18.100000000000001</v>
      </c>
      <c r="W2492">
        <v>4.03</v>
      </c>
      <c r="X2492">
        <v>1.36</v>
      </c>
      <c r="Y2492">
        <v>8.4</v>
      </c>
      <c r="Z2492">
        <v>28</v>
      </c>
      <c r="AA2492">
        <v>0.02</v>
      </c>
      <c r="AB2492">
        <v>15.9</v>
      </c>
      <c r="AC2492">
        <v>0.23</v>
      </c>
      <c r="AD2492">
        <v>117</v>
      </c>
      <c r="AE2492">
        <v>1.34</v>
      </c>
      <c r="AF2492">
        <v>0.01</v>
      </c>
      <c r="AG2492">
        <v>7.5</v>
      </c>
      <c r="AH2492">
        <v>0.01</v>
      </c>
      <c r="AI2492">
        <v>10.7</v>
      </c>
      <c r="AJ2492">
        <v>0.02</v>
      </c>
      <c r="AK2492">
        <v>0.15</v>
      </c>
      <c r="AL2492">
        <v>2.7</v>
      </c>
      <c r="AM2492">
        <v>0.5</v>
      </c>
      <c r="AN2492">
        <v>4.5</v>
      </c>
      <c r="AO2492">
        <v>0.01</v>
      </c>
      <c r="AP2492">
        <v>3.4</v>
      </c>
      <c r="AQ2492">
        <v>1000</v>
      </c>
      <c r="AR2492">
        <v>7.0000000000000007E-2</v>
      </c>
      <c r="AS2492">
        <v>0.8</v>
      </c>
      <c r="AT2492">
        <v>50</v>
      </c>
      <c r="AU2492">
        <v>0.1</v>
      </c>
      <c r="AV2492">
        <v>33.799999999999997</v>
      </c>
    </row>
    <row r="2493" spans="1:48" hidden="1" x14ac:dyDescent="0.3">
      <c r="A2493" t="s">
        <v>9681</v>
      </c>
      <c r="B2493" t="s">
        <v>9682</v>
      </c>
      <c r="C2493" s="1" t="str">
        <f t="shared" si="196"/>
        <v>13:0054</v>
      </c>
      <c r="D2493" s="1" t="str">
        <f t="shared" si="197"/>
        <v>13:0028</v>
      </c>
      <c r="E2493" t="s">
        <v>9683</v>
      </c>
      <c r="F2493" t="s">
        <v>9684</v>
      </c>
      <c r="H2493">
        <v>45.167605899999998</v>
      </c>
      <c r="I2493">
        <v>-66.505755600000001</v>
      </c>
      <c r="J2493" s="1" t="str">
        <f>HYPERLINK("http://geochem.nrcan.gc.ca/cdogs/content/kwd/kwd020045_e.htm", "Basal till")</f>
        <v>Basal till</v>
      </c>
      <c r="K2493" s="1" t="str">
        <f t="shared" si="195"/>
        <v>&lt;63 micron</v>
      </c>
      <c r="L2493">
        <v>37</v>
      </c>
      <c r="M2493">
        <v>4.7</v>
      </c>
      <c r="N2493">
        <v>4.3</v>
      </c>
      <c r="O2493">
        <v>2.8</v>
      </c>
      <c r="P2493">
        <v>1</v>
      </c>
      <c r="Q2493">
        <v>15.8</v>
      </c>
      <c r="R2493">
        <v>0.28000000000000003</v>
      </c>
      <c r="S2493">
        <v>0.05</v>
      </c>
      <c r="T2493">
        <v>0.09</v>
      </c>
      <c r="U2493">
        <v>5</v>
      </c>
      <c r="V2493">
        <v>32</v>
      </c>
      <c r="W2493">
        <v>11.25</v>
      </c>
      <c r="X2493">
        <v>4.21</v>
      </c>
      <c r="Y2493">
        <v>6.8</v>
      </c>
      <c r="Z2493">
        <v>133</v>
      </c>
      <c r="AA2493">
        <v>0.08</v>
      </c>
      <c r="AB2493">
        <v>19.600000000000001</v>
      </c>
      <c r="AC2493">
        <v>0.4</v>
      </c>
      <c r="AD2493">
        <v>299</v>
      </c>
      <c r="AE2493">
        <v>1.1499999999999999</v>
      </c>
      <c r="AF2493">
        <v>1E-3</v>
      </c>
      <c r="AG2493">
        <v>10.3</v>
      </c>
      <c r="AH2493">
        <v>0.05</v>
      </c>
      <c r="AI2493">
        <v>13.23</v>
      </c>
      <c r="AJ2493">
        <v>7.0000000000000007E-2</v>
      </c>
      <c r="AK2493">
        <v>0.14000000000000001</v>
      </c>
      <c r="AL2493">
        <v>6.1</v>
      </c>
      <c r="AM2493">
        <v>2.8</v>
      </c>
      <c r="AN2493">
        <v>2.2000000000000002</v>
      </c>
      <c r="AO2493">
        <v>0.05</v>
      </c>
      <c r="AP2493">
        <v>7.6</v>
      </c>
      <c r="AQ2493">
        <v>800</v>
      </c>
      <c r="AR2493">
        <v>0.13</v>
      </c>
      <c r="AS2493">
        <v>1.2</v>
      </c>
      <c r="AT2493">
        <v>41</v>
      </c>
      <c r="AU2493">
        <v>1</v>
      </c>
      <c r="AV2493">
        <v>53.5</v>
      </c>
    </row>
  </sheetData>
  <autoFilter ref="A1:K2493">
    <filterColumn colId="0" hiddenButton="1"/>
    <filterColumn colId="1" hiddenButton="1"/>
    <filterColumn colId="2">
      <filters>
        <filter val="13:004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bdl130048_pkg_0120b.xlsx</vt:lpstr>
      <vt:lpstr>pkg_0120b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2024-11-22T07:38:10Z</dcterms:created>
  <dcterms:modified xsi:type="dcterms:W3CDTF">2024-11-22T21:09:33Z</dcterms:modified>
</cp:coreProperties>
</file>